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2.Oita.f.a_Boys(U-10)_Girls_soccer_Festival\"/>
    </mc:Choice>
  </mc:AlternateContent>
  <xr:revisionPtr revIDLastSave="0" documentId="13_ncr:1_{47473E1B-A237-40BB-80C2-8954D0A8BA13}" xr6:coauthVersionLast="47" xr6:coauthVersionMax="47" xr10:uidLastSave="{00000000-0000-0000-0000-000000000000}"/>
  <bookViews>
    <workbookView xWindow="-90" yWindow="-90" windowWidth="19380" windowHeight="10380" activeTab="2" xr2:uid="{33043483-52AC-48EF-8B77-FCBB11E2D299}"/>
  </bookViews>
  <sheets>
    <sheet name="組合せ" sheetId="1" r:id="rId1"/>
    <sheet name="日程" sheetId="2" r:id="rId2"/>
    <sheet name="成績" sheetId="4" r:id="rId3"/>
    <sheet name="会場図" sheetId="3" r:id="rId4"/>
  </sheets>
  <definedNames>
    <definedName name="_xlnm.Print_Area" localSheetId="2">成績!$A$1:$AC$81</definedName>
    <definedName name="_xlnm.Print_Area" localSheetId="1">日程!$A$1:$I$42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G23" i="2"/>
  <c r="F23" i="2"/>
  <c r="D23" i="2"/>
  <c r="I22" i="2"/>
  <c r="G22" i="2"/>
  <c r="F22" i="2"/>
  <c r="D22" i="2"/>
  <c r="I21" i="2"/>
  <c r="G21" i="2"/>
  <c r="F21" i="2"/>
  <c r="D21" i="2"/>
  <c r="I20" i="2"/>
  <c r="G20" i="2"/>
  <c r="F20" i="2"/>
  <c r="D20" i="2"/>
  <c r="I19" i="2"/>
  <c r="G19" i="2"/>
  <c r="F19" i="2"/>
  <c r="D19" i="2"/>
  <c r="I18" i="2"/>
  <c r="G18" i="2"/>
  <c r="F18" i="2"/>
  <c r="D18" i="2"/>
  <c r="F17" i="2"/>
  <c r="D17" i="2"/>
  <c r="H45" i="4"/>
  <c r="E36" i="4"/>
  <c r="N34" i="4"/>
  <c r="Q34" i="4" s="1"/>
  <c r="K32" i="4"/>
  <c r="R32" i="4" s="1"/>
  <c r="K36" i="4"/>
  <c r="H34" i="4"/>
  <c r="Q54" i="4"/>
  <c r="P54" i="4"/>
  <c r="Q52" i="4"/>
  <c r="P52" i="4"/>
  <c r="U52" i="4" s="1"/>
  <c r="Q50" i="4"/>
  <c r="P50" i="4"/>
  <c r="Q45" i="4"/>
  <c r="P45" i="4"/>
  <c r="U45" i="4" s="1"/>
  <c r="Q43" i="4"/>
  <c r="P43" i="4"/>
  <c r="Q41" i="4"/>
  <c r="P41" i="4"/>
  <c r="U41" i="4" s="1"/>
  <c r="T30" i="4"/>
  <c r="S30" i="4"/>
  <c r="T36" i="4"/>
  <c r="S36" i="4"/>
  <c r="R36" i="4"/>
  <c r="Q36" i="4"/>
  <c r="P36" i="4"/>
  <c r="T34" i="4"/>
  <c r="S34" i="4"/>
  <c r="T32" i="4"/>
  <c r="S32" i="4"/>
  <c r="S21" i="4"/>
  <c r="X21" i="4" s="1"/>
  <c r="T21" i="4"/>
  <c r="S23" i="4"/>
  <c r="T23" i="4"/>
  <c r="S25" i="4"/>
  <c r="T25" i="4"/>
  <c r="T19" i="4"/>
  <c r="S19" i="4"/>
  <c r="N23" i="4"/>
  <c r="K25" i="4"/>
  <c r="E25" i="4"/>
  <c r="R25" i="4" s="1"/>
  <c r="M29" i="4"/>
  <c r="M18" i="4"/>
  <c r="E32" i="4"/>
  <c r="N30" i="4"/>
  <c r="H30" i="4"/>
  <c r="N19" i="4"/>
  <c r="H54" i="4"/>
  <c r="E54" i="4"/>
  <c r="K52" i="4"/>
  <c r="E52" i="4"/>
  <c r="K50" i="4"/>
  <c r="H50" i="4"/>
  <c r="J49" i="4"/>
  <c r="G49" i="4"/>
  <c r="D49" i="4"/>
  <c r="E45" i="4"/>
  <c r="M45" i="4" s="1"/>
  <c r="K43" i="4"/>
  <c r="E43" i="4"/>
  <c r="K41" i="4"/>
  <c r="H41" i="4"/>
  <c r="N41" i="4" s="1"/>
  <c r="J40" i="4"/>
  <c r="G40" i="4"/>
  <c r="D40" i="4"/>
  <c r="J29" i="4"/>
  <c r="G29" i="4"/>
  <c r="D29" i="4"/>
  <c r="H23" i="4"/>
  <c r="K21" i="4"/>
  <c r="P21" i="4" s="1"/>
  <c r="E21" i="4"/>
  <c r="H19" i="4"/>
  <c r="R19" i="4" s="1"/>
  <c r="J18" i="4"/>
  <c r="G18" i="4"/>
  <c r="D18" i="4"/>
  <c r="P32" i="4" l="1"/>
  <c r="M43" i="4"/>
  <c r="N52" i="4"/>
  <c r="P25" i="4"/>
  <c r="U54" i="4"/>
  <c r="Q21" i="4"/>
  <c r="U21" i="4" s="1"/>
  <c r="X19" i="4"/>
  <c r="Z19" i="4" s="1"/>
  <c r="R34" i="4"/>
  <c r="P19" i="4"/>
  <c r="N43" i="4"/>
  <c r="R43" i="4" s="1"/>
  <c r="O50" i="4"/>
  <c r="N54" i="4"/>
  <c r="R30" i="4"/>
  <c r="Q19" i="4"/>
  <c r="R21" i="4"/>
  <c r="P34" i="4"/>
  <c r="U34" i="4" s="1"/>
  <c r="X36" i="4"/>
  <c r="M41" i="4"/>
  <c r="R41" i="4" s="1"/>
  <c r="O43" i="4"/>
  <c r="Q23" i="4"/>
  <c r="O45" i="4"/>
  <c r="M54" i="4"/>
  <c r="X32" i="4"/>
  <c r="Q32" i="4"/>
  <c r="U32" i="4" s="1"/>
  <c r="O54" i="4"/>
  <c r="R23" i="4"/>
  <c r="X23" i="4"/>
  <c r="O52" i="4"/>
  <c r="M52" i="4"/>
  <c r="U50" i="4"/>
  <c r="W50" i="4" s="1"/>
  <c r="M50" i="4"/>
  <c r="N50" i="4"/>
  <c r="U36" i="4"/>
  <c r="X34" i="4"/>
  <c r="P23" i="4"/>
  <c r="X25" i="4"/>
  <c r="Z23" i="4"/>
  <c r="Q25" i="4"/>
  <c r="U25" i="4" s="1"/>
  <c r="N45" i="4"/>
  <c r="R45" i="4" s="1"/>
  <c r="U43" i="4"/>
  <c r="W45" i="4" s="1"/>
  <c r="P30" i="4"/>
  <c r="Q30" i="4"/>
  <c r="W43" i="4"/>
  <c r="W41" i="4"/>
  <c r="X30" i="4"/>
  <c r="O41" i="4"/>
  <c r="W52" i="4" l="1"/>
  <c r="R52" i="4"/>
  <c r="Z25" i="4"/>
  <c r="R54" i="4"/>
  <c r="Z30" i="4"/>
  <c r="U23" i="4"/>
  <c r="W54" i="4"/>
  <c r="U19" i="4"/>
  <c r="V25" i="4" s="1"/>
  <c r="R50" i="4"/>
  <c r="Z21" i="4"/>
  <c r="S45" i="4"/>
  <c r="S43" i="4"/>
  <c r="S41" i="4"/>
  <c r="Z32" i="4"/>
  <c r="Z34" i="4"/>
  <c r="U30" i="4"/>
  <c r="Z36" i="4"/>
  <c r="V19" i="4" l="1"/>
  <c r="V21" i="4"/>
  <c r="V23" i="4"/>
  <c r="S54" i="4"/>
  <c r="S50" i="4"/>
  <c r="S52" i="4"/>
  <c r="V34" i="4"/>
  <c r="V30" i="4"/>
  <c r="V36" i="4"/>
  <c r="V32" i="4"/>
</calcChain>
</file>

<file path=xl/sharedStrings.xml><?xml version="1.0" encoding="utf-8"?>
<sst xmlns="http://schemas.openxmlformats.org/spreadsheetml/2006/main" count="358" uniqueCount="190">
  <si>
    <t>Aパート</t>
    <phoneticPr fontId="2"/>
  </si>
  <si>
    <t>Bパート</t>
    <phoneticPr fontId="2"/>
  </si>
  <si>
    <t>Cパート</t>
    <phoneticPr fontId="2"/>
  </si>
  <si>
    <t>Dパート</t>
    <phoneticPr fontId="2"/>
  </si>
  <si>
    <t>（２）日程</t>
  </si>
  <si>
    <t>会場：</t>
    <phoneticPr fontId="2"/>
  </si>
  <si>
    <t>８：３０～</t>
  </si>
  <si>
    <t>役員集合</t>
    <rPh sb="0" eb="2">
      <t>ヤクイン</t>
    </rPh>
    <rPh sb="2" eb="4">
      <t>シュウゴウ</t>
    </rPh>
    <phoneticPr fontId="6"/>
  </si>
  <si>
    <t>８：４０～</t>
    <phoneticPr fontId="6"/>
  </si>
  <si>
    <t>監督会議</t>
    <rPh sb="0" eb="2">
      <t>カントク</t>
    </rPh>
    <rPh sb="2" eb="4">
      <t>カイギ</t>
    </rPh>
    <phoneticPr fontId="6"/>
  </si>
  <si>
    <t>９：００～</t>
    <phoneticPr fontId="6"/>
  </si>
  <si>
    <t>開会式</t>
    <rPh sb="0" eb="2">
      <t>カイカイ</t>
    </rPh>
    <rPh sb="2" eb="3">
      <t>シキ</t>
    </rPh>
    <phoneticPr fontId="6"/>
  </si>
  <si>
    <t>①</t>
  </si>
  <si>
    <t>　９：３０～</t>
    <phoneticPr fontId="6"/>
  </si>
  <si>
    <t>予選リーグ</t>
    <rPh sb="0" eb="2">
      <t>ヨセン</t>
    </rPh>
    <phoneticPr fontId="6"/>
  </si>
  <si>
    <t>②</t>
  </si>
  <si>
    <t>〃</t>
  </si>
  <si>
    <t>③</t>
  </si>
  <si>
    <t>④</t>
  </si>
  <si>
    <t>⑤</t>
  </si>
  <si>
    <t>⑥</t>
  </si>
  <si>
    <t>１２：００～</t>
    <phoneticPr fontId="3"/>
  </si>
  <si>
    <t>⑦</t>
  </si>
  <si>
    <t>順位戦</t>
    <rPh sb="0" eb="2">
      <t>ジュンイ</t>
    </rPh>
    <rPh sb="2" eb="3">
      <t>セン</t>
    </rPh>
    <phoneticPr fontId="6"/>
  </si>
  <si>
    <t>B3位</t>
    <rPh sb="2" eb="3">
      <t>イ</t>
    </rPh>
    <phoneticPr fontId="2"/>
  </si>
  <si>
    <t>C3位</t>
    <rPh sb="2" eb="3">
      <t>イ</t>
    </rPh>
    <phoneticPr fontId="2"/>
  </si>
  <si>
    <t>D3位</t>
    <rPh sb="2" eb="3">
      <t>イ</t>
    </rPh>
    <phoneticPr fontId="2"/>
  </si>
  <si>
    <t>⑧</t>
  </si>
  <si>
    <t>⑨</t>
  </si>
  <si>
    <t>⑩</t>
    <phoneticPr fontId="3"/>
  </si>
  <si>
    <t>⑪</t>
    <phoneticPr fontId="3"/>
  </si>
  <si>
    <t>決勝戦</t>
    <rPh sb="0" eb="3">
      <t>ケッショウセン</t>
    </rPh>
    <phoneticPr fontId="6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</si>
  <si>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3"/>
  </si>
  <si>
    <t>※指導者以外の問い合わせは、ご遠慮願います。</t>
  </si>
  <si>
    <t>開会式　次第</t>
    <rPh sb="0" eb="2">
      <t>カイカイ</t>
    </rPh>
    <rPh sb="2" eb="3">
      <t>シキ</t>
    </rPh>
    <rPh sb="4" eb="6">
      <t>シダイ</t>
    </rPh>
    <phoneticPr fontId="6"/>
  </si>
  <si>
    <t>進行（佐々木秀樹　大分県サッカー協会ジュニア委員会事務局長）</t>
    <rPh sb="0" eb="2">
      <t>シンコウ</t>
    </rPh>
    <rPh sb="3" eb="6">
      <t>ササキ</t>
    </rPh>
    <rPh sb="6" eb="8">
      <t>ヒデキ</t>
    </rPh>
    <rPh sb="9" eb="12">
      <t>オオイタケン</t>
    </rPh>
    <rPh sb="16" eb="18">
      <t>キョウカイ</t>
    </rPh>
    <rPh sb="22" eb="24">
      <t>イイン</t>
    </rPh>
    <rPh sb="24" eb="25">
      <t>カイ</t>
    </rPh>
    <rPh sb="25" eb="29">
      <t>ジムキョクチョウ</t>
    </rPh>
    <phoneticPr fontId="6"/>
  </si>
  <si>
    <t>１．初めの言葉</t>
    <rPh sb="2" eb="3">
      <t>ハジ</t>
    </rPh>
    <rPh sb="5" eb="7">
      <t>コトバ</t>
    </rPh>
    <phoneticPr fontId="6"/>
  </si>
  <si>
    <t>進行</t>
    <rPh sb="0" eb="2">
      <t>シンコウ</t>
    </rPh>
    <phoneticPr fontId="6"/>
  </si>
  <si>
    <t>２．主催者あいさつ</t>
    <rPh sb="2" eb="5">
      <t>シュサイシャ</t>
    </rPh>
    <phoneticPr fontId="6"/>
  </si>
  <si>
    <t>（一社）大分県サッカー協会ジュニア委員長　仲野昭博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rPh sb="21" eb="23">
      <t>ナカノ</t>
    </rPh>
    <rPh sb="23" eb="25">
      <t>アキヒロ</t>
    </rPh>
    <phoneticPr fontId="6"/>
  </si>
  <si>
    <t>３．選手宣誓</t>
    <rPh sb="2" eb="4">
      <t>センシュ</t>
    </rPh>
    <rPh sb="4" eb="6">
      <t>センセイ</t>
    </rPh>
    <phoneticPr fontId="6"/>
  </si>
  <si>
    <t>４．競技上の注意</t>
    <rPh sb="2" eb="4">
      <t>キョウギ</t>
    </rPh>
    <rPh sb="4" eb="5">
      <t>ジョウ</t>
    </rPh>
    <rPh sb="6" eb="8">
      <t>チュウイ</t>
    </rPh>
    <phoneticPr fontId="6"/>
  </si>
  <si>
    <t>（一社）大分県サッカー協会ジュニア副委員長　安東幹雄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8">
      <t>フク</t>
    </rPh>
    <rPh sb="18" eb="21">
      <t>イインチョウ</t>
    </rPh>
    <rPh sb="22" eb="24">
      <t>アンドウ</t>
    </rPh>
    <rPh sb="24" eb="26">
      <t>ミキオ</t>
    </rPh>
    <phoneticPr fontId="6"/>
  </si>
  <si>
    <t>５．終わりの言葉</t>
    <rPh sb="2" eb="3">
      <t>オ</t>
    </rPh>
    <rPh sb="6" eb="8">
      <t>コトバ</t>
    </rPh>
    <phoneticPr fontId="6"/>
  </si>
  <si>
    <t>閉会式　次第</t>
    <rPh sb="0" eb="3">
      <t>ヘイカイシキ</t>
    </rPh>
    <rPh sb="4" eb="6">
      <t>シダイ</t>
    </rPh>
    <phoneticPr fontId="6"/>
  </si>
  <si>
    <t>１，初めの言葉</t>
    <rPh sb="2" eb="3">
      <t>ハジ</t>
    </rPh>
    <rPh sb="5" eb="7">
      <t>コトバ</t>
    </rPh>
    <phoneticPr fontId="6"/>
  </si>
  <si>
    <t>２，成績発表</t>
    <rPh sb="2" eb="4">
      <t>セイセキ</t>
    </rPh>
    <rPh sb="4" eb="6">
      <t>ハッピョウ</t>
    </rPh>
    <phoneticPr fontId="6"/>
  </si>
  <si>
    <t>３，表彰</t>
    <rPh sb="2" eb="4">
      <t>ヒョウショウ</t>
    </rPh>
    <phoneticPr fontId="6"/>
  </si>
  <si>
    <t>４．講評</t>
    <rPh sb="2" eb="4">
      <t>コウヒョウ</t>
    </rPh>
    <phoneticPr fontId="6"/>
  </si>
  <si>
    <t>会場図</t>
    <rPh sb="0" eb="2">
      <t>カイジョウ</t>
    </rPh>
    <rPh sb="2" eb="3">
      <t>ズ</t>
    </rPh>
    <phoneticPr fontId="3"/>
  </si>
  <si>
    <t>Aパート</t>
    <phoneticPr fontId="3"/>
  </si>
  <si>
    <t>№</t>
    <phoneticPr fontId="3"/>
  </si>
  <si>
    <t>チーム名</t>
    <rPh sb="3" eb="4">
      <t>メイ</t>
    </rPh>
    <phoneticPr fontId="3"/>
  </si>
  <si>
    <t>碩田サッカースポーツ少年団</t>
    <phoneticPr fontId="3"/>
  </si>
  <si>
    <t>ＦＣ大野</t>
    <phoneticPr fontId="3"/>
  </si>
  <si>
    <t>カティオーラFC　松岡</t>
    <phoneticPr fontId="3"/>
  </si>
  <si>
    <t>大道サッカースポーツ少年団</t>
    <phoneticPr fontId="3"/>
  </si>
  <si>
    <t>Ｂパート</t>
    <phoneticPr fontId="3"/>
  </si>
  <si>
    <t>敷戸サッカースポーツ少年団</t>
    <phoneticPr fontId="3"/>
  </si>
  <si>
    <t>中津沖代JSC</t>
    <phoneticPr fontId="3"/>
  </si>
  <si>
    <t>カティオーラFC　七瀬</t>
    <phoneticPr fontId="3"/>
  </si>
  <si>
    <t>大分トリニータタートルズＵ－１０A</t>
    <phoneticPr fontId="3"/>
  </si>
  <si>
    <t>勝点表</t>
  </si>
  <si>
    <t>勝</t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</si>
  <si>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</si>
  <si>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</si>
  <si>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引
分</t>
    <phoneticPr fontId="3"/>
  </si>
  <si>
    <t>敗</t>
  </si>
  <si>
    <t>得
点</t>
    <phoneticPr fontId="3"/>
  </si>
  <si>
    <t>失
点</t>
    <phoneticPr fontId="3"/>
  </si>
  <si>
    <t>勝
点</t>
    <phoneticPr fontId="3"/>
  </si>
  <si>
    <t>勝点
順位</t>
    <phoneticPr fontId="3"/>
  </si>
  <si>
    <t>得失
点差</t>
    <phoneticPr fontId="3"/>
  </si>
  <si>
    <t>得失
順位</t>
    <phoneticPr fontId="3"/>
  </si>
  <si>
    <t>ﾄｰﾀﾙ
順位</t>
    <phoneticPr fontId="3"/>
  </si>
  <si>
    <t>星取表</t>
  </si>
  <si>
    <t>位</t>
    <rPh sb="0" eb="1">
      <t>イ</t>
    </rPh>
    <phoneticPr fontId="3"/>
  </si>
  <si>
    <t>得失点</t>
  </si>
  <si>
    <t>-</t>
    <phoneticPr fontId="3"/>
  </si>
  <si>
    <t>Bパート</t>
    <phoneticPr fontId="3"/>
  </si>
  <si>
    <t>Ｃパート</t>
    <phoneticPr fontId="3"/>
  </si>
  <si>
    <t>Ｄパート</t>
    <phoneticPr fontId="3"/>
  </si>
  <si>
    <t>決勝トーナメント</t>
    <rPh sb="0" eb="2">
      <t>ケッショウ</t>
    </rPh>
    <phoneticPr fontId="3"/>
  </si>
  <si>
    <t>1位トーナメント</t>
    <rPh sb="1" eb="2">
      <t>イ</t>
    </rPh>
    <phoneticPr fontId="2"/>
  </si>
  <si>
    <t>2位トーナメント</t>
    <rPh sb="1" eb="2">
      <t>イ</t>
    </rPh>
    <phoneticPr fontId="2"/>
  </si>
  <si>
    <t>B1位</t>
    <rPh sb="2" eb="3">
      <t>イ</t>
    </rPh>
    <phoneticPr fontId="2"/>
  </si>
  <si>
    <t>C1位</t>
    <rPh sb="2" eb="3">
      <t>イ</t>
    </rPh>
    <phoneticPr fontId="2"/>
  </si>
  <si>
    <t>D1位</t>
    <rPh sb="2" eb="3">
      <t>イ</t>
    </rPh>
    <phoneticPr fontId="2"/>
  </si>
  <si>
    <t>3位トーナメント</t>
    <rPh sb="1" eb="2">
      <t>イ</t>
    </rPh>
    <phoneticPr fontId="2"/>
  </si>
  <si>
    <t>閉会式</t>
    <rPh sb="0" eb="3">
      <t>ヘイカイシキ</t>
    </rPh>
    <phoneticPr fontId="2"/>
  </si>
  <si>
    <t>（１）期日</t>
    <phoneticPr fontId="2"/>
  </si>
  <si>
    <t>６月１６日（日）</t>
    <rPh sb="6" eb="7">
      <t>ニチ</t>
    </rPh>
    <phoneticPr fontId="6"/>
  </si>
  <si>
    <t>１４：３０～</t>
    <phoneticPr fontId="3"/>
  </si>
  <si>
    <t>⑫</t>
    <phoneticPr fontId="2"/>
  </si>
  <si>
    <t>A１チーム主将</t>
    <rPh sb="5" eb="7">
      <t>シュショウ</t>
    </rPh>
    <phoneticPr fontId="6"/>
  </si>
  <si>
    <t>B4位</t>
    <rPh sb="2" eb="3">
      <t>イ</t>
    </rPh>
    <phoneticPr fontId="2"/>
  </si>
  <si>
    <t>　９：５５～</t>
    <phoneticPr fontId="6"/>
  </si>
  <si>
    <t>１０：２０～</t>
    <phoneticPr fontId="3"/>
  </si>
  <si>
    <t>１０：４５～</t>
    <phoneticPr fontId="3"/>
  </si>
  <si>
    <t>１１：１０～</t>
    <phoneticPr fontId="3"/>
  </si>
  <si>
    <t>１１：３５～</t>
    <phoneticPr fontId="3"/>
  </si>
  <si>
    <t>１２：２５～</t>
    <phoneticPr fontId="3"/>
  </si>
  <si>
    <t>１２：５０～</t>
    <phoneticPr fontId="3"/>
  </si>
  <si>
    <t>１３：１５～</t>
    <phoneticPr fontId="3"/>
  </si>
  <si>
    <t>１３：４０～</t>
    <phoneticPr fontId="3"/>
  </si>
  <si>
    <t>１４：０５～</t>
    <phoneticPr fontId="6"/>
  </si>
  <si>
    <t>１４：５５～</t>
    <phoneticPr fontId="3"/>
  </si>
  <si>
    <t>試合時間　10分－5分休憩－10分</t>
    <rPh sb="0" eb="4">
      <t>シアイジカン</t>
    </rPh>
    <rPh sb="7" eb="8">
      <t>フン</t>
    </rPh>
    <rPh sb="10" eb="11">
      <t>フン</t>
    </rPh>
    <rPh sb="11" eb="13">
      <t>キュウケイ</t>
    </rPh>
    <rPh sb="16" eb="17">
      <t>フン</t>
    </rPh>
    <phoneticPr fontId="2"/>
  </si>
  <si>
    <t>⑬</t>
    <phoneticPr fontId="3"/>
  </si>
  <si>
    <t>⑭</t>
    <phoneticPr fontId="2"/>
  </si>
  <si>
    <t>4位トーナメント</t>
    <rPh sb="1" eb="2">
      <t>イ</t>
    </rPh>
    <phoneticPr fontId="2"/>
  </si>
  <si>
    <t>A4位</t>
    <rPh sb="2" eb="3">
      <t>イ</t>
    </rPh>
    <phoneticPr fontId="3"/>
  </si>
  <si>
    <t>片付け</t>
    <phoneticPr fontId="2"/>
  </si>
  <si>
    <t>（一社）大分県サッカー協会ジュニア副委員長　津守一雄</t>
    <rPh sb="17" eb="18">
      <t>フク</t>
    </rPh>
    <rPh sb="20" eb="21">
      <t>チョウ</t>
    </rPh>
    <rPh sb="22" eb="24">
      <t>ツモリ</t>
    </rPh>
    <rPh sb="24" eb="26">
      <t>カズオ</t>
    </rPh>
    <phoneticPr fontId="3"/>
  </si>
  <si>
    <t>※チーム名を省略しているチームがあります。</t>
    <rPh sb="4" eb="5">
      <t>メイ</t>
    </rPh>
    <rPh sb="6" eb="8">
      <t>ショウリャク</t>
    </rPh>
    <phoneticPr fontId="2"/>
  </si>
  <si>
    <t>野津原天空広場　Ａコート</t>
    <rPh sb="0" eb="2">
      <t>ノツ</t>
    </rPh>
    <rPh sb="2" eb="3">
      <t>ハラ</t>
    </rPh>
    <rPh sb="3" eb="5">
      <t>テンクウ</t>
    </rPh>
    <rPh sb="5" eb="7">
      <t>ヒロバ</t>
    </rPh>
    <phoneticPr fontId="6"/>
  </si>
  <si>
    <t>野津原天空広場　Ｂコート</t>
    <rPh sb="0" eb="2">
      <t>ノツ</t>
    </rPh>
    <rPh sb="2" eb="3">
      <t>ハラ</t>
    </rPh>
    <rPh sb="3" eb="5">
      <t>テンクウ</t>
    </rPh>
    <rPh sb="5" eb="7">
      <t>ヒロバ</t>
    </rPh>
    <phoneticPr fontId="6"/>
  </si>
  <si>
    <t>A1位</t>
    <rPh sb="2" eb="3">
      <t>イ</t>
    </rPh>
    <phoneticPr fontId="3"/>
  </si>
  <si>
    <t>B2位</t>
    <rPh sb="2" eb="3">
      <t>イ</t>
    </rPh>
    <phoneticPr fontId="2"/>
  </si>
  <si>
    <t>C2位</t>
    <rPh sb="2" eb="3">
      <t>イ</t>
    </rPh>
    <phoneticPr fontId="2"/>
  </si>
  <si>
    <t>D2位</t>
    <rPh sb="2" eb="3">
      <t>イ</t>
    </rPh>
    <phoneticPr fontId="2"/>
  </si>
  <si>
    <t>A3位</t>
    <rPh sb="2" eb="3">
      <t>イ</t>
    </rPh>
    <phoneticPr fontId="3"/>
  </si>
  <si>
    <t>A2位</t>
    <rPh sb="2" eb="3">
      <t>イ</t>
    </rPh>
    <phoneticPr fontId="3"/>
  </si>
  <si>
    <t>大道サッカースポーツ少年団</t>
  </si>
  <si>
    <t>日出SSS</t>
  </si>
  <si>
    <t>鶴崎SSS</t>
  </si>
  <si>
    <t>ＦＣ．リーベル</t>
  </si>
  <si>
    <t>挾間横瀬西</t>
  </si>
  <si>
    <t>中津沖代JSC</t>
  </si>
  <si>
    <t>大分トリニータタートルズ</t>
  </si>
  <si>
    <t>ＦＣ大野</t>
  </si>
  <si>
    <t>カティオーラPramoジュニア</t>
  </si>
  <si>
    <t>上堅田少年サッカークラブ</t>
  </si>
  <si>
    <t>田尻SSS</t>
  </si>
  <si>
    <t>西部地区女子トレセン</t>
  </si>
  <si>
    <t>Divert.FC</t>
  </si>
  <si>
    <t>FC・USA</t>
  </si>
  <si>
    <t>　※3位→準優勝→優勝</t>
    <rPh sb="3" eb="4">
      <t>イ</t>
    </rPh>
    <rPh sb="5" eb="8">
      <t>ジュンユウショウ</t>
    </rPh>
    <rPh sb="9" eb="11">
      <t>ユウショウ</t>
    </rPh>
    <phoneticPr fontId="2"/>
  </si>
  <si>
    <t>（一社）大分県サッカー協会ジュニア委員会　女子担当　田尻貴志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イインカイ</t>
    </rPh>
    <rPh sb="21" eb="23">
      <t>ジョシ</t>
    </rPh>
    <rPh sb="23" eb="25">
      <t>タントウ</t>
    </rPh>
    <rPh sb="26" eb="28">
      <t>タジリ</t>
    </rPh>
    <rPh sb="28" eb="29">
      <t>タカシ</t>
    </rPh>
    <rPh sb="29" eb="30">
      <t>シ</t>
    </rPh>
    <phoneticPr fontId="6"/>
  </si>
  <si>
    <t>第12回 OFA Boys(U-10) ＆ Girlsサッカーフェスティバル　日程</t>
    <rPh sb="39" eb="41">
      <t>ニッテイ</t>
    </rPh>
    <phoneticPr fontId="6"/>
  </si>
  <si>
    <t>第12回 OFA Boys(U-10) ＆ Girlsサッカーフェスティバル　予選リーグ成績</t>
    <rPh sb="39" eb="41">
      <t>ヨセン</t>
    </rPh>
    <rPh sb="44" eb="46">
      <t>セイセキ</t>
    </rPh>
    <phoneticPr fontId="3"/>
  </si>
  <si>
    <t>第12回 OFA Boys(U-10) ＆ Girlsサッカーフェスティバル
組合せ</t>
    <rPh sb="0" eb="1">
      <t>ダイ</t>
    </rPh>
    <rPh sb="3" eb="4">
      <t>カイ</t>
    </rPh>
    <rPh sb="39" eb="41">
      <t>クミアワ</t>
    </rPh>
    <phoneticPr fontId="3"/>
  </si>
  <si>
    <t>0 - 2</t>
    <phoneticPr fontId="2"/>
  </si>
  <si>
    <t>1 - 0</t>
    <phoneticPr fontId="2"/>
  </si>
  <si>
    <t>4 - 0</t>
    <phoneticPr fontId="2"/>
  </si>
  <si>
    <t>0 - 0</t>
    <phoneticPr fontId="2"/>
  </si>
  <si>
    <t>0 - 4</t>
    <phoneticPr fontId="2"/>
  </si>
  <si>
    <t>1 - 2</t>
    <phoneticPr fontId="2"/>
  </si>
  <si>
    <t>0 - 7</t>
    <phoneticPr fontId="2"/>
  </si>
  <si>
    <t>6 - 1</t>
    <phoneticPr fontId="2"/>
  </si>
  <si>
    <t>2 - 0</t>
    <phoneticPr fontId="2"/>
  </si>
  <si>
    <t>大会規定により決定</t>
    <rPh sb="0" eb="2">
      <t>タイカイ</t>
    </rPh>
    <rPh sb="2" eb="4">
      <t>キテイ</t>
    </rPh>
    <rPh sb="7" eb="9">
      <t>ケッテイ</t>
    </rPh>
    <phoneticPr fontId="2"/>
  </si>
  <si>
    <t>1 - 1
3 PK 2</t>
    <phoneticPr fontId="2"/>
  </si>
  <si>
    <t>0 - 0
2 PK 3</t>
    <phoneticPr fontId="2"/>
  </si>
  <si>
    <t>FC・USA</t>
    <phoneticPr fontId="2"/>
  </si>
  <si>
    <t>西部地区女子トレセン</t>
    <phoneticPr fontId="2"/>
  </si>
  <si>
    <t>田尻SSS</t>
    <phoneticPr fontId="2"/>
  </si>
  <si>
    <t>Divert.FC</t>
    <phoneticPr fontId="2"/>
  </si>
  <si>
    <t>上堅田少年サッカークラブ</t>
    <phoneticPr fontId="2"/>
  </si>
  <si>
    <t>カティオーラPramoジュニア</t>
    <phoneticPr fontId="2"/>
  </si>
  <si>
    <t>ＦＣ大野</t>
    <phoneticPr fontId="2"/>
  </si>
  <si>
    <t>挾間横瀬西</t>
    <phoneticPr fontId="2"/>
  </si>
  <si>
    <t>大分トリニータタートルズ</t>
    <phoneticPr fontId="2"/>
  </si>
  <si>
    <t>中津沖代JSC</t>
    <phoneticPr fontId="2"/>
  </si>
  <si>
    <t>日出SSS</t>
    <phoneticPr fontId="2"/>
  </si>
  <si>
    <t>ＦＣ．リーベル</t>
    <phoneticPr fontId="2"/>
  </si>
  <si>
    <t>鶴崎SSS</t>
    <phoneticPr fontId="2"/>
  </si>
  <si>
    <t>カティオーラ
Pramo
ジュニア</t>
    <phoneticPr fontId="2"/>
  </si>
  <si>
    <t>上堅田少年
サッカー
クラブ</t>
    <phoneticPr fontId="2"/>
  </si>
  <si>
    <t>中津沖代
JSC</t>
    <phoneticPr fontId="2"/>
  </si>
  <si>
    <t>大分
トリニータ
タートルズ</t>
    <phoneticPr fontId="2"/>
  </si>
  <si>
    <t>大道サッカー
スポーツ少年団</t>
    <phoneticPr fontId="2"/>
  </si>
  <si>
    <t>西部地区
女子トレセン</t>
    <phoneticPr fontId="2"/>
  </si>
  <si>
    <t>鶴崎　/　中津沖代</t>
    <rPh sb="0" eb="2">
      <t>ツルサキ</t>
    </rPh>
    <rPh sb="5" eb="7">
      <t>ナカツ</t>
    </rPh>
    <rPh sb="7" eb="9">
      <t>オキダイ</t>
    </rPh>
    <phoneticPr fontId="2"/>
  </si>
  <si>
    <t>0 - 3</t>
    <phoneticPr fontId="2"/>
  </si>
  <si>
    <t>K4  1</t>
    <phoneticPr fontId="2"/>
  </si>
  <si>
    <t>1  3P</t>
    <phoneticPr fontId="2"/>
  </si>
  <si>
    <t>3 - 0</t>
    <phoneticPr fontId="2"/>
  </si>
  <si>
    <t>1 - 1
3 PK 4</t>
    <phoneticPr fontId="2"/>
  </si>
  <si>
    <t>1  6P</t>
    <phoneticPr fontId="2"/>
  </si>
  <si>
    <t>K5  1</t>
    <phoneticPr fontId="2"/>
  </si>
  <si>
    <t>1 - 1
6 PK 5</t>
    <phoneticPr fontId="2"/>
  </si>
  <si>
    <t>5 - 0</t>
    <phoneticPr fontId="2"/>
  </si>
  <si>
    <t>3P</t>
    <phoneticPr fontId="2"/>
  </si>
  <si>
    <t>K2</t>
    <phoneticPr fontId="2"/>
  </si>
  <si>
    <t>6 - 0</t>
    <phoneticPr fontId="2"/>
  </si>
  <si>
    <t>0 - 0
3 PK 2</t>
    <phoneticPr fontId="2"/>
  </si>
  <si>
    <t>9P</t>
    <phoneticPr fontId="2"/>
  </si>
  <si>
    <t>K10</t>
    <phoneticPr fontId="2"/>
  </si>
  <si>
    <t>0 - 0
  9 PK 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</si>
</sst>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1"/>
    <xf numFmtId="0" fontId="4" fillId="0" borderId="2" xfId="1" applyBorder="1"/>
    <xf numFmtId="0" fontId="4" fillId="0" borderId="5" xfId="1" applyBorder="1"/>
    <xf numFmtId="0" fontId="4" fillId="0" borderId="7" xfId="1" applyBorder="1"/>
    <xf numFmtId="0" fontId="4" fillId="0" borderId="8" xfId="1" applyBorder="1"/>
    <xf numFmtId="0" fontId="4" fillId="0" borderId="9" xfId="1" applyBorder="1" applyAlignment="1">
      <alignment vertical="center"/>
    </xf>
    <xf numFmtId="20" fontId="4" fillId="0" borderId="10" xfId="1" applyNumberFormat="1" applyBorder="1" applyAlignment="1">
      <alignment vertical="center"/>
    </xf>
    <xf numFmtId="0" fontId="4" fillId="0" borderId="5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2" xfId="1" applyBorder="1" applyAlignment="1">
      <alignment vertical="center"/>
    </xf>
    <xf numFmtId="0" fontId="4" fillId="0" borderId="12" xfId="1" applyBorder="1" applyAlignment="1">
      <alignment vertical="center"/>
    </xf>
    <xf numFmtId="0" fontId="4" fillId="0" borderId="2" xfId="1" applyBorder="1" applyAlignment="1">
      <alignment vertical="center" shrinkToFit="1"/>
    </xf>
    <xf numFmtId="0" fontId="7" fillId="0" borderId="0" xfId="1" applyFont="1"/>
    <xf numFmtId="0" fontId="4" fillId="0" borderId="22" xfId="1" applyBorder="1"/>
    <xf numFmtId="0" fontId="4" fillId="0" borderId="35" xfId="1" applyBorder="1" applyAlignment="1">
      <alignment vertical="center"/>
    </xf>
    <xf numFmtId="0" fontId="4" fillId="0" borderId="36" xfId="1" applyBorder="1" applyAlignment="1">
      <alignment vertical="center"/>
    </xf>
    <xf numFmtId="0" fontId="1" fillId="0" borderId="0" xfId="0" applyFont="1" applyAlignment="1">
      <alignment vertical="center" wrapText="1" shrinkToFit="1"/>
    </xf>
    <xf numFmtId="0" fontId="6" fillId="0" borderId="0" xfId="1" applyFont="1"/>
    <xf numFmtId="0" fontId="4" fillId="0" borderId="12" xfId="1" applyBorder="1"/>
    <xf numFmtId="0" fontId="4" fillId="0" borderId="39" xfId="1" applyBorder="1"/>
    <xf numFmtId="0" fontId="4" fillId="0" borderId="40" xfId="1" applyBorder="1"/>
    <xf numFmtId="0" fontId="4" fillId="0" borderId="41" xfId="1" applyBorder="1"/>
    <xf numFmtId="0" fontId="4" fillId="0" borderId="15" xfId="1" applyBorder="1" applyAlignment="1">
      <alignment horizontal="center"/>
    </xf>
    <xf numFmtId="0" fontId="4" fillId="0" borderId="27" xfId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4" fillId="0" borderId="31" xfId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5" xfId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6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29" xfId="1" applyBorder="1" applyAlignment="1">
      <alignment horizontal="center"/>
    </xf>
    <xf numFmtId="0" fontId="4" fillId="0" borderId="18" xfId="1" applyBorder="1" applyAlignment="1">
      <alignment horizont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 shrinkToFit="1"/>
    </xf>
    <xf numFmtId="0" fontId="4" fillId="0" borderId="30" xfId="1" applyBorder="1" applyAlignment="1">
      <alignment horizontal="center" vertical="center" shrinkToFit="1"/>
    </xf>
    <xf numFmtId="0" fontId="4" fillId="0" borderId="25" xfId="1" applyBorder="1" applyAlignment="1">
      <alignment horizontal="center" vertical="center"/>
    </xf>
    <xf numFmtId="0" fontId="4" fillId="0" borderId="5" xfId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28" xfId="1" applyBorder="1" applyAlignment="1">
      <alignment horizontal="center" vertical="center" shrinkToFit="1"/>
    </xf>
    <xf numFmtId="0" fontId="4" fillId="0" borderId="15" xfId="1" applyBorder="1" applyAlignment="1">
      <alignment horizontal="center" vertical="center" shrinkToFit="1"/>
    </xf>
    <xf numFmtId="0" fontId="4" fillId="0" borderId="45" xfId="1" applyBorder="1" applyAlignment="1">
      <alignment horizontal="center" vertical="center" shrinkToFit="1"/>
    </xf>
    <xf numFmtId="0" fontId="4" fillId="0" borderId="27" xfId="1" applyBorder="1" applyAlignment="1">
      <alignment horizontal="center" vertical="center"/>
    </xf>
    <xf numFmtId="0" fontId="4" fillId="0" borderId="12" xfId="1" applyBorder="1" applyAlignment="1">
      <alignment horizontal="center" vertical="center" shrinkToFit="1"/>
    </xf>
    <xf numFmtId="0" fontId="4" fillId="0" borderId="31" xfId="1" applyBorder="1" applyAlignment="1">
      <alignment horizontal="center" vertical="center" shrinkToFit="1"/>
    </xf>
    <xf numFmtId="0" fontId="4" fillId="0" borderId="23" xfId="1" applyBorder="1" applyAlignment="1">
      <alignment horizontal="center" vertical="center" shrinkToFit="1"/>
    </xf>
    <xf numFmtId="0" fontId="4" fillId="0" borderId="37" xfId="1" applyBorder="1" applyAlignment="1">
      <alignment horizontal="center" vertical="center"/>
    </xf>
    <xf numFmtId="0" fontId="4" fillId="0" borderId="32" xfId="1" applyBorder="1" applyAlignment="1">
      <alignment horizontal="center" vertical="center" shrinkToFit="1"/>
    </xf>
    <xf numFmtId="0" fontId="4" fillId="0" borderId="34" xfId="1" applyBorder="1" applyAlignment="1">
      <alignment horizontal="center" vertical="center" shrinkToFit="1"/>
    </xf>
    <xf numFmtId="0" fontId="4" fillId="0" borderId="38" xfId="1" applyBorder="1" applyAlignment="1">
      <alignment horizontal="center" vertical="center" shrinkToFit="1"/>
    </xf>
    <xf numFmtId="0" fontId="4" fillId="0" borderId="39" xfId="1" applyBorder="1" applyAlignment="1">
      <alignment horizontal="centerContinuous"/>
    </xf>
    <xf numFmtId="0" fontId="4" fillId="0" borderId="42" xfId="1" applyBorder="1" applyAlignment="1">
      <alignment horizontal="centerContinuous"/>
    </xf>
    <xf numFmtId="0" fontId="4" fillId="0" borderId="43" xfId="1" applyBorder="1" applyAlignment="1">
      <alignment horizontal="centerContinuous"/>
    </xf>
    <xf numFmtId="0" fontId="4" fillId="0" borderId="41" xfId="1" applyBorder="1" applyAlignment="1">
      <alignment horizontal="centerContinuous"/>
    </xf>
    <xf numFmtId="0" fontId="4" fillId="0" borderId="44" xfId="1" applyBorder="1" applyAlignment="1">
      <alignment horizontal="centerContinuous"/>
    </xf>
    <xf numFmtId="0" fontId="5" fillId="0" borderId="0" xfId="0" applyFont="1" applyAlignment="1">
      <alignment horizontal="center" vertical="center" wrapText="1" shrinkToFit="1"/>
    </xf>
    <xf numFmtId="0" fontId="4" fillId="0" borderId="3" xfId="1" quotePrefix="1" applyBorder="1" applyAlignment="1">
      <alignment horizontal="center" vertical="center"/>
    </xf>
    <xf numFmtId="0" fontId="4" fillId="0" borderId="1" xfId="1" quotePrefix="1" applyBorder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wrapText="1" shrinkToFit="1"/>
    </xf>
    <xf numFmtId="0" fontId="16" fillId="0" borderId="1" xfId="2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16" xfId="2" applyFont="1" applyFill="1" applyBorder="1" applyAlignment="1">
      <alignment horizontal="center" vertical="center" shrinkToFit="1"/>
    </xf>
    <xf numFmtId="0" fontId="9" fillId="2" borderId="18" xfId="2" applyFont="1" applyFill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right" vertical="center" shrinkToFit="1"/>
    </xf>
    <xf numFmtId="0" fontId="9" fillId="0" borderId="1" xfId="2" applyFont="1" applyBorder="1" applyAlignment="1">
      <alignment horizontal="left" vertical="center" shrinkToFit="1"/>
    </xf>
    <xf numFmtId="0" fontId="17" fillId="0" borderId="1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>
      <alignment horizontal="center" vertical="center" shrinkToFit="1"/>
    </xf>
    <xf numFmtId="0" fontId="17" fillId="2" borderId="17" xfId="2" applyFont="1" applyFill="1" applyBorder="1" applyAlignment="1">
      <alignment horizontal="center" vertical="center" shrinkToFit="1"/>
    </xf>
    <xf numFmtId="0" fontId="9" fillId="2" borderId="23" xfId="2" applyFont="1" applyFill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shrinkToFit="1"/>
    </xf>
    <xf numFmtId="0" fontId="17" fillId="0" borderId="0" xfId="2" applyFont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9" fillId="0" borderId="0" xfId="3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9" fillId="0" borderId="0" xfId="2" applyFont="1" applyFill="1" applyBorder="1" applyAlignment="1">
      <alignment horizontal="left" vertical="center" shrinkToFit="1"/>
    </xf>
    <xf numFmtId="0" fontId="17" fillId="0" borderId="0" xfId="2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Alignment="1">
      <alignment vertical="center"/>
    </xf>
    <xf numFmtId="0" fontId="21" fillId="0" borderId="1" xfId="1" quotePrefix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54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10" fillId="0" borderId="52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0" fillId="0" borderId="48" xfId="1" applyFont="1" applyBorder="1" applyAlignment="1">
      <alignment horizontal="right" vertical="center"/>
    </xf>
    <xf numFmtId="0" fontId="10" fillId="0" borderId="54" xfId="1" applyFont="1" applyBorder="1" applyAlignment="1">
      <alignment horizontal="left" vertical="center"/>
    </xf>
    <xf numFmtId="0" fontId="10" fillId="0" borderId="53" xfId="1" applyFont="1" applyBorder="1" applyAlignment="1">
      <alignment horizontal="right" vertical="center"/>
    </xf>
    <xf numFmtId="0" fontId="10" fillId="0" borderId="55" xfId="1" applyFont="1" applyBorder="1" applyAlignment="1">
      <alignment vertical="center"/>
    </xf>
    <xf numFmtId="0" fontId="10" fillId="0" borderId="56" xfId="1" applyFont="1" applyBorder="1" applyAlignment="1">
      <alignment vertical="center"/>
    </xf>
    <xf numFmtId="0" fontId="4" fillId="0" borderId="13" xfId="1" quotePrefix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0" fontId="10" fillId="0" borderId="56" xfId="1" applyFont="1" applyBorder="1" applyAlignment="1">
      <alignment horizontal="left" vertical="center"/>
    </xf>
    <xf numFmtId="0" fontId="10" fillId="0" borderId="57" xfId="1" applyFont="1" applyBorder="1" applyAlignment="1">
      <alignment vertical="center"/>
    </xf>
    <xf numFmtId="0" fontId="4" fillId="0" borderId="33" xfId="1" quotePrefix="1" applyBorder="1" applyAlignment="1">
      <alignment horizontal="center" vertical="center" shrinkToFit="1"/>
    </xf>
  </cellXfs>
  <cellStyles count="4">
    <cellStyle name="標準" xfId="0" builtinId="0"/>
    <cellStyle name="標準 2" xfId="1" xr:uid="{9F76C233-18C8-40B3-AB3D-9F38AD631B21}"/>
    <cellStyle name="標準_２０００年度春ﾘｰｸﾞ成績表" xfId="2" xr:uid="{F8C031AB-77CE-49FE-B0E1-C1D9274752BD}"/>
    <cellStyle name="標準_予選" xfId="3" xr:uid="{DC733F62-FB82-4061-8D42-9F0B1CC6A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>
              <a:solidFill>
                <a:sysClr val="windowText" lastClr="000000"/>
              </a:solidFill>
            </a:rPr>
            <a:t>大道</a:t>
          </a:r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>
              <a:solidFill>
                <a:sysClr val="windowText" lastClr="000000"/>
              </a:solidFill>
            </a:rPr>
            <a:t>日出</a:t>
          </a:r>
          <a:r>
            <a:rPr kumimoji="1" lang="en-US" altLang="en-US">
              <a:solidFill>
                <a:sysClr val="windowText" lastClr="000000"/>
              </a:solidFill>
            </a:rPr>
            <a:t>SSS</a:t>
          </a:r>
          <a:endParaRPr kumimoji="1" lang="ja-JP" altLang="en-US">
            <a:solidFill>
              <a:sysClr val="windowText" lastClr="000000"/>
            </a:solidFill>
          </a:endParaRPr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>
              <a:solidFill>
                <a:sysClr val="windowText" lastClr="000000"/>
              </a:solidFill>
            </a:rPr>
            <a:t>リーベル</a:t>
          </a:r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45868328-BA54-480C-B94D-D640B2AD818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>
              <a:solidFill>
                <a:sysClr val="windowText" lastClr="000000"/>
              </a:solidFill>
            </a:rPr>
            <a:t>鶴崎</a:t>
          </a:r>
          <a:r>
            <a:rPr kumimoji="1" lang="en-US" altLang="en-US">
              <a:solidFill>
                <a:sysClr val="windowText" lastClr="000000"/>
              </a:solidFill>
            </a:rPr>
            <a:t>SSS</a:t>
          </a:r>
          <a:endParaRPr kumimoji="1" lang="ja-JP" altLang="en-US">
            <a:solidFill>
              <a:sysClr val="windowText" lastClr="000000"/>
            </a:solidFill>
          </a:endParaRPr>
        </a:p>
      </dgm:t>
    </dgm:pt>
    <dgm:pt modelId="{23F09A8F-8D1A-44B1-8F7A-86063CC7879D}" type="parTrans" cxnId="{824047F1-8012-486E-A0F6-68D7FA87F931}">
      <dgm:prSet/>
      <dgm:spPr/>
      <dgm:t>
        <a:bodyPr/>
        <a:lstStyle/>
        <a:p>
          <a:endParaRPr kumimoji="1" lang="ja-JP" altLang="en-US"/>
        </a:p>
      </dgm:t>
    </dgm:pt>
    <dgm:pt modelId="{589E9FBE-0736-485F-8B80-17C31F9A4DB8}" type="sibTrans" cxnId="{824047F1-8012-486E-A0F6-68D7FA87F931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4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4"/>
      <dgm:spPr/>
    </dgm:pt>
    <dgm:pt modelId="{A8F5216E-39A9-4C8B-B51D-A0BF15616FAF}" type="pres">
      <dgm:prSet presAssocID="{14FFABCC-8716-4F06-9CB4-15901C786592}" presName="connectorText" presStyleLbl="sibTrans2D1" presStyleIdx="0" presStyleCnt="4"/>
      <dgm:spPr/>
    </dgm:pt>
    <dgm:pt modelId="{187E4C69-465E-4E86-95E0-83E2DB0F916F}" type="pres">
      <dgm:prSet presAssocID="{E31C809A-40C6-4B4B-B693-4D9578A87457}" presName="node" presStyleLbl="node1" presStyleIdx="1" presStyleCnt="4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4"/>
      <dgm:spPr/>
    </dgm:pt>
    <dgm:pt modelId="{319884A7-81A2-464C-8194-BA8DD8782FEA}" type="pres">
      <dgm:prSet presAssocID="{6F5A4FF4-236A-46F9-A062-DFAED2B75426}" presName="connectorText" presStyleLbl="sibTrans2D1" presStyleIdx="1" presStyleCnt="4"/>
      <dgm:spPr/>
    </dgm:pt>
    <dgm:pt modelId="{B978E949-416A-4EBA-891F-89F37404AC93}" type="pres">
      <dgm:prSet presAssocID="{45868328-BA54-480C-B94D-D640B2AD8187}" presName="node" presStyleLbl="node1" presStyleIdx="2" presStyleCnt="4">
        <dgm:presLayoutVars>
          <dgm:bulletEnabled val="1"/>
        </dgm:presLayoutVars>
      </dgm:prSet>
      <dgm:spPr/>
    </dgm:pt>
    <dgm:pt modelId="{4ADCA99D-76A2-440F-BBBB-556A34905B9F}" type="pres">
      <dgm:prSet presAssocID="{589E9FBE-0736-485F-8B80-17C31F9A4DB8}" presName="sibTrans" presStyleLbl="sibTrans2D1" presStyleIdx="2" presStyleCnt="4"/>
      <dgm:spPr/>
    </dgm:pt>
    <dgm:pt modelId="{AAF98195-21C7-43A3-80E7-0309C901BC7D}" type="pres">
      <dgm:prSet presAssocID="{589E9FBE-0736-485F-8B80-17C31F9A4DB8}" presName="connectorText" presStyleLbl="sibTrans2D1" presStyleIdx="2" presStyleCnt="4"/>
      <dgm:spPr/>
    </dgm:pt>
    <dgm:pt modelId="{18F3BAD1-39C5-4122-9605-E12C52CE2488}" type="pres">
      <dgm:prSet presAssocID="{7F8597E7-8BD7-46A1-ADC3-620634491ECB}" presName="node" presStyleLbl="node1" presStyleIdx="3" presStyleCnt="4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3" presStyleCnt="4"/>
      <dgm:spPr/>
    </dgm:pt>
    <dgm:pt modelId="{8FE31175-6DF8-4C91-A395-752187494392}" type="pres">
      <dgm:prSet presAssocID="{0E271CB0-3438-498C-9870-D59F38FBE379}" presName="connectorText" presStyleLbl="sibTrans2D1" presStyleIdx="3" presStyleCnt="4"/>
      <dgm:spPr/>
    </dgm:pt>
  </dgm:ptLst>
  <dgm:cxnLst>
    <dgm:cxn modelId="{FD895103-F42A-4EB9-8DFF-9C5C36DD46B5}" type="presOf" srcId="{45868328-BA54-480C-B94D-D640B2AD8187}" destId="{B978E949-416A-4EBA-891F-89F37404AC93}" srcOrd="0" destOrd="0" presId="urn:microsoft.com/office/officeart/2005/8/layout/cycle7"/>
    <dgm:cxn modelId="{18CDFE05-A804-4770-AB3D-0634354B14D2}" type="presOf" srcId="{589E9FBE-0736-485F-8B80-17C31F9A4DB8}" destId="{AAF98195-21C7-43A3-80E7-0309C901BC7D}" srcOrd="1" destOrd="0" presId="urn:microsoft.com/office/officeart/2005/8/layout/cycle7"/>
    <dgm:cxn modelId="{497AD210-501F-426B-B351-EF725FE7F4EC}" type="presOf" srcId="{589E9FBE-0736-485F-8B80-17C31F9A4DB8}" destId="{4ADCA99D-76A2-440F-BBBB-556A34905B9F}" srcOrd="0" destOrd="0" presId="urn:microsoft.com/office/officeart/2005/8/layout/cycle7"/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3" destOrd="0" parTransId="{BDF2D639-95BD-4DF4-8B86-37F870E34403}" sibTransId="{0E271CB0-3438-498C-9870-D59F38FBE379}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824047F1-8012-486E-A0F6-68D7FA87F931}" srcId="{A3B0D664-5D91-400C-83B9-236F05019EE8}" destId="{45868328-BA54-480C-B94D-D640B2AD8187}" srcOrd="2" destOrd="0" parTransId="{23F09A8F-8D1A-44B1-8F7A-86063CC7879D}" sibTransId="{589E9FBE-0736-485F-8B80-17C31F9A4DB8}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5C732A6B-F7A4-4D23-8DA9-5A89B1FEF226}" type="presParOf" srcId="{4266890C-A406-410E-A43B-19BF5E081B80}" destId="{B978E949-416A-4EBA-891F-89F37404AC93}" srcOrd="4" destOrd="0" presId="urn:microsoft.com/office/officeart/2005/8/layout/cycle7"/>
    <dgm:cxn modelId="{D81C6311-DCE8-4E79-9AC0-2D96C1AB4523}" type="presParOf" srcId="{4266890C-A406-410E-A43B-19BF5E081B80}" destId="{4ADCA99D-76A2-440F-BBBB-556A34905B9F}" srcOrd="5" destOrd="0" presId="urn:microsoft.com/office/officeart/2005/8/layout/cycle7"/>
    <dgm:cxn modelId="{30C44998-DC69-45B4-AB1B-EABD78863E78}" type="presParOf" srcId="{4ADCA99D-76A2-440F-BBBB-556A34905B9F}" destId="{AAF98195-21C7-43A3-80E7-0309C901BC7D}" srcOrd="0" destOrd="0" presId="urn:microsoft.com/office/officeart/2005/8/layout/cycle7"/>
    <dgm:cxn modelId="{A6802A13-4DD1-47EC-9E04-5D1A0C239EAC}" type="presParOf" srcId="{4266890C-A406-410E-A43B-19BF5E081B80}" destId="{18F3BAD1-39C5-4122-9605-E12C52CE2488}" srcOrd="6" destOrd="0" presId="urn:microsoft.com/office/officeart/2005/8/layout/cycle7"/>
    <dgm:cxn modelId="{D62F85B3-9BD0-46B3-B1A4-FE71CF562BC3}" type="presParOf" srcId="{4266890C-A406-410E-A43B-19BF5E081B80}" destId="{0DB83103-664D-47DC-9612-C0E3295E4DF5}" srcOrd="7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挾間横瀬西</a:t>
          </a:r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中津沖代</a:t>
          </a:r>
          <a:r>
            <a:rPr kumimoji="1" lang="en-US" altLang="en-US"/>
            <a:t>JSC</a:t>
          </a:r>
          <a:endParaRPr kumimoji="1" lang="ja-JP" altLang="en-US"/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ＦＣ大野</a:t>
          </a:r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A95A1489-517F-485E-A977-A69EB7A2257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タートルズ</a:t>
          </a:r>
        </a:p>
      </dgm:t>
    </dgm:pt>
    <dgm:pt modelId="{446ED494-4088-4C08-83FD-5BB3E12024AC}" type="parTrans" cxnId="{5440784C-C62B-4CA9-9227-DFF916811208}">
      <dgm:prSet/>
      <dgm:spPr/>
      <dgm:t>
        <a:bodyPr/>
        <a:lstStyle/>
        <a:p>
          <a:endParaRPr kumimoji="1" lang="ja-JP" altLang="en-US"/>
        </a:p>
      </dgm:t>
    </dgm:pt>
    <dgm:pt modelId="{897783C8-CE29-462F-B955-4760A471A9DF}" type="sibTrans" cxnId="{5440784C-C62B-4CA9-9227-DFF916811208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4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4"/>
      <dgm:spPr/>
    </dgm:pt>
    <dgm:pt modelId="{A8F5216E-39A9-4C8B-B51D-A0BF15616FAF}" type="pres">
      <dgm:prSet presAssocID="{14FFABCC-8716-4F06-9CB4-15901C786592}" presName="connectorText" presStyleLbl="sibTrans2D1" presStyleIdx="0" presStyleCnt="4"/>
      <dgm:spPr/>
    </dgm:pt>
    <dgm:pt modelId="{187E4C69-465E-4E86-95E0-83E2DB0F916F}" type="pres">
      <dgm:prSet presAssocID="{E31C809A-40C6-4B4B-B693-4D9578A87457}" presName="node" presStyleLbl="node1" presStyleIdx="1" presStyleCnt="4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4"/>
      <dgm:spPr/>
    </dgm:pt>
    <dgm:pt modelId="{319884A7-81A2-464C-8194-BA8DD8782FEA}" type="pres">
      <dgm:prSet presAssocID="{6F5A4FF4-236A-46F9-A062-DFAED2B75426}" presName="connectorText" presStyleLbl="sibTrans2D1" presStyleIdx="1" presStyleCnt="4"/>
      <dgm:spPr/>
    </dgm:pt>
    <dgm:pt modelId="{BC2A5C6F-C91E-40A2-970D-FA9E78AAE40C}" type="pres">
      <dgm:prSet presAssocID="{A95A1489-517F-485E-A977-A69EB7A22577}" presName="node" presStyleLbl="node1" presStyleIdx="2" presStyleCnt="4">
        <dgm:presLayoutVars>
          <dgm:bulletEnabled val="1"/>
        </dgm:presLayoutVars>
      </dgm:prSet>
      <dgm:spPr/>
    </dgm:pt>
    <dgm:pt modelId="{CF401AFD-D8CD-4E7C-B7CF-447D7D3B8AF9}" type="pres">
      <dgm:prSet presAssocID="{897783C8-CE29-462F-B955-4760A471A9DF}" presName="sibTrans" presStyleLbl="sibTrans2D1" presStyleIdx="2" presStyleCnt="4"/>
      <dgm:spPr/>
    </dgm:pt>
    <dgm:pt modelId="{60E76DD4-C112-453D-8999-15B5C54038B7}" type="pres">
      <dgm:prSet presAssocID="{897783C8-CE29-462F-B955-4760A471A9DF}" presName="connectorText" presStyleLbl="sibTrans2D1" presStyleIdx="2" presStyleCnt="4"/>
      <dgm:spPr/>
    </dgm:pt>
    <dgm:pt modelId="{18F3BAD1-39C5-4122-9605-E12C52CE2488}" type="pres">
      <dgm:prSet presAssocID="{7F8597E7-8BD7-46A1-ADC3-620634491ECB}" presName="node" presStyleLbl="node1" presStyleIdx="3" presStyleCnt="4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3" presStyleCnt="4"/>
      <dgm:spPr/>
    </dgm:pt>
    <dgm:pt modelId="{8FE31175-6DF8-4C91-A395-752187494392}" type="pres">
      <dgm:prSet presAssocID="{0E271CB0-3438-498C-9870-D59F38FBE379}" presName="connectorText" presStyleLbl="sibTrans2D1" presStyleIdx="3" presStyleCnt="4"/>
      <dgm:spPr/>
    </dgm:pt>
  </dgm:ptLst>
  <dgm:cxnLst>
    <dgm:cxn modelId="{4BE4AE0B-9C2F-402C-800F-D926DF9B2E37}" type="presOf" srcId="{897783C8-CE29-462F-B955-4760A471A9DF}" destId="{CF401AFD-D8CD-4E7C-B7CF-447D7D3B8AF9}" srcOrd="0" destOrd="0" presId="urn:microsoft.com/office/officeart/2005/8/layout/cycle7"/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440784C-C62B-4CA9-9227-DFF916811208}" srcId="{A3B0D664-5D91-400C-83B9-236F05019EE8}" destId="{A95A1489-517F-485E-A977-A69EB7A22577}" srcOrd="2" destOrd="0" parTransId="{446ED494-4088-4C08-83FD-5BB3E12024AC}" sibTransId="{897783C8-CE29-462F-B955-4760A471A9DF}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3" destOrd="0" parTransId="{BDF2D639-95BD-4DF4-8B86-37F870E34403}" sibTransId="{0E271CB0-3438-498C-9870-D59F38FBE379}"/>
    <dgm:cxn modelId="{2CB92F8A-EBCB-46CA-9FAA-843258BC0E9F}" type="presOf" srcId="{A95A1489-517F-485E-A977-A69EB7A22577}" destId="{BC2A5C6F-C91E-40A2-970D-FA9E78AAE40C}" srcOrd="0" destOrd="0" presId="urn:microsoft.com/office/officeart/2005/8/layout/cycle7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6D7A87C6-2021-4787-81BE-825E723A6A1B}" type="presOf" srcId="{897783C8-CE29-462F-B955-4760A471A9DF}" destId="{60E76DD4-C112-453D-8999-15B5C54038B7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6CAB8D10-84FA-4B43-A22D-E40F28C7E4CE}" type="presParOf" srcId="{4266890C-A406-410E-A43B-19BF5E081B80}" destId="{BC2A5C6F-C91E-40A2-970D-FA9E78AAE40C}" srcOrd="4" destOrd="0" presId="urn:microsoft.com/office/officeart/2005/8/layout/cycle7"/>
    <dgm:cxn modelId="{4A547964-3CCF-4F08-951F-45CB2F28730D}" type="presParOf" srcId="{4266890C-A406-410E-A43B-19BF5E081B80}" destId="{CF401AFD-D8CD-4E7C-B7CF-447D7D3B8AF9}" srcOrd="5" destOrd="0" presId="urn:microsoft.com/office/officeart/2005/8/layout/cycle7"/>
    <dgm:cxn modelId="{D8009BEA-16C6-4EBE-8A3B-0F4BBA3DEC3D}" type="presParOf" srcId="{CF401AFD-D8CD-4E7C-B7CF-447D7D3B8AF9}" destId="{60E76DD4-C112-453D-8999-15B5C54038B7}" srcOrd="0" destOrd="0" presId="urn:microsoft.com/office/officeart/2005/8/layout/cycle7"/>
    <dgm:cxn modelId="{A6802A13-4DD1-47EC-9E04-5D1A0C239EAC}" type="presParOf" srcId="{4266890C-A406-410E-A43B-19BF5E081B80}" destId="{18F3BAD1-39C5-4122-9605-E12C52CE2488}" srcOrd="6" destOrd="0" presId="urn:microsoft.com/office/officeart/2005/8/layout/cycle7"/>
    <dgm:cxn modelId="{D62F85B3-9BD0-46B3-B1A4-FE71CF562BC3}" type="presParOf" srcId="{4266890C-A406-410E-A43B-19BF5E081B80}" destId="{0DB83103-664D-47DC-9612-C0E3295E4DF5}" srcOrd="7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カティオーラ</a:t>
          </a:r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65F8E3E3-71ED-4393-A885-03794D95DA17}">
      <dgm:prSet phldrT="[テキスト]" custT="1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 sz="1200"/>
            <a:t>上堅田</a:t>
          </a:r>
        </a:p>
      </dgm:t>
    </dgm:pt>
    <dgm:pt modelId="{829B04FF-2F77-49A4-AC3E-EDCC2BC8F13A}" type="sibTrans" cxnId="{678659D9-3277-4A02-B958-5FE699EDBB1B}">
      <dgm:prSet/>
      <dgm:spPr/>
      <dgm:t>
        <a:bodyPr/>
        <a:lstStyle/>
        <a:p>
          <a:endParaRPr kumimoji="1" lang="ja-JP" altLang="en-US"/>
        </a:p>
      </dgm:t>
    </dgm:pt>
    <dgm:pt modelId="{239B7F53-9A1E-436A-850F-9808A9CFFB4F}" type="parTrans" cxnId="{678659D9-3277-4A02-B958-5FE699EDBB1B}">
      <dgm:prSet/>
      <dgm:spPr/>
      <dgm:t>
        <a:bodyPr/>
        <a:lstStyle/>
        <a:p>
          <a:endParaRPr kumimoji="1" lang="ja-JP" altLang="en-US"/>
        </a:p>
      </dgm:t>
    </dgm:pt>
    <dgm:pt modelId="{F0A91421-663C-467A-AE91-8A8DE56AD9C2}">
      <dgm:prSet phldrT="[テキスト]" custT="1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en-US" altLang="en-US" sz="1200"/>
            <a:t>Divert</a:t>
          </a:r>
          <a:endParaRPr kumimoji="1" lang="ja-JP" altLang="en-US" sz="1200"/>
        </a:p>
      </dgm:t>
    </dgm:pt>
    <dgm:pt modelId="{F2FB93BD-1EF8-461F-9D89-D64C6CD8117C}" type="parTrans" cxnId="{E0B24911-DBF3-4297-BE2E-1E1DB736C450}">
      <dgm:prSet/>
      <dgm:spPr/>
      <dgm:t>
        <a:bodyPr/>
        <a:lstStyle/>
        <a:p>
          <a:endParaRPr kumimoji="1" lang="ja-JP" altLang="en-US"/>
        </a:p>
      </dgm:t>
    </dgm:pt>
    <dgm:pt modelId="{F5293344-B0B9-4C50-A773-9EFF36F4BEA8}" type="sibTrans" cxnId="{E0B24911-DBF3-4297-BE2E-1E1DB736C450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9B59DA8D-3C17-46D1-8600-214B7351BB08}" type="pres">
      <dgm:prSet presAssocID="{65F8E3E3-71ED-4393-A885-03794D95DA17}" presName="node" presStyleLbl="node1" presStyleIdx="1" presStyleCnt="3">
        <dgm:presLayoutVars>
          <dgm:bulletEnabled val="1"/>
        </dgm:presLayoutVars>
      </dgm:prSet>
      <dgm:spPr/>
    </dgm:pt>
    <dgm:pt modelId="{1B58657E-0F9D-4F67-85D7-2C0871855E6E}" type="pres">
      <dgm:prSet presAssocID="{829B04FF-2F77-49A4-AC3E-EDCC2BC8F13A}" presName="sibTrans" presStyleLbl="sibTrans2D1" presStyleIdx="1" presStyleCnt="3"/>
      <dgm:spPr/>
    </dgm:pt>
    <dgm:pt modelId="{E9CF41D7-20CD-45D9-A63B-7E2B969EA03B}" type="pres">
      <dgm:prSet presAssocID="{829B04FF-2F77-49A4-AC3E-EDCC2BC8F13A}" presName="connectorText" presStyleLbl="sibTrans2D1" presStyleIdx="1" presStyleCnt="3"/>
      <dgm:spPr/>
    </dgm:pt>
    <dgm:pt modelId="{0911C1BD-9DC6-4A84-A6B2-0EB43A18221B}" type="pres">
      <dgm:prSet presAssocID="{F0A91421-663C-467A-AE91-8A8DE56AD9C2}" presName="node" presStyleLbl="node1" presStyleIdx="2" presStyleCnt="3">
        <dgm:presLayoutVars>
          <dgm:bulletEnabled val="1"/>
        </dgm:presLayoutVars>
      </dgm:prSet>
      <dgm:spPr/>
    </dgm:pt>
    <dgm:pt modelId="{E09EB0A5-4A3E-43BD-B2CA-931CAF5E5DB4}" type="pres">
      <dgm:prSet presAssocID="{F5293344-B0B9-4C50-A773-9EFF36F4BEA8}" presName="sibTrans" presStyleLbl="sibTrans2D1" presStyleIdx="2" presStyleCnt="3"/>
      <dgm:spPr/>
    </dgm:pt>
    <dgm:pt modelId="{FD24529C-117E-4E78-8EC5-D5C520A14838}" type="pres">
      <dgm:prSet presAssocID="{F5293344-B0B9-4C50-A773-9EFF36F4BEA8}" presName="connectorText" presStyleLbl="sibTrans2D1" presStyleIdx="2" presStyleCnt="3"/>
      <dgm:spPr/>
    </dgm:pt>
  </dgm:ptLst>
  <dgm:cxnLst>
    <dgm:cxn modelId="{E0B24911-DBF3-4297-BE2E-1E1DB736C450}" srcId="{A3B0D664-5D91-400C-83B9-236F05019EE8}" destId="{F0A91421-663C-467A-AE91-8A8DE56AD9C2}" srcOrd="2" destOrd="0" parTransId="{F2FB93BD-1EF8-461F-9D89-D64C6CD8117C}" sibTransId="{F5293344-B0B9-4C50-A773-9EFF36F4BEA8}"/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11768C22-5718-461E-8533-0F62C8372EAB}" type="presOf" srcId="{F0A91421-663C-467A-AE91-8A8DE56AD9C2}" destId="{0911C1BD-9DC6-4A84-A6B2-0EB43A18221B}" srcOrd="0" destOrd="0" presId="urn:microsoft.com/office/officeart/2005/8/layout/cycle7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6D24AE85-382E-4562-BB49-364E571C516F}" type="presOf" srcId="{829B04FF-2F77-49A4-AC3E-EDCC2BC8F13A}" destId="{E9CF41D7-20CD-45D9-A63B-7E2B969EA03B}" srcOrd="1" destOrd="0" presId="urn:microsoft.com/office/officeart/2005/8/layout/cycle7"/>
    <dgm:cxn modelId="{E92C959E-43E9-466D-A096-D2506CA63207}" type="presOf" srcId="{F5293344-B0B9-4C50-A773-9EFF36F4BEA8}" destId="{E09EB0A5-4A3E-43BD-B2CA-931CAF5E5DB4}" srcOrd="0" destOrd="0" presId="urn:microsoft.com/office/officeart/2005/8/layout/cycle7"/>
    <dgm:cxn modelId="{6668AAAB-A0E5-4A70-AB83-E55D1F24B72C}" type="presOf" srcId="{829B04FF-2F77-49A4-AC3E-EDCC2BC8F13A}" destId="{1B58657E-0F9D-4F67-85D7-2C0871855E6E}" srcOrd="0" destOrd="0" presId="urn:microsoft.com/office/officeart/2005/8/layout/cycle7"/>
    <dgm:cxn modelId="{D540FDAE-A800-4F54-9141-9FA860B118CE}" type="presOf" srcId="{F5293344-B0B9-4C50-A773-9EFF36F4BEA8}" destId="{FD24529C-117E-4E78-8EC5-D5C520A14838}" srcOrd="1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678659D9-3277-4A02-B958-5FE699EDBB1B}" srcId="{A3B0D664-5D91-400C-83B9-236F05019EE8}" destId="{65F8E3E3-71ED-4393-A885-03794D95DA17}" srcOrd="1" destOrd="0" parTransId="{239B7F53-9A1E-436A-850F-9808A9CFFB4F}" sibTransId="{829B04FF-2F77-49A4-AC3E-EDCC2BC8F13A}"/>
    <dgm:cxn modelId="{8E7638F3-DA62-44F0-A32C-282D40538919}" type="presOf" srcId="{65F8E3E3-71ED-4393-A885-03794D95DA17}" destId="{9B59DA8D-3C17-46D1-8600-214B7351BB08}" srcOrd="0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4916AADB-21D9-4387-9118-9C8F09F3C5E8}" type="presParOf" srcId="{4266890C-A406-410E-A43B-19BF5E081B80}" destId="{9B59DA8D-3C17-46D1-8600-214B7351BB08}" srcOrd="2" destOrd="0" presId="urn:microsoft.com/office/officeart/2005/8/layout/cycle7"/>
    <dgm:cxn modelId="{A300F811-DDE4-46D2-A8CA-9F41F707557C}" type="presParOf" srcId="{4266890C-A406-410E-A43B-19BF5E081B80}" destId="{1B58657E-0F9D-4F67-85D7-2C0871855E6E}" srcOrd="3" destOrd="0" presId="urn:microsoft.com/office/officeart/2005/8/layout/cycle7"/>
    <dgm:cxn modelId="{F9F63276-D563-4AAB-A6A4-4EF4844B9003}" type="presParOf" srcId="{1B58657E-0F9D-4F67-85D7-2C0871855E6E}" destId="{E9CF41D7-20CD-45D9-A63B-7E2B969EA03B}" srcOrd="0" destOrd="0" presId="urn:microsoft.com/office/officeart/2005/8/layout/cycle7"/>
    <dgm:cxn modelId="{D3208533-CB77-452B-AC92-D07AEB2E00E4}" type="presParOf" srcId="{4266890C-A406-410E-A43B-19BF5E081B80}" destId="{0911C1BD-9DC6-4A84-A6B2-0EB43A18221B}" srcOrd="4" destOrd="0" presId="urn:microsoft.com/office/officeart/2005/8/layout/cycle7"/>
    <dgm:cxn modelId="{B055DB5D-8FD5-4C12-A22E-36BAD9AEE7DB}" type="presParOf" srcId="{4266890C-A406-410E-A43B-19BF5E081B80}" destId="{E09EB0A5-4A3E-43BD-B2CA-931CAF5E5DB4}" srcOrd="5" destOrd="0" presId="urn:microsoft.com/office/officeart/2005/8/layout/cycle7"/>
    <dgm:cxn modelId="{30DE951E-E7E0-405F-AC38-B94E2086863C}" type="presParOf" srcId="{E09EB0A5-4A3E-43BD-B2CA-931CAF5E5DB4}" destId="{FD24529C-117E-4E78-8EC5-D5C520A14838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田尻</a:t>
          </a:r>
          <a:r>
            <a:rPr kumimoji="1" lang="en-US" altLang="en-US"/>
            <a:t>SSS</a:t>
          </a:r>
          <a:endParaRPr kumimoji="1" lang="ja-JP" altLang="en-US"/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en-US" altLang="en-US"/>
            <a:t>FC</a:t>
          </a:r>
          <a:r>
            <a:rPr kumimoji="1" lang="ja-JP" altLang="en-US"/>
            <a:t>・</a:t>
          </a:r>
          <a:r>
            <a:rPr kumimoji="1" lang="en-US" altLang="en-US"/>
            <a:t>USA</a:t>
          </a:r>
          <a:endParaRPr kumimoji="1" lang="ja-JP" altLang="en-US"/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kumimoji="1" lang="ja-JP" altLang="en-US"/>
            <a:t>西部地区</a:t>
          </a:r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187E4C69-465E-4E86-95E0-83E2DB0F916F}" type="pres">
      <dgm:prSet presAssocID="{E31C809A-40C6-4B4B-B693-4D9578A87457}" presName="node" presStyleLbl="node1" presStyleIdx="1" presStyleCnt="3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3"/>
      <dgm:spPr/>
    </dgm:pt>
    <dgm:pt modelId="{319884A7-81A2-464C-8194-BA8DD8782FEA}" type="pres">
      <dgm:prSet presAssocID="{6F5A4FF4-236A-46F9-A062-DFAED2B75426}" presName="connectorText" presStyleLbl="sibTrans2D1" presStyleIdx="1" presStyleCnt="3"/>
      <dgm:spPr/>
    </dgm:pt>
    <dgm:pt modelId="{18F3BAD1-39C5-4122-9605-E12C52CE2488}" type="pres">
      <dgm:prSet presAssocID="{7F8597E7-8BD7-46A1-ADC3-620634491ECB}" presName="node" presStyleLbl="node1" presStyleIdx="2" presStyleCnt="3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2" presStyleCnt="3"/>
      <dgm:spPr/>
    </dgm:pt>
    <dgm:pt modelId="{8FE31175-6DF8-4C91-A395-752187494392}" type="pres">
      <dgm:prSet presAssocID="{0E271CB0-3438-498C-9870-D59F38FBE379}" presName="connectorText" presStyleLbl="sibTrans2D1" presStyleIdx="2" presStyleCnt="3"/>
      <dgm:spPr/>
    </dgm:pt>
  </dgm:ptLst>
  <dgm:cxnLst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2" destOrd="0" parTransId="{BDF2D639-95BD-4DF4-8B86-37F870E34403}" sibTransId="{0E271CB0-3438-498C-9870-D59F38FBE379}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A6802A13-4DD1-47EC-9E04-5D1A0C239EAC}" type="presParOf" srcId="{4266890C-A406-410E-A43B-19BF5E081B80}" destId="{18F3BAD1-39C5-4122-9605-E12C52CE2488}" srcOrd="4" destOrd="0" presId="urn:microsoft.com/office/officeart/2005/8/layout/cycle7"/>
    <dgm:cxn modelId="{D62F85B3-9BD0-46B3-B1A4-FE71CF562BC3}" type="presParOf" srcId="{4266890C-A406-410E-A43B-19BF5E081B80}" destId="{0DB83103-664D-47DC-9612-C0E3295E4DF5}" srcOrd="5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1042173" y="39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solidFill>
                <a:sysClr val="windowText" lastClr="000000"/>
              </a:solidFill>
            </a:rPr>
            <a:t>大道</a:t>
          </a:r>
        </a:p>
      </dsp:txBody>
      <dsp:txXfrm>
        <a:off x="1051543" y="9769"/>
        <a:ext cx="621062" cy="301161"/>
      </dsp:txXfrm>
    </dsp:sp>
    <dsp:sp modelId="{69855EE1-7970-45B2-B18B-93290352FC13}">
      <dsp:nvSpPr>
        <dsp:cNvPr id="0" name=""/>
        <dsp:cNvSpPr/>
      </dsp:nvSpPr>
      <dsp:spPr>
        <a:xfrm rot="2700000">
          <a:off x="1502684" y="41154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1536274" y="433935"/>
        <a:ext cx="265951" cy="67179"/>
      </dsp:txXfrm>
    </dsp:sp>
    <dsp:sp modelId="{187E4C69-465E-4E86-95E0-83E2DB0F916F}">
      <dsp:nvSpPr>
        <dsp:cNvPr id="0" name=""/>
        <dsp:cNvSpPr/>
      </dsp:nvSpPr>
      <dsp:spPr>
        <a:xfrm>
          <a:off x="1656523" y="61474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solidFill>
                <a:sysClr val="windowText" lastClr="000000"/>
              </a:solidFill>
            </a:rPr>
            <a:t>日出</a:t>
          </a:r>
          <a:r>
            <a:rPr kumimoji="1" lang="en-US" altLang="en-US" sz="1000" kern="1200">
              <a:solidFill>
                <a:sysClr val="windowText" lastClr="000000"/>
              </a:solidFill>
            </a:rPr>
            <a:t>SSS</a:t>
          </a:r>
          <a:endParaRPr kumimoji="1" lang="ja-JP" altLang="en-US" sz="1000" kern="1200">
            <a:solidFill>
              <a:sysClr val="windowText" lastClr="000000"/>
            </a:solidFill>
          </a:endParaRPr>
        </a:p>
      </dsp:txBody>
      <dsp:txXfrm>
        <a:off x="1665893" y="624119"/>
        <a:ext cx="621062" cy="301161"/>
      </dsp:txXfrm>
    </dsp:sp>
    <dsp:sp modelId="{9941F206-D9B2-43DF-A582-F6E5FBC1CFD6}">
      <dsp:nvSpPr>
        <dsp:cNvPr id="0" name=""/>
        <dsp:cNvSpPr/>
      </dsp:nvSpPr>
      <dsp:spPr>
        <a:xfrm rot="8100000">
          <a:off x="1502684" y="102589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 rot="10800000">
        <a:off x="1536273" y="1048285"/>
        <a:ext cx="265951" cy="67179"/>
      </dsp:txXfrm>
    </dsp:sp>
    <dsp:sp modelId="{B978E949-416A-4EBA-891F-89F37404AC93}">
      <dsp:nvSpPr>
        <dsp:cNvPr id="0" name=""/>
        <dsp:cNvSpPr/>
      </dsp:nvSpPr>
      <dsp:spPr>
        <a:xfrm>
          <a:off x="1042173" y="122909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solidFill>
                <a:sysClr val="windowText" lastClr="000000"/>
              </a:solidFill>
            </a:rPr>
            <a:t>鶴崎</a:t>
          </a:r>
          <a:r>
            <a:rPr kumimoji="1" lang="en-US" altLang="en-US" sz="1000" kern="1200">
              <a:solidFill>
                <a:sysClr val="windowText" lastClr="000000"/>
              </a:solidFill>
            </a:rPr>
            <a:t>SSS</a:t>
          </a:r>
          <a:endParaRPr kumimoji="1" lang="ja-JP" altLang="en-US" sz="1000" kern="1200">
            <a:solidFill>
              <a:sysClr val="windowText" lastClr="000000"/>
            </a:solidFill>
          </a:endParaRPr>
        </a:p>
      </dsp:txBody>
      <dsp:txXfrm>
        <a:off x="1051543" y="1238469"/>
        <a:ext cx="621062" cy="301161"/>
      </dsp:txXfrm>
    </dsp:sp>
    <dsp:sp modelId="{4ADCA99D-76A2-440F-BBBB-556A34905B9F}">
      <dsp:nvSpPr>
        <dsp:cNvPr id="0" name=""/>
        <dsp:cNvSpPr/>
      </dsp:nvSpPr>
      <dsp:spPr>
        <a:xfrm rot="13500000">
          <a:off x="888334" y="102589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 rot="10800000">
        <a:off x="921923" y="1048285"/>
        <a:ext cx="265951" cy="67179"/>
      </dsp:txXfrm>
    </dsp:sp>
    <dsp:sp modelId="{18F3BAD1-39C5-4122-9605-E12C52CE2488}">
      <dsp:nvSpPr>
        <dsp:cNvPr id="0" name=""/>
        <dsp:cNvSpPr/>
      </dsp:nvSpPr>
      <dsp:spPr>
        <a:xfrm>
          <a:off x="427823" y="61474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>
              <a:solidFill>
                <a:sysClr val="windowText" lastClr="000000"/>
              </a:solidFill>
            </a:rPr>
            <a:t>リーベル</a:t>
          </a:r>
        </a:p>
      </dsp:txBody>
      <dsp:txXfrm>
        <a:off x="437193" y="624119"/>
        <a:ext cx="621062" cy="301161"/>
      </dsp:txXfrm>
    </dsp:sp>
    <dsp:sp modelId="{0DB83103-664D-47DC-9612-C0E3295E4DF5}">
      <dsp:nvSpPr>
        <dsp:cNvPr id="0" name=""/>
        <dsp:cNvSpPr/>
      </dsp:nvSpPr>
      <dsp:spPr>
        <a:xfrm rot="18900000">
          <a:off x="888334" y="41154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921924" y="433935"/>
        <a:ext cx="265951" cy="6717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1042173" y="39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挾間横瀬西</a:t>
          </a:r>
        </a:p>
      </dsp:txBody>
      <dsp:txXfrm>
        <a:off x="1051543" y="9769"/>
        <a:ext cx="621062" cy="301161"/>
      </dsp:txXfrm>
    </dsp:sp>
    <dsp:sp modelId="{69855EE1-7970-45B2-B18B-93290352FC13}">
      <dsp:nvSpPr>
        <dsp:cNvPr id="0" name=""/>
        <dsp:cNvSpPr/>
      </dsp:nvSpPr>
      <dsp:spPr>
        <a:xfrm rot="2700000">
          <a:off x="1502684" y="41154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1536274" y="433935"/>
        <a:ext cx="265951" cy="67179"/>
      </dsp:txXfrm>
    </dsp:sp>
    <dsp:sp modelId="{187E4C69-465E-4E86-95E0-83E2DB0F916F}">
      <dsp:nvSpPr>
        <dsp:cNvPr id="0" name=""/>
        <dsp:cNvSpPr/>
      </dsp:nvSpPr>
      <dsp:spPr>
        <a:xfrm>
          <a:off x="1656523" y="61474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中津沖代</a:t>
          </a:r>
          <a:r>
            <a:rPr kumimoji="1" lang="en-US" altLang="en-US" sz="800" kern="1200"/>
            <a:t>JSC</a:t>
          </a:r>
          <a:endParaRPr kumimoji="1" lang="ja-JP" altLang="en-US" sz="800" kern="1200"/>
        </a:p>
      </dsp:txBody>
      <dsp:txXfrm>
        <a:off x="1665893" y="624119"/>
        <a:ext cx="621062" cy="301161"/>
      </dsp:txXfrm>
    </dsp:sp>
    <dsp:sp modelId="{9941F206-D9B2-43DF-A582-F6E5FBC1CFD6}">
      <dsp:nvSpPr>
        <dsp:cNvPr id="0" name=""/>
        <dsp:cNvSpPr/>
      </dsp:nvSpPr>
      <dsp:spPr>
        <a:xfrm rot="8100000">
          <a:off x="1502684" y="102589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 rot="10800000">
        <a:off x="1536273" y="1048285"/>
        <a:ext cx="265951" cy="67179"/>
      </dsp:txXfrm>
    </dsp:sp>
    <dsp:sp modelId="{BC2A5C6F-C91E-40A2-970D-FA9E78AAE40C}">
      <dsp:nvSpPr>
        <dsp:cNvPr id="0" name=""/>
        <dsp:cNvSpPr/>
      </dsp:nvSpPr>
      <dsp:spPr>
        <a:xfrm>
          <a:off x="1042173" y="122909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タートルズ</a:t>
          </a:r>
        </a:p>
      </dsp:txBody>
      <dsp:txXfrm>
        <a:off x="1051543" y="1238469"/>
        <a:ext cx="621062" cy="301161"/>
      </dsp:txXfrm>
    </dsp:sp>
    <dsp:sp modelId="{CF401AFD-D8CD-4E7C-B7CF-447D7D3B8AF9}">
      <dsp:nvSpPr>
        <dsp:cNvPr id="0" name=""/>
        <dsp:cNvSpPr/>
      </dsp:nvSpPr>
      <dsp:spPr>
        <a:xfrm rot="13500000">
          <a:off x="888334" y="102589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 rot="10800000">
        <a:off x="921923" y="1048285"/>
        <a:ext cx="265951" cy="67179"/>
      </dsp:txXfrm>
    </dsp:sp>
    <dsp:sp modelId="{18F3BAD1-39C5-4122-9605-E12C52CE2488}">
      <dsp:nvSpPr>
        <dsp:cNvPr id="0" name=""/>
        <dsp:cNvSpPr/>
      </dsp:nvSpPr>
      <dsp:spPr>
        <a:xfrm>
          <a:off x="427823" y="614749"/>
          <a:ext cx="639802" cy="319901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ＦＣ大野</a:t>
          </a:r>
        </a:p>
      </dsp:txBody>
      <dsp:txXfrm>
        <a:off x="437193" y="624119"/>
        <a:ext cx="621062" cy="301161"/>
      </dsp:txXfrm>
    </dsp:sp>
    <dsp:sp modelId="{0DB83103-664D-47DC-9612-C0E3295E4DF5}">
      <dsp:nvSpPr>
        <dsp:cNvPr id="0" name=""/>
        <dsp:cNvSpPr/>
      </dsp:nvSpPr>
      <dsp:spPr>
        <a:xfrm rot="18900000">
          <a:off x="888334" y="411542"/>
          <a:ext cx="333130" cy="111965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921924" y="433935"/>
        <a:ext cx="265951" cy="6717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900" kern="1200"/>
            <a:t>カティオーラ</a:t>
          </a:r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9B59DA8D-3C17-46D1-8600-214B7351BB08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200" kern="1200"/>
            <a:t>上堅田</a:t>
          </a:r>
        </a:p>
      </dsp:txBody>
      <dsp:txXfrm>
        <a:off x="1635212" y="1159608"/>
        <a:ext cx="778589" cy="377548"/>
      </dsp:txXfrm>
    </dsp:sp>
    <dsp:sp modelId="{1B58657E-0F9D-4F67-85D7-2C0871855E6E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0911C1BD-9DC6-4A84-A6B2-0EB43A18221B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en-US" sz="1200" kern="1200"/>
            <a:t>Divert</a:t>
          </a:r>
          <a:endParaRPr kumimoji="1" lang="ja-JP" altLang="en-US" sz="1200" kern="1200"/>
        </a:p>
      </dsp:txBody>
      <dsp:txXfrm>
        <a:off x="310348" y="1159608"/>
        <a:ext cx="778589" cy="377548"/>
      </dsp:txXfrm>
    </dsp:sp>
    <dsp:sp modelId="{E09EB0A5-4A3E-43BD-B2CA-931CAF5E5DB4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田尻</a:t>
          </a:r>
          <a:r>
            <a:rPr kumimoji="1" lang="en-US" altLang="en-US" sz="1300" kern="1200"/>
            <a:t>SSS</a:t>
          </a:r>
          <a:endParaRPr kumimoji="1" lang="ja-JP" altLang="en-US" sz="1300" kern="1200"/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187E4C69-465E-4E86-95E0-83E2DB0F916F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西部地区</a:t>
          </a:r>
        </a:p>
      </dsp:txBody>
      <dsp:txXfrm>
        <a:off x="1635212" y="1159608"/>
        <a:ext cx="778589" cy="377548"/>
      </dsp:txXfrm>
    </dsp:sp>
    <dsp:sp modelId="{9941F206-D9B2-43DF-A582-F6E5FBC1CFD6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18F3BAD1-39C5-4122-9605-E12C52CE2488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en-US" sz="1300" kern="1200"/>
            <a:t>FC</a:t>
          </a:r>
          <a:r>
            <a:rPr kumimoji="1" lang="ja-JP" altLang="en-US" sz="1300" kern="1200"/>
            <a:t>・</a:t>
          </a:r>
          <a:r>
            <a:rPr kumimoji="1" lang="en-US" altLang="en-US" sz="1300" kern="1200"/>
            <a:t>USA</a:t>
          </a:r>
          <a:endParaRPr kumimoji="1" lang="ja-JP" altLang="en-US" sz="1300" kern="1200"/>
        </a:p>
      </dsp:txBody>
      <dsp:txXfrm>
        <a:off x="310348" y="1159608"/>
        <a:ext cx="778589" cy="377548"/>
      </dsp:txXfrm>
    </dsp:sp>
    <dsp:sp modelId="{0DB83103-664D-47DC-9612-C0E3295E4DF5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2</xdr:row>
      <xdr:rowOff>82550</xdr:rowOff>
    </xdr:from>
    <xdr:to>
      <xdr:col>4</xdr:col>
      <xdr:colOff>419100</xdr:colOff>
      <xdr:row>9</xdr:row>
      <xdr:rowOff>31750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5E41AD42-A59D-4B4A-BEE9-999E462F1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146050</xdr:colOff>
      <xdr:row>2</xdr:row>
      <xdr:rowOff>82550</xdr:rowOff>
    </xdr:from>
    <xdr:to>
      <xdr:col>9</xdr:col>
      <xdr:colOff>228600</xdr:colOff>
      <xdr:row>9</xdr:row>
      <xdr:rowOff>31750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698DD3D1-3282-42ED-9634-DDD20C6DB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336550</xdr:colOff>
      <xdr:row>11</xdr:row>
      <xdr:rowOff>50800</xdr:rowOff>
    </xdr:from>
    <xdr:to>
      <xdr:col>4</xdr:col>
      <xdr:colOff>419100</xdr:colOff>
      <xdr:row>18</xdr:row>
      <xdr:rowOff>0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0FCBDDE5-EAB6-4E24-9DCF-446350EAD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5</xdr:col>
      <xdr:colOff>146050</xdr:colOff>
      <xdr:row>11</xdr:row>
      <xdr:rowOff>50800</xdr:rowOff>
    </xdr:from>
    <xdr:to>
      <xdr:col>9</xdr:col>
      <xdr:colOff>228600</xdr:colOff>
      <xdr:row>18</xdr:row>
      <xdr:rowOff>0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C973DD7A-45C2-418B-B374-34F2F2911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1AD32854-B3C1-41E8-904A-723C390C9740}"/>
            </a:ext>
          </a:extLst>
        </xdr:cNvPr>
        <xdr:cNvSpPr>
          <a:spLocks noChangeShapeType="1"/>
        </xdr:cNvSpPr>
      </xdr:nvSpPr>
      <xdr:spPr bwMode="auto">
        <a:xfrm>
          <a:off x="16954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C8840262-02D0-4ECB-A4C7-3F3F54002F50}"/>
            </a:ext>
          </a:extLst>
        </xdr:cNvPr>
        <xdr:cNvSpPr>
          <a:spLocks noChangeShapeType="1"/>
        </xdr:cNvSpPr>
      </xdr:nvSpPr>
      <xdr:spPr bwMode="auto">
        <a:xfrm>
          <a:off x="16954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539750</xdr:colOff>
      <xdr:row>32</xdr:row>
      <xdr:rowOff>116972</xdr:rowOff>
    </xdr:to>
    <xdr:pic>
      <xdr:nvPicPr>
        <xdr:cNvPr id="509" name="図 508">
          <a:extLst>
            <a:ext uri="{FF2B5EF4-FFF2-40B4-BE49-F238E27FC236}">
              <a16:creationId xmlns:a16="http://schemas.microsoft.com/office/drawing/2014/main" id="{0B434088-1491-307D-2092-370FC16D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685800"/>
          <a:ext cx="6483350" cy="4904872"/>
        </a:xfrm>
        <a:prstGeom prst="rect">
          <a:avLst/>
        </a:prstGeom>
      </xdr:spPr>
    </xdr:pic>
    <xdr:clientData/>
  </xdr:twoCellAnchor>
  <xdr:twoCellAnchor>
    <xdr:from>
      <xdr:col>5</xdr:col>
      <xdr:colOff>647700</xdr:colOff>
      <xdr:row>9</xdr:row>
      <xdr:rowOff>25400</xdr:rowOff>
    </xdr:from>
    <xdr:to>
      <xdr:col>6</xdr:col>
      <xdr:colOff>514350</xdr:colOff>
      <xdr:row>10</xdr:row>
      <xdr:rowOff>158750</xdr:rowOff>
    </xdr:to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989C433F-3370-CA9C-E1B3-794C8D70617F}"/>
            </a:ext>
          </a:extLst>
        </xdr:cNvPr>
        <xdr:cNvSpPr txBox="1"/>
      </xdr:nvSpPr>
      <xdr:spPr>
        <a:xfrm>
          <a:off x="3949700" y="1701800"/>
          <a:ext cx="527050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本部</a:t>
          </a:r>
        </a:p>
      </xdr:txBody>
    </xdr:sp>
    <xdr:clientData/>
  </xdr:twoCellAnchor>
  <xdr:twoCellAnchor>
    <xdr:from>
      <xdr:col>3</xdr:col>
      <xdr:colOff>558800</xdr:colOff>
      <xdr:row>10</xdr:row>
      <xdr:rowOff>76200</xdr:rowOff>
    </xdr:from>
    <xdr:to>
      <xdr:col>5</xdr:col>
      <xdr:colOff>577850</xdr:colOff>
      <xdr:row>20</xdr:row>
      <xdr:rowOff>6350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4AEA1B01-36DA-01F3-6439-04C9A7E77B1D}"/>
            </a:ext>
          </a:extLst>
        </xdr:cNvPr>
        <xdr:cNvSpPr txBox="1"/>
      </xdr:nvSpPr>
      <xdr:spPr>
        <a:xfrm>
          <a:off x="2540000" y="1917700"/>
          <a:ext cx="13398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コート</a:t>
          </a:r>
        </a:p>
      </xdr:txBody>
    </xdr:sp>
    <xdr:clientData/>
  </xdr:twoCellAnchor>
  <xdr:twoCellAnchor>
    <xdr:from>
      <xdr:col>6</xdr:col>
      <xdr:colOff>596900</xdr:colOff>
      <xdr:row>10</xdr:row>
      <xdr:rowOff>76200</xdr:rowOff>
    </xdr:from>
    <xdr:to>
      <xdr:col>8</xdr:col>
      <xdr:colOff>615950</xdr:colOff>
      <xdr:row>20</xdr:row>
      <xdr:rowOff>6350</xdr:rowOff>
    </xdr:to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391034BE-FE90-0C1C-2167-8B37C783DB5C}"/>
            </a:ext>
          </a:extLst>
        </xdr:cNvPr>
        <xdr:cNvSpPr txBox="1"/>
      </xdr:nvSpPr>
      <xdr:spPr>
        <a:xfrm>
          <a:off x="4559300" y="1917700"/>
          <a:ext cx="13398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r>
            <a:rPr kumimoji="1" lang="ja-JP" altLang="en-US" sz="1100"/>
            <a:t>コート</a:t>
          </a:r>
        </a:p>
      </xdr:txBody>
    </xdr:sp>
    <xdr:clientData/>
  </xdr:twoCellAnchor>
  <xdr:twoCellAnchor editAs="oneCell">
    <xdr:from>
      <xdr:col>1</xdr:col>
      <xdr:colOff>114300</xdr:colOff>
      <xdr:row>33</xdr:row>
      <xdr:rowOff>127000</xdr:rowOff>
    </xdr:from>
    <xdr:to>
      <xdr:col>11</xdr:col>
      <xdr:colOff>470258</xdr:colOff>
      <xdr:row>56</xdr:row>
      <xdr:rowOff>139896</xdr:rowOff>
    </xdr:to>
    <xdr:pic>
      <xdr:nvPicPr>
        <xdr:cNvPr id="513" name="図 512">
          <a:extLst>
            <a:ext uri="{FF2B5EF4-FFF2-40B4-BE49-F238E27FC236}">
              <a16:creationId xmlns:a16="http://schemas.microsoft.com/office/drawing/2014/main" id="{CCDBA962-E34F-9694-CDDA-77AA1AE1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700" y="5765800"/>
          <a:ext cx="6959958" cy="381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7598-4AEC-47A3-B12D-7748061D1668}">
  <dimension ref="A1:J20"/>
  <sheetViews>
    <sheetView zoomScaleNormal="100" workbookViewId="0">
      <selection sqref="A1:I1"/>
    </sheetView>
  </sheetViews>
  <sheetFormatPr defaultRowHeight="18" x14ac:dyDescent="1.1000000000000001"/>
  <sheetData>
    <row r="1" spans="1:10" ht="63.5" customHeight="1" x14ac:dyDescent="1.1000000000000001">
      <c r="A1" s="60" t="s">
        <v>141</v>
      </c>
      <c r="B1" s="60"/>
      <c r="C1" s="60"/>
      <c r="D1" s="60"/>
      <c r="E1" s="60"/>
      <c r="F1" s="60"/>
      <c r="G1" s="60"/>
      <c r="H1" s="60"/>
      <c r="I1" s="60"/>
      <c r="J1" s="17"/>
    </row>
    <row r="3" spans="1:10" x14ac:dyDescent="1.1000000000000001">
      <c r="A3" t="s">
        <v>0</v>
      </c>
      <c r="F3" t="s">
        <v>1</v>
      </c>
    </row>
    <row r="11" spans="1:10" x14ac:dyDescent="1.1000000000000001">
      <c r="A11" t="s">
        <v>2</v>
      </c>
      <c r="F11" t="s">
        <v>3</v>
      </c>
    </row>
    <row r="20" spans="2:2" x14ac:dyDescent="1.1000000000000001">
      <c r="B20" t="s">
        <v>114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E952-5C8D-4D32-9822-6BA3898AC11E}">
  <dimension ref="A1:I42"/>
  <sheetViews>
    <sheetView view="pageBreakPreview" zoomScale="90" zoomScaleNormal="100" zoomScaleSheetLayoutView="90" workbookViewId="0">
      <selection activeCell="A2" sqref="A2"/>
    </sheetView>
  </sheetViews>
  <sheetFormatPr defaultRowHeight="13.25" x14ac:dyDescent="0.45"/>
  <cols>
    <col min="1" max="1" width="3" style="1" customWidth="1"/>
    <col min="2" max="2" width="8.6640625" style="1"/>
    <col min="3" max="3" width="10.6640625" style="1" customWidth="1"/>
    <col min="4" max="16384" width="8.6640625" style="1"/>
  </cols>
  <sheetData>
    <row r="1" spans="1:9" ht="16.75" x14ac:dyDescent="0.55000000000000004">
      <c r="A1" s="18" t="s">
        <v>139</v>
      </c>
    </row>
    <row r="3" spans="1:9" x14ac:dyDescent="0.45">
      <c r="B3" s="1" t="s">
        <v>90</v>
      </c>
      <c r="C3" s="1" t="s">
        <v>91</v>
      </c>
    </row>
    <row r="5" spans="1:9" ht="18.75" customHeight="1" thickBot="1" x14ac:dyDescent="0.6">
      <c r="B5" s="1" t="s">
        <v>4</v>
      </c>
      <c r="D5" s="1" t="s">
        <v>107</v>
      </c>
    </row>
    <row r="6" spans="1:9" ht="18.75" customHeight="1" thickBot="1" x14ac:dyDescent="0.6">
      <c r="A6" s="20"/>
      <c r="B6" s="21"/>
      <c r="C6" s="22" t="s">
        <v>5</v>
      </c>
      <c r="D6" s="55" t="s">
        <v>115</v>
      </c>
      <c r="E6" s="56"/>
      <c r="F6" s="57"/>
      <c r="G6" s="58" t="s">
        <v>116</v>
      </c>
      <c r="H6" s="56"/>
      <c r="I6" s="59"/>
    </row>
    <row r="7" spans="1:9" ht="18.75" customHeight="1" thickTop="1" x14ac:dyDescent="0.45">
      <c r="A7" s="19"/>
      <c r="B7" s="14" t="s">
        <v>6</v>
      </c>
      <c r="C7" s="24" t="s">
        <v>7</v>
      </c>
      <c r="D7" s="25"/>
      <c r="E7" s="26"/>
      <c r="F7" s="27"/>
      <c r="G7" s="28"/>
      <c r="H7" s="26"/>
      <c r="I7" s="27"/>
    </row>
    <row r="8" spans="1:9" ht="18.75" customHeight="1" x14ac:dyDescent="0.45">
      <c r="A8" s="3"/>
      <c r="B8" s="2" t="s">
        <v>8</v>
      </c>
      <c r="C8" s="29" t="s">
        <v>9</v>
      </c>
      <c r="D8" s="30"/>
      <c r="E8" s="31"/>
      <c r="F8" s="32"/>
      <c r="G8" s="23"/>
      <c r="H8" s="31"/>
      <c r="I8" s="32"/>
    </row>
    <row r="9" spans="1:9" ht="18.75" customHeight="1" thickBot="1" x14ac:dyDescent="0.6">
      <c r="A9" s="5"/>
      <c r="B9" s="4" t="s">
        <v>10</v>
      </c>
      <c r="C9" s="33" t="s">
        <v>11</v>
      </c>
      <c r="D9" s="34"/>
      <c r="E9" s="35"/>
      <c r="F9" s="36"/>
      <c r="G9" s="37"/>
      <c r="H9" s="35"/>
      <c r="I9" s="36"/>
    </row>
    <row r="10" spans="1:9" ht="21" customHeight="1" x14ac:dyDescent="0.45">
      <c r="A10" s="6" t="s">
        <v>12</v>
      </c>
      <c r="B10" s="7" t="s">
        <v>13</v>
      </c>
      <c r="C10" s="38" t="s">
        <v>14</v>
      </c>
      <c r="D10" s="39" t="s">
        <v>123</v>
      </c>
      <c r="E10" s="61" t="s">
        <v>142</v>
      </c>
      <c r="F10" s="40" t="s">
        <v>124</v>
      </c>
      <c r="G10" s="39" t="s">
        <v>125</v>
      </c>
      <c r="H10" s="61" t="s">
        <v>142</v>
      </c>
      <c r="I10" s="40" t="s">
        <v>126</v>
      </c>
    </row>
    <row r="11" spans="1:9" ht="21" customHeight="1" x14ac:dyDescent="0.45">
      <c r="A11" s="8" t="s">
        <v>15</v>
      </c>
      <c r="B11" s="9" t="s">
        <v>96</v>
      </c>
      <c r="C11" s="41" t="s">
        <v>16</v>
      </c>
      <c r="D11" s="42" t="s">
        <v>127</v>
      </c>
      <c r="E11" s="62" t="s">
        <v>143</v>
      </c>
      <c r="F11" s="44" t="s">
        <v>128</v>
      </c>
      <c r="G11" s="45" t="s">
        <v>129</v>
      </c>
      <c r="H11" s="62" t="s">
        <v>147</v>
      </c>
      <c r="I11" s="44" t="s">
        <v>130</v>
      </c>
    </row>
    <row r="12" spans="1:9" ht="21" customHeight="1" x14ac:dyDescent="0.45">
      <c r="A12" s="8" t="s">
        <v>17</v>
      </c>
      <c r="B12" s="10" t="s">
        <v>97</v>
      </c>
      <c r="C12" s="41" t="s">
        <v>16</v>
      </c>
      <c r="D12" s="42" t="s">
        <v>131</v>
      </c>
      <c r="E12" s="62" t="s">
        <v>144</v>
      </c>
      <c r="F12" s="44" t="s">
        <v>132</v>
      </c>
      <c r="G12" s="45" t="s">
        <v>133</v>
      </c>
      <c r="H12" s="62" t="s">
        <v>148</v>
      </c>
      <c r="I12" s="44" t="s">
        <v>134</v>
      </c>
    </row>
    <row r="13" spans="1:9" ht="21" customHeight="1" x14ac:dyDescent="0.45">
      <c r="A13" s="8" t="s">
        <v>18</v>
      </c>
      <c r="B13" s="10" t="s">
        <v>98</v>
      </c>
      <c r="C13" s="41" t="s">
        <v>16</v>
      </c>
      <c r="D13" s="42" t="s">
        <v>123</v>
      </c>
      <c r="E13" s="62" t="s">
        <v>145</v>
      </c>
      <c r="F13" s="44" t="s">
        <v>126</v>
      </c>
      <c r="G13" s="45" t="s">
        <v>124</v>
      </c>
      <c r="H13" s="62" t="s">
        <v>149</v>
      </c>
      <c r="I13" s="44" t="s">
        <v>125</v>
      </c>
    </row>
    <row r="14" spans="1:9" ht="21" customHeight="1" x14ac:dyDescent="0.45">
      <c r="A14" s="8" t="s">
        <v>19</v>
      </c>
      <c r="B14" s="10" t="s">
        <v>99</v>
      </c>
      <c r="C14" s="41" t="s">
        <v>16</v>
      </c>
      <c r="D14" s="42" t="s">
        <v>135</v>
      </c>
      <c r="E14" s="62" t="s">
        <v>146</v>
      </c>
      <c r="F14" s="44" t="s">
        <v>131</v>
      </c>
      <c r="G14" s="45" t="s">
        <v>134</v>
      </c>
      <c r="H14" s="62" t="s">
        <v>150</v>
      </c>
      <c r="I14" s="46" t="s">
        <v>136</v>
      </c>
    </row>
    <row r="15" spans="1:9" ht="21" customHeight="1" x14ac:dyDescent="0.45">
      <c r="A15" s="8" t="s">
        <v>20</v>
      </c>
      <c r="B15" s="10" t="s">
        <v>100</v>
      </c>
      <c r="C15" s="41" t="s">
        <v>16</v>
      </c>
      <c r="D15" s="42" t="s">
        <v>127</v>
      </c>
      <c r="E15" s="140" t="s">
        <v>152</v>
      </c>
      <c r="F15" s="44" t="s">
        <v>130</v>
      </c>
      <c r="G15" s="45" t="s">
        <v>128</v>
      </c>
      <c r="H15" s="140" t="s">
        <v>153</v>
      </c>
      <c r="I15" s="44" t="s">
        <v>129</v>
      </c>
    </row>
    <row r="16" spans="1:9" ht="21" customHeight="1" x14ac:dyDescent="0.45">
      <c r="A16" s="8" t="s">
        <v>22</v>
      </c>
      <c r="B16" s="10" t="s">
        <v>21</v>
      </c>
      <c r="C16" s="41" t="s">
        <v>16</v>
      </c>
      <c r="D16" s="42" t="s">
        <v>132</v>
      </c>
      <c r="E16" s="62" t="s">
        <v>145</v>
      </c>
      <c r="F16" s="44" t="s">
        <v>135</v>
      </c>
      <c r="G16" s="45" t="s">
        <v>136</v>
      </c>
      <c r="H16" s="62" t="s">
        <v>147</v>
      </c>
      <c r="I16" s="44" t="s">
        <v>133</v>
      </c>
    </row>
    <row r="17" spans="1:9" ht="21" customHeight="1" x14ac:dyDescent="0.45">
      <c r="A17" s="8" t="s">
        <v>27</v>
      </c>
      <c r="B17" s="10" t="s">
        <v>101</v>
      </c>
      <c r="C17" s="47" t="s">
        <v>23</v>
      </c>
      <c r="D17" s="42" t="str">
        <f>成績!K77</f>
        <v>鶴崎SSS</v>
      </c>
      <c r="E17" s="62" t="s">
        <v>145</v>
      </c>
      <c r="F17" s="44" t="str">
        <f>成績!Q77</f>
        <v>中津沖代
JSC</v>
      </c>
      <c r="G17" s="45"/>
      <c r="H17" s="43"/>
      <c r="I17" s="44"/>
    </row>
    <row r="18" spans="1:9" ht="21" customHeight="1" x14ac:dyDescent="0.45">
      <c r="A18" s="8" t="s">
        <v>28</v>
      </c>
      <c r="B18" s="10" t="s">
        <v>102</v>
      </c>
      <c r="C18" s="41" t="s">
        <v>16</v>
      </c>
      <c r="D18" s="42" t="str">
        <f>成績!B77</f>
        <v>大道サッカー
スポーツ少年団</v>
      </c>
      <c r="E18" s="62" t="s">
        <v>174</v>
      </c>
      <c r="F18" s="44" t="str">
        <f>成績!D77</f>
        <v>大分
トリニータ
タートルズ</v>
      </c>
      <c r="G18" s="45" t="str">
        <f>成績!F77</f>
        <v>Divert.FC</v>
      </c>
      <c r="H18" s="62" t="s">
        <v>150</v>
      </c>
      <c r="I18" s="44" t="str">
        <f>成績!H77</f>
        <v>FC・USA</v>
      </c>
    </row>
    <row r="19" spans="1:9" ht="21" customHeight="1" x14ac:dyDescent="0.45">
      <c r="A19" s="8" t="s">
        <v>29</v>
      </c>
      <c r="B19" s="12" t="s">
        <v>103</v>
      </c>
      <c r="C19" s="41" t="s">
        <v>16</v>
      </c>
      <c r="D19" s="42" t="str">
        <f>成績!K66</f>
        <v>ＦＣ．リーベル</v>
      </c>
      <c r="E19" s="62" t="s">
        <v>177</v>
      </c>
      <c r="F19" s="44" t="str">
        <f>成績!M66</f>
        <v>ＦＣ大野</v>
      </c>
      <c r="G19" s="45" t="str">
        <f>成績!O66</f>
        <v>上堅田少年
サッカー
クラブ</v>
      </c>
      <c r="H19" s="140" t="s">
        <v>178</v>
      </c>
      <c r="I19" s="44" t="str">
        <f>成績!Q66</f>
        <v>田尻SSS</v>
      </c>
    </row>
    <row r="20" spans="1:9" ht="21" customHeight="1" x14ac:dyDescent="0.45">
      <c r="A20" s="11" t="s">
        <v>30</v>
      </c>
      <c r="B20" s="10" t="s">
        <v>104</v>
      </c>
      <c r="C20" s="41" t="s">
        <v>16</v>
      </c>
      <c r="D20" s="42" t="str">
        <f>成績!B66</f>
        <v>日出SSS</v>
      </c>
      <c r="E20" s="140" t="s">
        <v>181</v>
      </c>
      <c r="F20" s="44" t="str">
        <f>成績!D66</f>
        <v>挾間横瀬西</v>
      </c>
      <c r="G20" s="45" t="str">
        <f>成績!F66</f>
        <v>カティオーラ
Pramo
ジュニア</v>
      </c>
      <c r="H20" s="62" t="s">
        <v>174</v>
      </c>
      <c r="I20" s="44" t="str">
        <f>成績!H66</f>
        <v>西部地区
女子トレセン</v>
      </c>
    </row>
    <row r="21" spans="1:9" ht="21" customHeight="1" x14ac:dyDescent="0.45">
      <c r="A21" s="8" t="s">
        <v>93</v>
      </c>
      <c r="B21" s="9" t="s">
        <v>105</v>
      </c>
      <c r="C21" s="41" t="s">
        <v>16</v>
      </c>
      <c r="D21" s="48" t="str">
        <f>成績!D77</f>
        <v>大分
トリニータ
タートルズ</v>
      </c>
      <c r="E21" s="161" t="s">
        <v>174</v>
      </c>
      <c r="F21" s="49" t="str">
        <f>成績!F77</f>
        <v>Divert.FC</v>
      </c>
      <c r="G21" s="50" t="str">
        <f>成績!B77</f>
        <v>大道サッカー
スポーツ少年団</v>
      </c>
      <c r="H21" s="161" t="s">
        <v>182</v>
      </c>
      <c r="I21" s="49" t="str">
        <f>成績!H77</f>
        <v>FC・USA</v>
      </c>
    </row>
    <row r="22" spans="1:9" ht="21" customHeight="1" x14ac:dyDescent="0.45">
      <c r="A22" s="11" t="s">
        <v>108</v>
      </c>
      <c r="B22" s="10" t="s">
        <v>92</v>
      </c>
      <c r="C22" s="41" t="s">
        <v>16</v>
      </c>
      <c r="D22" s="48" t="str">
        <f>成績!K66</f>
        <v>ＦＣ．リーベル</v>
      </c>
      <c r="E22" s="161" t="s">
        <v>185</v>
      </c>
      <c r="F22" s="49" t="str">
        <f>成績!Q66</f>
        <v>田尻SSS</v>
      </c>
      <c r="G22" s="50" t="str">
        <f>成績!M66</f>
        <v>ＦＣ大野</v>
      </c>
      <c r="H22" s="140" t="s">
        <v>186</v>
      </c>
      <c r="I22" s="49" t="str">
        <f>成績!O66</f>
        <v>上堅田少年
サッカー
クラブ</v>
      </c>
    </row>
    <row r="23" spans="1:9" ht="21" customHeight="1" thickBot="1" x14ac:dyDescent="0.6">
      <c r="A23" s="15" t="s">
        <v>109</v>
      </c>
      <c r="B23" s="16" t="s">
        <v>106</v>
      </c>
      <c r="C23" s="51" t="s">
        <v>31</v>
      </c>
      <c r="D23" s="52" t="str">
        <f>成績!B66</f>
        <v>日出SSS</v>
      </c>
      <c r="E23" s="165" t="s">
        <v>147</v>
      </c>
      <c r="F23" s="53" t="str">
        <f>成績!H66</f>
        <v>西部地区
女子トレセン</v>
      </c>
      <c r="G23" s="54" t="str">
        <f>成績!D66</f>
        <v>挾間横瀬西</v>
      </c>
      <c r="H23" s="140" t="s">
        <v>189</v>
      </c>
      <c r="I23" s="53" t="str">
        <f>成績!F66</f>
        <v>カティオーラ
Pramo
ジュニア</v>
      </c>
    </row>
    <row r="24" spans="1:9" x14ac:dyDescent="0.45">
      <c r="C24" s="1" t="s">
        <v>112</v>
      </c>
    </row>
    <row r="25" spans="1:9" x14ac:dyDescent="0.45">
      <c r="A25" s="1" t="s">
        <v>32</v>
      </c>
      <c r="C25" s="1" t="s">
        <v>89</v>
      </c>
    </row>
    <row r="27" spans="1:9" ht="15" customHeight="1" x14ac:dyDescent="0.45"/>
    <row r="28" spans="1:9" ht="15" customHeight="1" x14ac:dyDescent="0.45">
      <c r="C28" s="1" t="s">
        <v>33</v>
      </c>
    </row>
    <row r="29" spans="1:9" ht="15" customHeight="1" x14ac:dyDescent="0.45"/>
    <row r="30" spans="1:9" ht="15" customHeight="1" x14ac:dyDescent="0.45">
      <c r="B30" s="1" t="s">
        <v>34</v>
      </c>
      <c r="D30" s="1" t="s">
        <v>35</v>
      </c>
    </row>
    <row r="31" spans="1:9" ht="15" customHeight="1" x14ac:dyDescent="0.45">
      <c r="B31" s="1" t="s">
        <v>36</v>
      </c>
      <c r="D31" s="1" t="s">
        <v>37</v>
      </c>
    </row>
    <row r="32" spans="1:9" ht="15" customHeight="1" x14ac:dyDescent="0.45">
      <c r="B32" s="1" t="s">
        <v>38</v>
      </c>
      <c r="D32" s="1" t="s">
        <v>39</v>
      </c>
    </row>
    <row r="33" spans="2:4" ht="15" customHeight="1" x14ac:dyDescent="0.45">
      <c r="B33" s="1" t="s">
        <v>40</v>
      </c>
      <c r="D33" s="1" t="s">
        <v>94</v>
      </c>
    </row>
    <row r="34" spans="2:4" ht="15" customHeight="1" x14ac:dyDescent="0.45">
      <c r="B34" s="1" t="s">
        <v>41</v>
      </c>
      <c r="D34" s="1" t="s">
        <v>42</v>
      </c>
    </row>
    <row r="35" spans="2:4" ht="15" customHeight="1" x14ac:dyDescent="0.45">
      <c r="B35" s="1" t="s">
        <v>43</v>
      </c>
      <c r="D35" s="1" t="s">
        <v>37</v>
      </c>
    </row>
    <row r="36" spans="2:4" ht="15" customHeight="1" x14ac:dyDescent="0.45"/>
    <row r="37" spans="2:4" ht="15" customHeight="1" x14ac:dyDescent="0.45">
      <c r="B37" s="1" t="s">
        <v>44</v>
      </c>
    </row>
    <row r="38" spans="2:4" ht="15" customHeight="1" x14ac:dyDescent="0.45">
      <c r="B38" s="1" t="s">
        <v>45</v>
      </c>
      <c r="D38" s="1" t="s">
        <v>37</v>
      </c>
    </row>
    <row r="39" spans="2:4" ht="15" customHeight="1" x14ac:dyDescent="0.45">
      <c r="B39" s="1" t="s">
        <v>46</v>
      </c>
      <c r="D39" s="1" t="s">
        <v>113</v>
      </c>
    </row>
    <row r="40" spans="2:4" ht="15" customHeight="1" x14ac:dyDescent="0.45">
      <c r="B40" s="1" t="s">
        <v>47</v>
      </c>
      <c r="D40" s="1" t="s">
        <v>137</v>
      </c>
    </row>
    <row r="41" spans="2:4" ht="15" customHeight="1" x14ac:dyDescent="0.45">
      <c r="B41" s="1" t="s">
        <v>48</v>
      </c>
      <c r="D41" s="1" t="s">
        <v>138</v>
      </c>
    </row>
    <row r="42" spans="2:4" ht="15" customHeight="1" x14ac:dyDescent="0.45">
      <c r="B42" s="1" t="s">
        <v>43</v>
      </c>
      <c r="D42" s="1" t="s">
        <v>37</v>
      </c>
    </row>
  </sheetData>
  <phoneticPr fontId="2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9CD2-866E-4B0B-AD07-BB590095BD8E}">
  <sheetPr>
    <pageSetUpPr fitToPage="1"/>
  </sheetPr>
  <dimension ref="A1:AH80"/>
  <sheetViews>
    <sheetView tabSelected="1" view="pageBreakPreview" topLeftCell="A55" zoomScale="55" zoomScaleNormal="75" zoomScaleSheetLayoutView="55" workbookViewId="0">
      <selection activeCell="A58" sqref="A58"/>
    </sheetView>
  </sheetViews>
  <sheetFormatPr defaultRowHeight="13.25" x14ac:dyDescent="1.1000000000000001"/>
  <cols>
    <col min="1" max="1" width="18.33203125" style="109" customWidth="1"/>
    <col min="2" max="3" width="6.4140625" style="109" customWidth="1"/>
    <col min="4" max="15" width="5.58203125" style="109" customWidth="1"/>
    <col min="16" max="21" width="5.75" style="109" customWidth="1"/>
    <col min="22" max="29" width="3.6640625" style="109" customWidth="1"/>
    <col min="30" max="16384" width="8.6640625" style="109"/>
  </cols>
  <sheetData>
    <row r="1" spans="1:29" ht="28.25" x14ac:dyDescent="1.1000000000000001">
      <c r="A1" s="108" t="s">
        <v>140</v>
      </c>
    </row>
    <row r="2" spans="1:29" ht="28.25" hidden="1" x14ac:dyDescent="1.1000000000000001">
      <c r="B2" s="108" t="s">
        <v>50</v>
      </c>
    </row>
    <row r="3" spans="1:29" s="110" customFormat="1" ht="19" hidden="1" x14ac:dyDescent="1.1000000000000001">
      <c r="B3" s="111" t="s">
        <v>51</v>
      </c>
      <c r="C3" s="112" t="s">
        <v>52</v>
      </c>
      <c r="D3" s="113"/>
      <c r="E3" s="113"/>
      <c r="F3" s="113"/>
      <c r="G3" s="113"/>
      <c r="H3" s="113"/>
      <c r="I3" s="114"/>
      <c r="M3" s="113"/>
      <c r="N3" s="113"/>
      <c r="O3" s="113"/>
      <c r="P3" s="113"/>
      <c r="Q3" s="113"/>
      <c r="R3" s="114"/>
    </row>
    <row r="4" spans="1:29" s="110" customFormat="1" ht="19" hidden="1" x14ac:dyDescent="1.1000000000000001">
      <c r="B4" s="111">
        <v>1</v>
      </c>
      <c r="C4" s="112" t="s">
        <v>53</v>
      </c>
      <c r="D4" s="113"/>
      <c r="E4" s="113"/>
      <c r="F4" s="113"/>
      <c r="G4" s="113"/>
      <c r="H4" s="113"/>
      <c r="I4" s="114"/>
      <c r="M4" s="113"/>
      <c r="N4" s="113"/>
      <c r="O4" s="113"/>
      <c r="P4" s="113"/>
      <c r="Q4" s="113"/>
      <c r="R4" s="114"/>
    </row>
    <row r="5" spans="1:29" s="110" customFormat="1" ht="19" hidden="1" x14ac:dyDescent="1.1000000000000001">
      <c r="B5" s="111">
        <v>2</v>
      </c>
      <c r="C5" s="112" t="s">
        <v>54</v>
      </c>
      <c r="D5" s="113"/>
      <c r="E5" s="113"/>
      <c r="F5" s="113"/>
      <c r="G5" s="113"/>
      <c r="H5" s="113"/>
      <c r="I5" s="114"/>
      <c r="M5" s="113"/>
      <c r="N5" s="113"/>
      <c r="O5" s="113"/>
      <c r="P5" s="113"/>
      <c r="Q5" s="113"/>
      <c r="R5" s="114"/>
    </row>
    <row r="6" spans="1:29" s="110" customFormat="1" ht="19" hidden="1" x14ac:dyDescent="1.1000000000000001">
      <c r="B6" s="111">
        <v>3</v>
      </c>
      <c r="C6" s="112" t="s">
        <v>55</v>
      </c>
      <c r="D6" s="113"/>
      <c r="E6" s="113"/>
      <c r="F6" s="113"/>
      <c r="G6" s="113"/>
      <c r="H6" s="113"/>
      <c r="I6" s="114"/>
      <c r="M6" s="113"/>
      <c r="N6" s="113"/>
      <c r="O6" s="113"/>
      <c r="P6" s="113"/>
      <c r="Q6" s="113"/>
      <c r="R6" s="114"/>
    </row>
    <row r="7" spans="1:29" s="110" customFormat="1" ht="19" hidden="1" x14ac:dyDescent="1.1000000000000001">
      <c r="B7" s="111">
        <v>4</v>
      </c>
      <c r="C7" s="112" t="s">
        <v>56</v>
      </c>
      <c r="D7" s="113"/>
      <c r="E7" s="113"/>
      <c r="F7" s="113"/>
      <c r="G7" s="113"/>
      <c r="H7" s="113"/>
      <c r="I7" s="114"/>
      <c r="M7" s="113"/>
      <c r="N7" s="113"/>
      <c r="O7" s="113"/>
      <c r="P7" s="113"/>
      <c r="Q7" s="113"/>
      <c r="R7" s="114"/>
    </row>
    <row r="8" spans="1:29" s="110" customFormat="1" ht="19" hidden="1" x14ac:dyDescent="1.1000000000000001">
      <c r="B8" s="115"/>
      <c r="C8" s="116"/>
      <c r="D8" s="116"/>
      <c r="E8" s="116"/>
      <c r="F8" s="116"/>
      <c r="G8" s="116"/>
      <c r="H8" s="116"/>
      <c r="I8" s="116"/>
      <c r="M8" s="116"/>
      <c r="N8" s="116"/>
      <c r="O8" s="116"/>
      <c r="P8" s="116"/>
      <c r="Q8" s="116"/>
      <c r="R8" s="116"/>
    </row>
    <row r="9" spans="1:29" s="110" customFormat="1" ht="28.25" hidden="1" x14ac:dyDescent="1.1000000000000001">
      <c r="B9" s="108" t="s">
        <v>57</v>
      </c>
      <c r="C9" s="117"/>
      <c r="D9" s="117"/>
      <c r="E9" s="117"/>
      <c r="F9" s="117"/>
      <c r="G9" s="117"/>
      <c r="H9" s="117"/>
      <c r="I9" s="117"/>
      <c r="M9" s="117"/>
      <c r="N9" s="117"/>
      <c r="O9" s="117"/>
      <c r="P9" s="117"/>
      <c r="Q9" s="117"/>
      <c r="R9" s="117"/>
    </row>
    <row r="10" spans="1:29" s="110" customFormat="1" ht="19" hidden="1" x14ac:dyDescent="1.1000000000000001">
      <c r="B10" s="111" t="s">
        <v>51</v>
      </c>
      <c r="C10" s="112" t="s">
        <v>52</v>
      </c>
      <c r="D10" s="113"/>
      <c r="E10" s="113"/>
      <c r="F10" s="113"/>
      <c r="G10" s="113"/>
      <c r="H10" s="113"/>
      <c r="I10" s="114"/>
      <c r="M10" s="113"/>
      <c r="N10" s="113"/>
      <c r="O10" s="113"/>
      <c r="P10" s="113"/>
      <c r="Q10" s="113"/>
      <c r="R10" s="114"/>
    </row>
    <row r="11" spans="1:29" s="110" customFormat="1" ht="19" hidden="1" x14ac:dyDescent="1.1000000000000001">
      <c r="B11" s="111">
        <v>1</v>
      </c>
      <c r="C11" s="112" t="s">
        <v>58</v>
      </c>
      <c r="D11" s="113"/>
      <c r="E11" s="113"/>
      <c r="F11" s="113"/>
      <c r="G11" s="113"/>
      <c r="H11" s="113"/>
      <c r="I11" s="114"/>
      <c r="M11" s="113"/>
      <c r="N11" s="113"/>
      <c r="O11" s="113"/>
      <c r="P11" s="113"/>
      <c r="Q11" s="113"/>
      <c r="R11" s="114"/>
    </row>
    <row r="12" spans="1:29" s="110" customFormat="1" ht="19" hidden="1" x14ac:dyDescent="1.1000000000000001">
      <c r="B12" s="111">
        <v>2</v>
      </c>
      <c r="C12" s="112" t="s">
        <v>59</v>
      </c>
      <c r="D12" s="113"/>
      <c r="E12" s="113"/>
      <c r="F12" s="113"/>
      <c r="G12" s="113"/>
      <c r="H12" s="113"/>
      <c r="I12" s="114"/>
      <c r="M12" s="113"/>
      <c r="N12" s="113"/>
      <c r="O12" s="113"/>
      <c r="P12" s="113"/>
      <c r="Q12" s="113"/>
      <c r="R12" s="114"/>
    </row>
    <row r="13" spans="1:29" s="110" customFormat="1" ht="19" hidden="1" x14ac:dyDescent="1.1000000000000001">
      <c r="B13" s="111">
        <v>3</v>
      </c>
      <c r="C13" s="112" t="s">
        <v>60</v>
      </c>
      <c r="D13" s="113"/>
      <c r="E13" s="113"/>
      <c r="F13" s="113"/>
      <c r="G13" s="113"/>
      <c r="H13" s="113"/>
      <c r="I13" s="114"/>
      <c r="M13" s="113"/>
      <c r="N13" s="113"/>
      <c r="O13" s="113"/>
      <c r="P13" s="113"/>
      <c r="Q13" s="113"/>
      <c r="R13" s="114"/>
    </row>
    <row r="14" spans="1:29" ht="19" hidden="1" x14ac:dyDescent="1.1000000000000001">
      <c r="B14" s="111">
        <v>4</v>
      </c>
      <c r="C14" s="112" t="s">
        <v>61</v>
      </c>
      <c r="D14" s="113"/>
      <c r="E14" s="113"/>
      <c r="F14" s="113"/>
      <c r="G14" s="113"/>
      <c r="H14" s="113"/>
      <c r="I14" s="114"/>
      <c r="M14" s="113"/>
      <c r="N14" s="113"/>
      <c r="O14" s="113"/>
      <c r="P14" s="113"/>
      <c r="Q14" s="113"/>
      <c r="R14" s="114"/>
    </row>
    <row r="16" spans="1:29" ht="14.5" x14ac:dyDescent="1.1000000000000001">
      <c r="A16" s="63" t="s">
        <v>62</v>
      </c>
      <c r="B16" s="64" t="s">
        <v>63</v>
      </c>
      <c r="C16" s="65">
        <v>3</v>
      </c>
      <c r="D16" s="66"/>
      <c r="E16" s="67" t="s">
        <v>64</v>
      </c>
      <c r="F16" s="65">
        <v>1</v>
      </c>
      <c r="G16" s="66"/>
      <c r="H16" s="67" t="s">
        <v>65</v>
      </c>
      <c r="I16" s="65">
        <v>0</v>
      </c>
      <c r="J16" s="66"/>
      <c r="K16" s="67" t="s">
        <v>65</v>
      </c>
      <c r="L16" s="65">
        <v>0</v>
      </c>
      <c r="O16" s="66"/>
      <c r="R16" s="68"/>
      <c r="S16" s="69"/>
      <c r="T16" s="69"/>
      <c r="U16" s="68"/>
      <c r="V16" s="68"/>
      <c r="W16" s="68"/>
      <c r="X16" s="68"/>
      <c r="Y16" s="68"/>
      <c r="Z16" s="68"/>
      <c r="AA16" s="68"/>
      <c r="AB16" s="68"/>
      <c r="AC16" s="68"/>
    </row>
    <row r="17" spans="1:34" ht="23.5" x14ac:dyDescent="1.1000000000000001">
      <c r="A17" s="70" t="s">
        <v>50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34" ht="51" customHeight="1" x14ac:dyDescent="1.1000000000000001">
      <c r="A18" s="71" t="s">
        <v>52</v>
      </c>
      <c r="B18" s="72"/>
      <c r="C18" s="73"/>
      <c r="D18" s="74" t="str">
        <f>A19</f>
        <v>大道サッカースポーツ少年団</v>
      </c>
      <c r="E18" s="74"/>
      <c r="F18" s="74"/>
      <c r="G18" s="74" t="str">
        <f>A21</f>
        <v>日出SSS</v>
      </c>
      <c r="H18" s="74"/>
      <c r="I18" s="74"/>
      <c r="J18" s="74" t="str">
        <f>A23</f>
        <v>鶴崎SSS</v>
      </c>
      <c r="K18" s="74"/>
      <c r="L18" s="74"/>
      <c r="M18" s="74" t="str">
        <f>A25</f>
        <v>ＦＣ．リーベル</v>
      </c>
      <c r="N18" s="74"/>
      <c r="O18" s="74"/>
      <c r="P18" s="75" t="s">
        <v>63</v>
      </c>
      <c r="Q18" s="76" t="s">
        <v>66</v>
      </c>
      <c r="R18" s="75" t="s">
        <v>67</v>
      </c>
      <c r="S18" s="77" t="s">
        <v>68</v>
      </c>
      <c r="T18" s="77" t="s">
        <v>69</v>
      </c>
      <c r="U18" s="77" t="s">
        <v>70</v>
      </c>
      <c r="V18" s="78" t="s">
        <v>71</v>
      </c>
      <c r="W18" s="79"/>
      <c r="X18" s="78" t="s">
        <v>72</v>
      </c>
      <c r="Y18" s="79"/>
      <c r="Z18" s="78" t="s">
        <v>73</v>
      </c>
      <c r="AA18" s="79"/>
      <c r="AB18" s="80" t="s">
        <v>74</v>
      </c>
      <c r="AC18" s="81"/>
    </row>
    <row r="19" spans="1:34" ht="25.5" customHeight="1" x14ac:dyDescent="1.1000000000000001">
      <c r="A19" s="82" t="s">
        <v>123</v>
      </c>
      <c r="B19" s="83" t="s">
        <v>75</v>
      </c>
      <c r="C19" s="84"/>
      <c r="D19" s="85"/>
      <c r="E19" s="86"/>
      <c r="F19" s="87"/>
      <c r="G19" s="88"/>
      <c r="H19" s="89" t="str">
        <f>IF(G20="","",IF(G20&gt;I20,"○",IF(G20&lt;I20,"●",IF(G20=I20,"△"))))</f>
        <v>●</v>
      </c>
      <c r="I19" s="90"/>
      <c r="J19" s="85"/>
      <c r="K19" s="86"/>
      <c r="L19" s="87"/>
      <c r="M19" s="88"/>
      <c r="N19" s="89" t="str">
        <f>IF(M20="","",IF(M20&gt;O20,"○",IF(M20&lt;O20,"●",IF(M20=O20,"△"))))</f>
        <v>△</v>
      </c>
      <c r="O19" s="90"/>
      <c r="P19" s="79">
        <f>COUNTIF(D19:O19,"○")</f>
        <v>0</v>
      </c>
      <c r="Q19" s="79">
        <f>COUNTIF(D19:O19,"△")+COUNTIF(D19:O19,"▲")</f>
        <v>1</v>
      </c>
      <c r="R19" s="79">
        <f>COUNTIF(D19:O19,"●")</f>
        <v>1</v>
      </c>
      <c r="S19" s="79">
        <f>SUM(D20,G20,J20,M20)</f>
        <v>0</v>
      </c>
      <c r="T19" s="79">
        <f>SUM(F20,I20,L20,O20)</f>
        <v>2</v>
      </c>
      <c r="U19" s="79">
        <f>(P19*4)+(Q19*1)</f>
        <v>1</v>
      </c>
      <c r="V19" s="91">
        <f>RANK(U19,U$19:U$26)</f>
        <v>3</v>
      </c>
      <c r="W19" s="92" t="s">
        <v>76</v>
      </c>
      <c r="X19" s="79">
        <f>S19-T19</f>
        <v>-2</v>
      </c>
      <c r="Y19" s="79"/>
      <c r="Z19" s="91">
        <f>RANK(X19,X$19:X$26)</f>
        <v>3</v>
      </c>
      <c r="AA19" s="92" t="s">
        <v>76</v>
      </c>
      <c r="AB19" s="93">
        <v>3</v>
      </c>
      <c r="AC19" s="93"/>
    </row>
    <row r="20" spans="1:34" ht="25.5" customHeight="1" x14ac:dyDescent="1.1000000000000001">
      <c r="A20" s="82"/>
      <c r="B20" s="83" t="s">
        <v>77</v>
      </c>
      <c r="C20" s="84"/>
      <c r="D20" s="94"/>
      <c r="E20" s="95"/>
      <c r="F20" s="96"/>
      <c r="G20" s="97">
        <v>0</v>
      </c>
      <c r="H20" s="98" t="s">
        <v>78</v>
      </c>
      <c r="I20" s="99">
        <v>2</v>
      </c>
      <c r="J20" s="94"/>
      <c r="K20" s="95"/>
      <c r="L20" s="96"/>
      <c r="M20" s="97">
        <v>0</v>
      </c>
      <c r="N20" s="98" t="s">
        <v>78</v>
      </c>
      <c r="O20" s="99">
        <v>0</v>
      </c>
      <c r="P20" s="79"/>
      <c r="Q20" s="79"/>
      <c r="R20" s="79"/>
      <c r="S20" s="79"/>
      <c r="T20" s="79"/>
      <c r="U20" s="79"/>
      <c r="V20" s="91"/>
      <c r="W20" s="92"/>
      <c r="X20" s="79"/>
      <c r="Y20" s="79"/>
      <c r="Z20" s="91"/>
      <c r="AA20" s="92"/>
      <c r="AB20" s="93"/>
      <c r="AC20" s="93"/>
    </row>
    <row r="21" spans="1:34" ht="25.5" customHeight="1" x14ac:dyDescent="1.1000000000000001">
      <c r="A21" s="82" t="s">
        <v>164</v>
      </c>
      <c r="B21" s="83" t="s">
        <v>75</v>
      </c>
      <c r="C21" s="84"/>
      <c r="D21" s="88"/>
      <c r="E21" s="89" t="str">
        <f>IF(D22="","",IF(D22&gt;F22,"○",IF(D22&lt;F22,"●",IF(D22=F22,"△"))))</f>
        <v>○</v>
      </c>
      <c r="F21" s="90"/>
      <c r="G21" s="85"/>
      <c r="H21" s="86"/>
      <c r="I21" s="87"/>
      <c r="J21" s="88"/>
      <c r="K21" s="89" t="str">
        <f>IF(J22="","",IF(J22&gt;L22,"○",IF(J22&lt;L22,"●",IF(J22=L22,"△"))))</f>
        <v>○</v>
      </c>
      <c r="L21" s="90"/>
      <c r="M21" s="85"/>
      <c r="N21" s="86"/>
      <c r="O21" s="87"/>
      <c r="P21" s="79">
        <f t="shared" ref="P21" si="0">COUNTIF(D21:O21,"○")</f>
        <v>2</v>
      </c>
      <c r="Q21" s="79">
        <f t="shared" ref="Q21" si="1">COUNTIF(D21:O21,"△")+COUNTIF(D21:O21,"▲")</f>
        <v>0</v>
      </c>
      <c r="R21" s="79">
        <f t="shared" ref="R21:R26" si="2">COUNTIF(D21:O21,"●")</f>
        <v>0</v>
      </c>
      <c r="S21" s="79">
        <f t="shared" ref="S21" si="3">SUM(D22,G22,J22,M22)</f>
        <v>8</v>
      </c>
      <c r="T21" s="79">
        <f t="shared" ref="T21" si="4">SUM(F22,I22,L22,O22)</f>
        <v>1</v>
      </c>
      <c r="U21" s="79">
        <f t="shared" ref="U21:U26" si="5">(P21*4)+(Q21*1)</f>
        <v>8</v>
      </c>
      <c r="V21" s="91">
        <f t="shared" ref="V21" si="6">RANK(U21,U$19:U$26)</f>
        <v>1</v>
      </c>
      <c r="W21" s="92" t="s">
        <v>76</v>
      </c>
      <c r="X21" s="79">
        <f t="shared" ref="X21:X26" si="7">S21-T21</f>
        <v>7</v>
      </c>
      <c r="Y21" s="79"/>
      <c r="Z21" s="91">
        <f t="shared" ref="Z21:Z26" si="8">RANK(X21,X$19:X$26)</f>
        <v>1</v>
      </c>
      <c r="AA21" s="92" t="s">
        <v>76</v>
      </c>
      <c r="AB21" s="93">
        <v>1</v>
      </c>
      <c r="AC21" s="93"/>
      <c r="AH21" s="118"/>
    </row>
    <row r="22" spans="1:34" ht="25.5" customHeight="1" x14ac:dyDescent="1.1000000000000001">
      <c r="A22" s="82"/>
      <c r="B22" s="83" t="s">
        <v>77</v>
      </c>
      <c r="C22" s="84"/>
      <c r="D22" s="97">
        <v>2</v>
      </c>
      <c r="E22" s="98" t="s">
        <v>78</v>
      </c>
      <c r="F22" s="99">
        <v>0</v>
      </c>
      <c r="G22" s="94"/>
      <c r="H22" s="95"/>
      <c r="I22" s="96"/>
      <c r="J22" s="97">
        <v>6</v>
      </c>
      <c r="K22" s="98" t="s">
        <v>78</v>
      </c>
      <c r="L22" s="99">
        <v>1</v>
      </c>
      <c r="M22" s="94"/>
      <c r="N22" s="95"/>
      <c r="O22" s="96"/>
      <c r="P22" s="79"/>
      <c r="Q22" s="79"/>
      <c r="R22" s="79"/>
      <c r="S22" s="79"/>
      <c r="T22" s="79"/>
      <c r="U22" s="79"/>
      <c r="V22" s="91"/>
      <c r="W22" s="92"/>
      <c r="X22" s="79"/>
      <c r="Y22" s="79"/>
      <c r="Z22" s="91"/>
      <c r="AA22" s="92"/>
      <c r="AB22" s="93"/>
      <c r="AC22" s="93"/>
    </row>
    <row r="23" spans="1:34" ht="25.5" customHeight="1" x14ac:dyDescent="1.1000000000000001">
      <c r="A23" s="82" t="s">
        <v>125</v>
      </c>
      <c r="B23" s="83" t="s">
        <v>75</v>
      </c>
      <c r="C23" s="84"/>
      <c r="D23" s="85"/>
      <c r="E23" s="86"/>
      <c r="F23" s="87"/>
      <c r="G23" s="88"/>
      <c r="H23" s="89" t="str">
        <f>IF(G24="","",IF(G24&gt;I24,"○",IF(G24&lt;I24,"●",IF(G24=I24,"△"))))</f>
        <v>●</v>
      </c>
      <c r="I23" s="90"/>
      <c r="J23" s="85"/>
      <c r="K23" s="86"/>
      <c r="L23" s="87"/>
      <c r="M23" s="100"/>
      <c r="N23" s="89" t="str">
        <f>IF(M24="","",IF(M24&gt;O24,"○",IF(M24&lt;O24,"●",IF(M24=O24,"△"))))</f>
        <v>●</v>
      </c>
      <c r="O23" s="100"/>
      <c r="P23" s="79">
        <f t="shared" ref="P23" si="9">COUNTIF(D23:O23,"○")</f>
        <v>0</v>
      </c>
      <c r="Q23" s="79">
        <f t="shared" ref="Q23" si="10">COUNTIF(D23:O23,"△")+COUNTIF(D23:O23,"▲")</f>
        <v>0</v>
      </c>
      <c r="R23" s="79">
        <f t="shared" ref="R23:R26" si="11">COUNTIF(D23:O23,"●")</f>
        <v>2</v>
      </c>
      <c r="S23" s="79">
        <f t="shared" ref="S23" si="12">SUM(D24,G24,J24,M24)</f>
        <v>1</v>
      </c>
      <c r="T23" s="79">
        <f t="shared" ref="T23" si="13">SUM(F24,I24,L24,O24)</f>
        <v>8</v>
      </c>
      <c r="U23" s="79">
        <f t="shared" ref="U23:U26" si="14">(P23*4)+(Q23*1)</f>
        <v>0</v>
      </c>
      <c r="V23" s="91">
        <f t="shared" ref="V23" si="15">RANK(U23,U$19:U$26)</f>
        <v>4</v>
      </c>
      <c r="W23" s="92" t="s">
        <v>76</v>
      </c>
      <c r="X23" s="79">
        <f t="shared" ref="X23:X26" si="16">S23-T23</f>
        <v>-7</v>
      </c>
      <c r="Y23" s="79"/>
      <c r="Z23" s="91">
        <f t="shared" ref="Z23:Z26" si="17">RANK(X23,X$19:X$26)</f>
        <v>4</v>
      </c>
      <c r="AA23" s="92" t="s">
        <v>76</v>
      </c>
      <c r="AB23" s="93">
        <v>4</v>
      </c>
      <c r="AC23" s="93"/>
      <c r="AH23" s="118"/>
    </row>
    <row r="24" spans="1:34" ht="25.5" customHeight="1" x14ac:dyDescent="1.1000000000000001">
      <c r="A24" s="82"/>
      <c r="B24" s="83" t="s">
        <v>77</v>
      </c>
      <c r="C24" s="84"/>
      <c r="D24" s="94"/>
      <c r="E24" s="95"/>
      <c r="F24" s="96"/>
      <c r="G24" s="97">
        <v>1</v>
      </c>
      <c r="H24" s="98" t="s">
        <v>78</v>
      </c>
      <c r="I24" s="99">
        <v>6</v>
      </c>
      <c r="J24" s="94"/>
      <c r="K24" s="95"/>
      <c r="L24" s="96"/>
      <c r="M24" s="97">
        <v>0</v>
      </c>
      <c r="N24" s="98" t="s">
        <v>78</v>
      </c>
      <c r="O24" s="99">
        <v>2</v>
      </c>
      <c r="P24" s="79"/>
      <c r="Q24" s="79"/>
      <c r="R24" s="79"/>
      <c r="S24" s="79"/>
      <c r="T24" s="79"/>
      <c r="U24" s="79"/>
      <c r="V24" s="91"/>
      <c r="W24" s="92"/>
      <c r="X24" s="79"/>
      <c r="Y24" s="79"/>
      <c r="Z24" s="91"/>
      <c r="AA24" s="92"/>
      <c r="AB24" s="93"/>
      <c r="AC24" s="93"/>
    </row>
    <row r="25" spans="1:34" ht="25.5" customHeight="1" x14ac:dyDescent="1.1000000000000001">
      <c r="A25" s="82" t="s">
        <v>165</v>
      </c>
      <c r="B25" s="83" t="s">
        <v>75</v>
      </c>
      <c r="C25" s="84"/>
      <c r="D25" s="100"/>
      <c r="E25" s="89" t="str">
        <f>IF(D26="","",IF(D26&gt;F26,"○",IF(D26&lt;F26,"●",IF(D26=F26,"△"))))</f>
        <v>△</v>
      </c>
      <c r="F25" s="100"/>
      <c r="G25" s="85"/>
      <c r="H25" s="86"/>
      <c r="I25" s="87"/>
      <c r="J25" s="100"/>
      <c r="K25" s="89" t="str">
        <f>IF(J26="","",IF(J26&gt;L26,"○",IF(J26&lt;L26,"●",IF(J26=L26,"△"))))</f>
        <v>○</v>
      </c>
      <c r="L25" s="100"/>
      <c r="M25" s="85"/>
      <c r="N25" s="86"/>
      <c r="O25" s="87"/>
      <c r="P25" s="79">
        <f t="shared" ref="P25" si="18">COUNTIF(D25:O25,"○")</f>
        <v>1</v>
      </c>
      <c r="Q25" s="79">
        <f t="shared" ref="Q25" si="19">COUNTIF(D25:O25,"△")+COUNTIF(D25:O25,"▲")</f>
        <v>1</v>
      </c>
      <c r="R25" s="79">
        <f t="shared" ref="R25:R26" si="20">COUNTIF(D25:O25,"●")</f>
        <v>0</v>
      </c>
      <c r="S25" s="79">
        <f t="shared" ref="S25" si="21">SUM(D26,G26,J26,M26)</f>
        <v>2</v>
      </c>
      <c r="T25" s="79">
        <f t="shared" ref="T25" si="22">SUM(F26,I26,L26,O26)</f>
        <v>0</v>
      </c>
      <c r="U25" s="79">
        <f t="shared" ref="U25:U26" si="23">(P25*4)+(Q25*1)</f>
        <v>5</v>
      </c>
      <c r="V25" s="91">
        <f t="shared" ref="V25" si="24">RANK(U25,U$19:U$26)</f>
        <v>2</v>
      </c>
      <c r="W25" s="92" t="s">
        <v>76</v>
      </c>
      <c r="X25" s="79">
        <f t="shared" ref="X25:X26" si="25">S25-T25</f>
        <v>2</v>
      </c>
      <c r="Y25" s="79"/>
      <c r="Z25" s="91">
        <f t="shared" ref="Z25:Z26" si="26">RANK(X25,X$19:X$26)</f>
        <v>2</v>
      </c>
      <c r="AA25" s="92" t="s">
        <v>76</v>
      </c>
      <c r="AB25" s="93">
        <v>2</v>
      </c>
      <c r="AC25" s="93"/>
    </row>
    <row r="26" spans="1:34" ht="28.25" x14ac:dyDescent="1.1000000000000001">
      <c r="A26" s="82"/>
      <c r="B26" s="83" t="s">
        <v>77</v>
      </c>
      <c r="C26" s="84"/>
      <c r="D26" s="97">
        <v>0</v>
      </c>
      <c r="E26" s="98" t="s">
        <v>78</v>
      </c>
      <c r="F26" s="99">
        <v>0</v>
      </c>
      <c r="G26" s="94"/>
      <c r="H26" s="95"/>
      <c r="I26" s="96"/>
      <c r="J26" s="97">
        <v>2</v>
      </c>
      <c r="K26" s="98" t="s">
        <v>78</v>
      </c>
      <c r="L26" s="99">
        <v>0</v>
      </c>
      <c r="M26" s="94"/>
      <c r="N26" s="95"/>
      <c r="O26" s="96"/>
      <c r="P26" s="79"/>
      <c r="Q26" s="79"/>
      <c r="R26" s="79"/>
      <c r="S26" s="79"/>
      <c r="T26" s="79"/>
      <c r="U26" s="79"/>
      <c r="V26" s="91"/>
      <c r="W26" s="92"/>
      <c r="X26" s="79"/>
      <c r="Y26" s="79"/>
      <c r="Z26" s="91"/>
      <c r="AA26" s="92"/>
      <c r="AB26" s="93"/>
      <c r="AC26" s="93"/>
      <c r="AH26" s="118"/>
    </row>
    <row r="27" spans="1:34" s="139" customFormat="1" ht="28.25" x14ac:dyDescent="1.1000000000000001">
      <c r="A27" s="132"/>
      <c r="B27" s="133"/>
      <c r="C27" s="133"/>
      <c r="D27" s="134"/>
      <c r="E27" s="135"/>
      <c r="F27" s="134"/>
      <c r="G27" s="134"/>
      <c r="H27" s="135"/>
      <c r="I27" s="134"/>
      <c r="J27" s="134"/>
      <c r="K27" s="135"/>
      <c r="L27" s="134"/>
      <c r="M27" s="134"/>
      <c r="N27" s="135"/>
      <c r="O27" s="134"/>
      <c r="P27" s="134"/>
      <c r="Q27" s="134"/>
      <c r="R27" s="134"/>
      <c r="S27" s="134"/>
      <c r="T27" s="134"/>
      <c r="U27" s="134"/>
      <c r="V27" s="136"/>
      <c r="W27" s="137"/>
      <c r="X27" s="134"/>
      <c r="Y27" s="134"/>
      <c r="Z27" s="136"/>
      <c r="AA27" s="137"/>
      <c r="AB27" s="138"/>
      <c r="AC27" s="138"/>
    </row>
    <row r="28" spans="1:34" ht="28.25" x14ac:dyDescent="1.1000000000000001">
      <c r="A28" s="119" t="s">
        <v>79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E28" s="118"/>
    </row>
    <row r="29" spans="1:34" ht="51" customHeight="1" x14ac:dyDescent="1.1000000000000001">
      <c r="A29" s="71" t="s">
        <v>52</v>
      </c>
      <c r="B29" s="72"/>
      <c r="C29" s="73"/>
      <c r="D29" s="74" t="str">
        <f>A30</f>
        <v>挾間横瀬西</v>
      </c>
      <c r="E29" s="74"/>
      <c r="F29" s="74"/>
      <c r="G29" s="74" t="str">
        <f>A32</f>
        <v>中津沖代JSC</v>
      </c>
      <c r="H29" s="74"/>
      <c r="I29" s="74"/>
      <c r="J29" s="74" t="str">
        <f>A34</f>
        <v>大分トリニータタートルズ</v>
      </c>
      <c r="K29" s="74"/>
      <c r="L29" s="74"/>
      <c r="M29" s="74" t="str">
        <f>A36</f>
        <v>ＦＣ大野</v>
      </c>
      <c r="N29" s="74"/>
      <c r="O29" s="74"/>
      <c r="P29" s="75" t="s">
        <v>63</v>
      </c>
      <c r="Q29" s="76" t="s">
        <v>66</v>
      </c>
      <c r="R29" s="75" t="s">
        <v>67</v>
      </c>
      <c r="S29" s="77" t="s">
        <v>68</v>
      </c>
      <c r="T29" s="77" t="s">
        <v>69</v>
      </c>
      <c r="U29" s="77" t="s">
        <v>70</v>
      </c>
      <c r="V29" s="78" t="s">
        <v>71</v>
      </c>
      <c r="W29" s="79"/>
      <c r="X29" s="78" t="s">
        <v>72</v>
      </c>
      <c r="Y29" s="79"/>
      <c r="Z29" s="78" t="s">
        <v>73</v>
      </c>
      <c r="AA29" s="79"/>
      <c r="AB29" s="80" t="s">
        <v>74</v>
      </c>
      <c r="AC29" s="81"/>
      <c r="AH29" s="118"/>
    </row>
    <row r="30" spans="1:34" ht="25.5" customHeight="1" x14ac:dyDescent="1.1000000000000001">
      <c r="A30" s="82" t="s">
        <v>161</v>
      </c>
      <c r="B30" s="83" t="s">
        <v>75</v>
      </c>
      <c r="C30" s="84"/>
      <c r="D30" s="85"/>
      <c r="E30" s="86"/>
      <c r="F30" s="87"/>
      <c r="G30" s="88"/>
      <c r="H30" s="89" t="str">
        <f>IF(G31="","",IF(G31&gt;I31,"○",IF(G31&lt;I31,"●",IF(G31=I31,"△"))))</f>
        <v>○</v>
      </c>
      <c r="I30" s="90"/>
      <c r="J30" s="85"/>
      <c r="K30" s="86"/>
      <c r="L30" s="87"/>
      <c r="M30" s="88"/>
      <c r="N30" s="89" t="str">
        <f>IF(M31="","",IF(M31&gt;O31,"○",IF(M31&lt;O31,"●",IF(M31=O31,"△"))))</f>
        <v>△</v>
      </c>
      <c r="O30" s="90"/>
      <c r="P30" s="79">
        <f>COUNTIF(D30:O30,"○")</f>
        <v>1</v>
      </c>
      <c r="Q30" s="79">
        <f>COUNTIF(D30:O30,"△")+COUNTIF(D30:O30,"▲")</f>
        <v>1</v>
      </c>
      <c r="R30" s="79">
        <f>COUNTIF(D30:O30,"●")</f>
        <v>0</v>
      </c>
      <c r="S30" s="79">
        <f>SUM(D31,G31,J31,M31)</f>
        <v>2</v>
      </c>
      <c r="T30" s="79">
        <f>SUM(F31,I31,L31,O31)</f>
        <v>1</v>
      </c>
      <c r="U30" s="79">
        <f>(P30*4)+(Q30*1)</f>
        <v>5</v>
      </c>
      <c r="V30" s="91">
        <f>RANK(U30,U$30:U$37)</f>
        <v>1</v>
      </c>
      <c r="W30" s="92" t="s">
        <v>76</v>
      </c>
      <c r="X30" s="79">
        <f>S30-T30</f>
        <v>1</v>
      </c>
      <c r="Y30" s="79"/>
      <c r="Z30" s="91">
        <f>RANK(X30,X$30:X$37)</f>
        <v>1</v>
      </c>
      <c r="AA30" s="92" t="s">
        <v>76</v>
      </c>
      <c r="AB30" s="107">
        <v>1</v>
      </c>
      <c r="AC30" s="107"/>
    </row>
    <row r="31" spans="1:34" ht="25.5" customHeight="1" x14ac:dyDescent="1.1000000000000001">
      <c r="A31" s="82"/>
      <c r="B31" s="83" t="s">
        <v>77</v>
      </c>
      <c r="C31" s="84"/>
      <c r="D31" s="94"/>
      <c r="E31" s="95"/>
      <c r="F31" s="96"/>
      <c r="G31" s="97">
        <v>1</v>
      </c>
      <c r="H31" s="98" t="s">
        <v>78</v>
      </c>
      <c r="I31" s="99">
        <v>0</v>
      </c>
      <c r="J31" s="94"/>
      <c r="K31" s="95"/>
      <c r="L31" s="96"/>
      <c r="M31" s="97">
        <v>1</v>
      </c>
      <c r="N31" s="98" t="s">
        <v>78</v>
      </c>
      <c r="O31" s="99">
        <v>1</v>
      </c>
      <c r="P31" s="79"/>
      <c r="Q31" s="79"/>
      <c r="R31" s="79"/>
      <c r="S31" s="79"/>
      <c r="T31" s="79"/>
      <c r="U31" s="79"/>
      <c r="V31" s="91"/>
      <c r="W31" s="92"/>
      <c r="X31" s="79"/>
      <c r="Y31" s="79"/>
      <c r="Z31" s="91"/>
      <c r="AA31" s="92"/>
      <c r="AB31" s="107"/>
      <c r="AC31" s="107"/>
      <c r="AH31" s="118"/>
    </row>
    <row r="32" spans="1:34" ht="25.5" customHeight="1" x14ac:dyDescent="1.1000000000000001">
      <c r="A32" s="82" t="s">
        <v>163</v>
      </c>
      <c r="B32" s="83" t="s">
        <v>75</v>
      </c>
      <c r="C32" s="84"/>
      <c r="D32" s="88"/>
      <c r="E32" s="89" t="str">
        <f>IF(D33="","",IF(D33&gt;F33,"○",IF(D33&lt;F33,"●",IF(D33=F33,"△"))))</f>
        <v>●</v>
      </c>
      <c r="F32" s="90"/>
      <c r="G32" s="85"/>
      <c r="H32" s="86"/>
      <c r="I32" s="87"/>
      <c r="J32" s="88"/>
      <c r="K32" s="89" t="str">
        <f>IF(J33="","",IF(J33&gt;L33,"○",IF(J33&lt;L33,"●",IF(J33=L33,"△"))))</f>
        <v>△</v>
      </c>
      <c r="L32" s="90"/>
      <c r="M32" s="85"/>
      <c r="N32" s="86"/>
      <c r="O32" s="87"/>
      <c r="P32" s="79">
        <f t="shared" ref="P32" si="27">COUNTIF(D32:O32,"○")</f>
        <v>0</v>
      </c>
      <c r="Q32" s="79">
        <f t="shared" ref="Q32" si="28">COUNTIF(D32:O32,"△")+COUNTIF(D32:O32,"▲")</f>
        <v>1</v>
      </c>
      <c r="R32" s="79">
        <f t="shared" ref="R32:R37" si="29">COUNTIF(D32:O32,"●")</f>
        <v>1</v>
      </c>
      <c r="S32" s="79">
        <f t="shared" ref="S32" si="30">SUM(D33,G33,J33,M33)</f>
        <v>0</v>
      </c>
      <c r="T32" s="79">
        <f t="shared" ref="T32" si="31">SUM(F33,I33,L33,O33)</f>
        <v>1</v>
      </c>
      <c r="U32" s="79">
        <f t="shared" ref="U32:U37" si="32">(P32*4)+(Q32*1)</f>
        <v>1</v>
      </c>
      <c r="V32" s="91">
        <f t="shared" ref="V32" si="33">RANK(U32,U$30:U$37)</f>
        <v>3</v>
      </c>
      <c r="W32" s="92" t="s">
        <v>76</v>
      </c>
      <c r="X32" s="79">
        <f t="shared" ref="X32:X37" si="34">S32-T32</f>
        <v>-1</v>
      </c>
      <c r="Y32" s="79"/>
      <c r="Z32" s="91">
        <f t="shared" ref="Z32:Z37" si="35">RANK(X32,X$30:X$37)</f>
        <v>3</v>
      </c>
      <c r="AA32" s="92" t="s">
        <v>76</v>
      </c>
      <c r="AB32" s="107">
        <v>4</v>
      </c>
      <c r="AC32" s="107"/>
      <c r="AH32" s="118"/>
    </row>
    <row r="33" spans="1:34" ht="25.5" customHeight="1" x14ac:dyDescent="1.1000000000000001">
      <c r="A33" s="82"/>
      <c r="B33" s="83" t="s">
        <v>77</v>
      </c>
      <c r="C33" s="84"/>
      <c r="D33" s="97">
        <v>0</v>
      </c>
      <c r="E33" s="98" t="s">
        <v>78</v>
      </c>
      <c r="F33" s="99">
        <v>1</v>
      </c>
      <c r="G33" s="94"/>
      <c r="H33" s="95"/>
      <c r="I33" s="96"/>
      <c r="J33" s="97">
        <v>0</v>
      </c>
      <c r="K33" s="98" t="s">
        <v>78</v>
      </c>
      <c r="L33" s="99">
        <v>0</v>
      </c>
      <c r="M33" s="94"/>
      <c r="N33" s="95"/>
      <c r="O33" s="96"/>
      <c r="P33" s="79"/>
      <c r="Q33" s="79"/>
      <c r="R33" s="79"/>
      <c r="S33" s="79"/>
      <c r="T33" s="79"/>
      <c r="U33" s="79"/>
      <c r="V33" s="91"/>
      <c r="W33" s="92"/>
      <c r="X33" s="79"/>
      <c r="Y33" s="79"/>
      <c r="Z33" s="91"/>
      <c r="AA33" s="92"/>
      <c r="AB33" s="107"/>
      <c r="AC33" s="107"/>
      <c r="AH33" s="118"/>
    </row>
    <row r="34" spans="1:34" ht="25.5" customHeight="1" x14ac:dyDescent="1.1000000000000001">
      <c r="A34" s="82" t="s">
        <v>162</v>
      </c>
      <c r="B34" s="83" t="s">
        <v>75</v>
      </c>
      <c r="C34" s="84"/>
      <c r="D34" s="85"/>
      <c r="E34" s="86"/>
      <c r="F34" s="87"/>
      <c r="G34" s="88"/>
      <c r="H34" s="89" t="str">
        <f>IF(G35="","",IF(G35&gt;I35,"○",IF(G35&lt;I35,"●",IF(G35=I35,"△"))))</f>
        <v>△</v>
      </c>
      <c r="I34" s="90"/>
      <c r="J34" s="85"/>
      <c r="K34" s="86"/>
      <c r="L34" s="87"/>
      <c r="M34" s="100"/>
      <c r="N34" s="89" t="str">
        <f>IF(M35="","",IF(M35&gt;O35,"○",IF(M35&lt;O35,"●",IF(M35=O35,"△"))))</f>
        <v>●</v>
      </c>
      <c r="O34" s="100"/>
      <c r="P34" s="79">
        <f t="shared" ref="P34" si="36">COUNTIF(D34:O34,"○")</f>
        <v>0</v>
      </c>
      <c r="Q34" s="79">
        <f t="shared" ref="Q34" si="37">COUNTIF(D34:O34,"△")+COUNTIF(D34:O34,"▲")</f>
        <v>1</v>
      </c>
      <c r="R34" s="79">
        <f t="shared" ref="R34:R37" si="38">COUNTIF(D34:O34,"●")</f>
        <v>1</v>
      </c>
      <c r="S34" s="79">
        <f t="shared" ref="S34" si="39">SUM(D35,G35,J35,M35)</f>
        <v>1</v>
      </c>
      <c r="T34" s="79">
        <f t="shared" ref="T34" si="40">SUM(F35,I35,L35,O35)</f>
        <v>2</v>
      </c>
      <c r="U34" s="79">
        <f t="shared" ref="U34:U37" si="41">(P34*4)+(Q34*1)</f>
        <v>1</v>
      </c>
      <c r="V34" s="91">
        <f t="shared" ref="V34" si="42">RANK(U34,U$30:U$37)</f>
        <v>3</v>
      </c>
      <c r="W34" s="92" t="s">
        <v>76</v>
      </c>
      <c r="X34" s="79">
        <f t="shared" ref="X34:X37" si="43">S34-T34</f>
        <v>-1</v>
      </c>
      <c r="Y34" s="79"/>
      <c r="Z34" s="91">
        <f t="shared" ref="Z34:Z37" si="44">RANK(X34,X$30:X$37)</f>
        <v>3</v>
      </c>
      <c r="AA34" s="92" t="s">
        <v>76</v>
      </c>
      <c r="AB34" s="107">
        <v>3</v>
      </c>
      <c r="AC34" s="107"/>
      <c r="AH34" s="118"/>
    </row>
    <row r="35" spans="1:34" ht="25.5" customHeight="1" x14ac:dyDescent="1.1000000000000001">
      <c r="A35" s="82"/>
      <c r="B35" s="83" t="s">
        <v>77</v>
      </c>
      <c r="C35" s="84"/>
      <c r="D35" s="94"/>
      <c r="E35" s="95"/>
      <c r="F35" s="96"/>
      <c r="G35" s="97">
        <v>0</v>
      </c>
      <c r="H35" s="98" t="s">
        <v>78</v>
      </c>
      <c r="I35" s="99">
        <v>0</v>
      </c>
      <c r="J35" s="94"/>
      <c r="K35" s="95"/>
      <c r="L35" s="96"/>
      <c r="M35" s="97">
        <v>1</v>
      </c>
      <c r="N35" s="98" t="s">
        <v>78</v>
      </c>
      <c r="O35" s="99">
        <v>2</v>
      </c>
      <c r="P35" s="79"/>
      <c r="Q35" s="79"/>
      <c r="R35" s="79"/>
      <c r="S35" s="79"/>
      <c r="T35" s="79"/>
      <c r="U35" s="79"/>
      <c r="V35" s="91"/>
      <c r="W35" s="92"/>
      <c r="X35" s="79"/>
      <c r="Y35" s="79"/>
      <c r="Z35" s="91"/>
      <c r="AA35" s="92"/>
      <c r="AB35" s="107"/>
      <c r="AC35" s="107"/>
      <c r="AH35" s="118"/>
    </row>
    <row r="36" spans="1:34" ht="25.5" customHeight="1" x14ac:dyDescent="1.1000000000000001">
      <c r="A36" s="82" t="s">
        <v>160</v>
      </c>
      <c r="B36" s="83" t="s">
        <v>75</v>
      </c>
      <c r="C36" s="84"/>
      <c r="D36" s="100"/>
      <c r="E36" s="89" t="str">
        <f>IF(D37="","",IF(D37&gt;F37,"○",IF(D37&lt;F37,"●",IF(D37=F37,"△"))))</f>
        <v>△</v>
      </c>
      <c r="F36" s="100"/>
      <c r="G36" s="85"/>
      <c r="H36" s="86"/>
      <c r="I36" s="87"/>
      <c r="J36" s="100"/>
      <c r="K36" s="89" t="str">
        <f>IF(J37="","",IF(J37&gt;L37,"○",IF(J37&lt;L37,"●",IF(J37=L37,"△"))))</f>
        <v>○</v>
      </c>
      <c r="L36" s="100"/>
      <c r="M36" s="85"/>
      <c r="N36" s="86"/>
      <c r="O36" s="87"/>
      <c r="P36" s="79">
        <f t="shared" ref="P36" si="45">COUNTIF(D36:O36,"○")</f>
        <v>1</v>
      </c>
      <c r="Q36" s="79">
        <f t="shared" ref="Q36" si="46">COUNTIF(D36:O36,"△")+COUNTIF(D36:O36,"▲")</f>
        <v>1</v>
      </c>
      <c r="R36" s="79">
        <f t="shared" ref="R36:R37" si="47">COUNTIF(D36:O36,"●")</f>
        <v>0</v>
      </c>
      <c r="S36" s="79">
        <f t="shared" ref="S36" si="48">SUM(D37,G37,J37,M37)</f>
        <v>3</v>
      </c>
      <c r="T36" s="79">
        <f t="shared" ref="T36" si="49">SUM(F37,I37,L37,O37)</f>
        <v>2</v>
      </c>
      <c r="U36" s="79">
        <f t="shared" ref="U36:U37" si="50">(P36*4)+(Q36*1)</f>
        <v>5</v>
      </c>
      <c r="V36" s="91">
        <f t="shared" ref="V36" si="51">RANK(U36,U$30:U$37)</f>
        <v>1</v>
      </c>
      <c r="W36" s="92" t="s">
        <v>76</v>
      </c>
      <c r="X36" s="79">
        <f t="shared" ref="X36:X37" si="52">S36-T36</f>
        <v>1</v>
      </c>
      <c r="Y36" s="79"/>
      <c r="Z36" s="91">
        <f t="shared" ref="Z36:Z37" si="53">RANK(X36,X$30:X$37)</f>
        <v>1</v>
      </c>
      <c r="AA36" s="92" t="s">
        <v>76</v>
      </c>
      <c r="AB36" s="107">
        <v>2</v>
      </c>
      <c r="AC36" s="107"/>
      <c r="AH36" s="118"/>
    </row>
    <row r="37" spans="1:34" ht="25.5" customHeight="1" x14ac:dyDescent="1.1000000000000001">
      <c r="A37" s="82"/>
      <c r="B37" s="83" t="s">
        <v>77</v>
      </c>
      <c r="C37" s="84"/>
      <c r="D37" s="97">
        <v>1</v>
      </c>
      <c r="E37" s="98" t="s">
        <v>78</v>
      </c>
      <c r="F37" s="99">
        <v>1</v>
      </c>
      <c r="G37" s="94"/>
      <c r="H37" s="95"/>
      <c r="I37" s="96"/>
      <c r="J37" s="97">
        <v>2</v>
      </c>
      <c r="K37" s="98" t="s">
        <v>78</v>
      </c>
      <c r="L37" s="99">
        <v>1</v>
      </c>
      <c r="M37" s="94"/>
      <c r="N37" s="95"/>
      <c r="O37" s="96"/>
      <c r="P37" s="79"/>
      <c r="Q37" s="79"/>
      <c r="R37" s="79"/>
      <c r="S37" s="79"/>
      <c r="T37" s="79"/>
      <c r="U37" s="79"/>
      <c r="V37" s="91"/>
      <c r="W37" s="92"/>
      <c r="X37" s="79"/>
      <c r="Y37" s="79"/>
      <c r="Z37" s="91"/>
      <c r="AA37" s="92"/>
      <c r="AB37" s="107"/>
      <c r="AC37" s="107"/>
    </row>
    <row r="38" spans="1:34" s="139" customFormat="1" ht="25.5" customHeight="1" x14ac:dyDescent="1.1000000000000001">
      <c r="A38" s="132"/>
      <c r="B38" s="133"/>
      <c r="C38" s="133"/>
      <c r="D38" s="134"/>
      <c r="E38" s="135"/>
      <c r="F38" s="134"/>
      <c r="G38" s="134"/>
      <c r="H38" s="135"/>
      <c r="I38" s="134"/>
      <c r="J38" s="134"/>
      <c r="K38" s="135"/>
      <c r="L38" s="134"/>
      <c r="M38" s="134"/>
      <c r="N38" s="135"/>
      <c r="O38" s="134"/>
      <c r="P38" s="134"/>
      <c r="Q38" s="134"/>
      <c r="R38" s="134"/>
      <c r="S38" s="134"/>
      <c r="T38" s="134"/>
      <c r="U38" s="134"/>
      <c r="V38" s="136"/>
      <c r="W38" s="137"/>
      <c r="X38" s="134"/>
      <c r="Y38" s="134"/>
      <c r="Z38" s="136"/>
      <c r="AA38" s="137"/>
      <c r="AB38" s="138"/>
      <c r="AC38" s="120" t="s">
        <v>151</v>
      </c>
    </row>
    <row r="39" spans="1:34" ht="28.25" x14ac:dyDescent="1.1000000000000001">
      <c r="A39" s="119" t="s">
        <v>80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34" ht="51" customHeight="1" x14ac:dyDescent="1.1000000000000001">
      <c r="A40" s="71" t="s">
        <v>52</v>
      </c>
      <c r="B40" s="72"/>
      <c r="C40" s="73"/>
      <c r="D40" s="74" t="str">
        <f>A41</f>
        <v>カティオーラPramoジュニア</v>
      </c>
      <c r="E40" s="74"/>
      <c r="F40" s="74"/>
      <c r="G40" s="74" t="str">
        <f>A43</f>
        <v>上堅田少年サッカークラブ</v>
      </c>
      <c r="H40" s="74"/>
      <c r="I40" s="74"/>
      <c r="J40" s="74" t="str">
        <f>A45</f>
        <v>Divert.FC</v>
      </c>
      <c r="K40" s="74"/>
      <c r="L40" s="74"/>
      <c r="M40" s="75" t="s">
        <v>63</v>
      </c>
      <c r="N40" s="76" t="s">
        <v>66</v>
      </c>
      <c r="O40" s="75" t="s">
        <v>67</v>
      </c>
      <c r="P40" s="77" t="s">
        <v>68</v>
      </c>
      <c r="Q40" s="77" t="s">
        <v>69</v>
      </c>
      <c r="R40" s="77" t="s">
        <v>70</v>
      </c>
      <c r="S40" s="78" t="s">
        <v>71</v>
      </c>
      <c r="T40" s="79"/>
      <c r="U40" s="78" t="s">
        <v>72</v>
      </c>
      <c r="V40" s="79"/>
      <c r="W40" s="78" t="s">
        <v>73</v>
      </c>
      <c r="X40" s="79"/>
      <c r="Y40" s="80" t="s">
        <v>74</v>
      </c>
      <c r="Z40" s="81"/>
    </row>
    <row r="41" spans="1:34" ht="25.5" customHeight="1" x14ac:dyDescent="1.1000000000000001">
      <c r="A41" s="82" t="s">
        <v>159</v>
      </c>
      <c r="B41" s="83" t="s">
        <v>75</v>
      </c>
      <c r="C41" s="84"/>
      <c r="D41" s="85"/>
      <c r="E41" s="86"/>
      <c r="F41" s="87"/>
      <c r="G41" s="88"/>
      <c r="H41" s="89" t="str">
        <f>IF(G42="","",IF(G42&gt;I42,"○",IF(G42&lt;I42,"●",IF(G42=I42,"△"))))</f>
        <v>○</v>
      </c>
      <c r="I41" s="90"/>
      <c r="J41" s="88"/>
      <c r="K41" s="89" t="str">
        <f>IF(J42="","",IF(J42&gt;L42,"○",IF(J42&lt;L42,"●",IF(J42=L42,"△"))))</f>
        <v>○</v>
      </c>
      <c r="L41" s="90"/>
      <c r="M41" s="79">
        <f>COUNTIF(D41:L41,"○")</f>
        <v>2</v>
      </c>
      <c r="N41" s="79">
        <f>COUNTIF(D41:L41,"△")+COUNTIF(D41:L41,"▲")</f>
        <v>0</v>
      </c>
      <c r="O41" s="79">
        <f>COUNTIF(D41:L41,"●")</f>
        <v>0</v>
      </c>
      <c r="P41" s="79">
        <f>SUM(D42,G42,J42)</f>
        <v>8</v>
      </c>
      <c r="Q41" s="79">
        <f>SUM(F42,I42,L42)</f>
        <v>0</v>
      </c>
      <c r="R41" s="79">
        <f>(M41*4)+(N41*1)</f>
        <v>8</v>
      </c>
      <c r="S41" s="91">
        <f>RANK(R41,R$41:R$46)</f>
        <v>1</v>
      </c>
      <c r="T41" s="92" t="s">
        <v>76</v>
      </c>
      <c r="U41" s="79">
        <f>P41-Q41</f>
        <v>8</v>
      </c>
      <c r="V41" s="79"/>
      <c r="W41" s="91">
        <f>RANK(U41,U$41:U$46)</f>
        <v>1</v>
      </c>
      <c r="X41" s="92" t="s">
        <v>76</v>
      </c>
      <c r="Y41" s="93">
        <v>1</v>
      </c>
      <c r="Z41" s="93"/>
    </row>
    <row r="42" spans="1:34" ht="25.5" customHeight="1" x14ac:dyDescent="1.1000000000000001">
      <c r="A42" s="82"/>
      <c r="B42" s="83" t="s">
        <v>77</v>
      </c>
      <c r="C42" s="84"/>
      <c r="D42" s="94"/>
      <c r="E42" s="95"/>
      <c r="F42" s="96"/>
      <c r="G42" s="97">
        <v>4</v>
      </c>
      <c r="H42" s="98" t="s">
        <v>78</v>
      </c>
      <c r="I42" s="99">
        <v>0</v>
      </c>
      <c r="J42" s="97">
        <v>4</v>
      </c>
      <c r="K42" s="98" t="s">
        <v>78</v>
      </c>
      <c r="L42" s="99">
        <v>0</v>
      </c>
      <c r="M42" s="79"/>
      <c r="N42" s="79"/>
      <c r="O42" s="79"/>
      <c r="P42" s="79"/>
      <c r="Q42" s="79"/>
      <c r="R42" s="79"/>
      <c r="S42" s="91"/>
      <c r="T42" s="92"/>
      <c r="U42" s="79"/>
      <c r="V42" s="79"/>
      <c r="W42" s="91"/>
      <c r="X42" s="92"/>
      <c r="Y42" s="93"/>
      <c r="Z42" s="93"/>
    </row>
    <row r="43" spans="1:34" ht="25.5" customHeight="1" x14ac:dyDescent="1.1000000000000001">
      <c r="A43" s="82" t="s">
        <v>158</v>
      </c>
      <c r="B43" s="83" t="s">
        <v>75</v>
      </c>
      <c r="C43" s="84"/>
      <c r="D43" s="88"/>
      <c r="E43" s="89" t="str">
        <f>IF(D44="","",IF(D44&gt;F44,"○",IF(D44&lt;F44,"●",IF(D44=F44,"△"))))</f>
        <v>●</v>
      </c>
      <c r="F43" s="90"/>
      <c r="G43" s="85"/>
      <c r="H43" s="86"/>
      <c r="I43" s="87"/>
      <c r="J43" s="88"/>
      <c r="K43" s="89" t="str">
        <f>IF(J44="","",IF(J44&gt;L44,"○",IF(J44&lt;L44,"●",IF(J44=L44,"△"))))</f>
        <v>△</v>
      </c>
      <c r="L43" s="90"/>
      <c r="M43" s="79">
        <f>COUNTIF(D43:L43,"○")</f>
        <v>0</v>
      </c>
      <c r="N43" s="79">
        <f>COUNTIF(D43:L43,"△")+COUNTIF(D43:L43,"▲")</f>
        <v>1</v>
      </c>
      <c r="O43" s="79">
        <f>COUNTIF(D43:L43,"●")</f>
        <v>1</v>
      </c>
      <c r="P43" s="79">
        <f>SUM(D44,G44,J44)</f>
        <v>0</v>
      </c>
      <c r="Q43" s="79">
        <f>SUM(F44,I44,L44)</f>
        <v>4</v>
      </c>
      <c r="R43" s="79">
        <f>(M43*4)+(N43*1)</f>
        <v>1</v>
      </c>
      <c r="S43" s="91">
        <f>RANK(R43,R$41:R$46)</f>
        <v>2</v>
      </c>
      <c r="T43" s="92" t="s">
        <v>76</v>
      </c>
      <c r="U43" s="79">
        <f>P43-Q43</f>
        <v>-4</v>
      </c>
      <c r="V43" s="79"/>
      <c r="W43" s="91">
        <f>RANK(U43,U$41:U$46)</f>
        <v>2</v>
      </c>
      <c r="X43" s="92" t="s">
        <v>76</v>
      </c>
      <c r="Y43" s="107">
        <v>2</v>
      </c>
      <c r="Z43" s="107"/>
    </row>
    <row r="44" spans="1:34" ht="25.5" customHeight="1" x14ac:dyDescent="1.1000000000000001">
      <c r="A44" s="82"/>
      <c r="B44" s="83" t="s">
        <v>77</v>
      </c>
      <c r="C44" s="84"/>
      <c r="D44" s="97">
        <v>0</v>
      </c>
      <c r="E44" s="98" t="s">
        <v>78</v>
      </c>
      <c r="F44" s="99">
        <v>4</v>
      </c>
      <c r="G44" s="94"/>
      <c r="H44" s="95"/>
      <c r="I44" s="96"/>
      <c r="J44" s="97">
        <v>0</v>
      </c>
      <c r="K44" s="98" t="s">
        <v>78</v>
      </c>
      <c r="L44" s="99">
        <v>0</v>
      </c>
      <c r="M44" s="79"/>
      <c r="N44" s="79"/>
      <c r="O44" s="79"/>
      <c r="P44" s="79"/>
      <c r="Q44" s="79"/>
      <c r="R44" s="79"/>
      <c r="S44" s="91"/>
      <c r="T44" s="92"/>
      <c r="U44" s="79"/>
      <c r="V44" s="79"/>
      <c r="W44" s="91"/>
      <c r="X44" s="92"/>
      <c r="Y44" s="107"/>
      <c r="Z44" s="107"/>
    </row>
    <row r="45" spans="1:34" ht="25.5" customHeight="1" x14ac:dyDescent="1.1000000000000001">
      <c r="A45" s="82" t="s">
        <v>157</v>
      </c>
      <c r="B45" s="83" t="s">
        <v>75</v>
      </c>
      <c r="C45" s="84"/>
      <c r="D45" s="88"/>
      <c r="E45" s="89" t="str">
        <f>IF(D46="","",IF(D46&gt;F46,"○",IF(D46&lt;F46,"●",IF(D46=F46,"△"))))</f>
        <v>●</v>
      </c>
      <c r="F45" s="90"/>
      <c r="G45" s="88"/>
      <c r="H45" s="89" t="str">
        <f>IF(G46="","",IF(G46&gt;I46,"○",IF(G46&lt;I46,"●",IF(G46=I46,"△"))))</f>
        <v>△</v>
      </c>
      <c r="I45" s="90"/>
      <c r="J45" s="85"/>
      <c r="K45" s="86"/>
      <c r="L45" s="87"/>
      <c r="M45" s="79">
        <f>COUNTIF(D45:L45,"○")</f>
        <v>0</v>
      </c>
      <c r="N45" s="79">
        <f>COUNTIF(D45:L45,"△")+COUNTIF(D45:L45,"▲")</f>
        <v>1</v>
      </c>
      <c r="O45" s="79">
        <f>COUNTIF(D45:L45,"●")</f>
        <v>1</v>
      </c>
      <c r="P45" s="79">
        <f>SUM(D46,G46,J46)</f>
        <v>0</v>
      </c>
      <c r="Q45" s="79">
        <f>SUM(F46,I46,L46)</f>
        <v>4</v>
      </c>
      <c r="R45" s="79">
        <f>(M45*4)+(N45*1)</f>
        <v>1</v>
      </c>
      <c r="S45" s="91">
        <f>RANK(R45,R$41:R$46)</f>
        <v>2</v>
      </c>
      <c r="T45" s="92" t="s">
        <v>76</v>
      </c>
      <c r="U45" s="79">
        <f>P45-Q45</f>
        <v>-4</v>
      </c>
      <c r="V45" s="79"/>
      <c r="W45" s="91">
        <f>RANK(U45,U$41:U$46)</f>
        <v>2</v>
      </c>
      <c r="X45" s="92" t="s">
        <v>76</v>
      </c>
      <c r="Y45" s="107">
        <v>3</v>
      </c>
      <c r="Z45" s="107"/>
    </row>
    <row r="46" spans="1:34" ht="25.5" customHeight="1" x14ac:dyDescent="1.1000000000000001">
      <c r="A46" s="82"/>
      <c r="B46" s="83" t="s">
        <v>77</v>
      </c>
      <c r="C46" s="84"/>
      <c r="D46" s="97">
        <v>0</v>
      </c>
      <c r="E46" s="98" t="s">
        <v>78</v>
      </c>
      <c r="F46" s="99">
        <v>4</v>
      </c>
      <c r="G46" s="97">
        <v>0</v>
      </c>
      <c r="H46" s="98" t="s">
        <v>78</v>
      </c>
      <c r="I46" s="99">
        <v>0</v>
      </c>
      <c r="J46" s="94"/>
      <c r="K46" s="95"/>
      <c r="L46" s="96"/>
      <c r="M46" s="79"/>
      <c r="N46" s="79"/>
      <c r="O46" s="79"/>
      <c r="P46" s="79"/>
      <c r="Q46" s="79"/>
      <c r="R46" s="79"/>
      <c r="S46" s="91"/>
      <c r="T46" s="92"/>
      <c r="U46" s="79"/>
      <c r="V46" s="79"/>
      <c r="W46" s="91"/>
      <c r="X46" s="92"/>
      <c r="Y46" s="107"/>
      <c r="Z46" s="107"/>
    </row>
    <row r="47" spans="1:34" ht="25.5" customHeight="1" x14ac:dyDescent="1.1000000000000001">
      <c r="A47" s="102"/>
      <c r="B47" s="103"/>
      <c r="C47" s="103"/>
      <c r="D47" s="100"/>
      <c r="E47" s="101"/>
      <c r="F47" s="100"/>
      <c r="G47" s="100"/>
      <c r="H47" s="101"/>
      <c r="I47" s="100"/>
      <c r="J47" s="100"/>
      <c r="K47" s="101"/>
      <c r="L47" s="100"/>
      <c r="M47" s="100"/>
      <c r="N47" s="100"/>
      <c r="O47" s="100"/>
      <c r="P47" s="104"/>
      <c r="Q47" s="105"/>
      <c r="R47" s="100"/>
      <c r="S47" s="100"/>
      <c r="T47" s="104"/>
      <c r="U47" s="105"/>
      <c r="V47" s="106"/>
      <c r="W47" s="106"/>
      <c r="X47" s="108"/>
      <c r="Y47" s="108"/>
      <c r="Z47" s="120" t="s">
        <v>151</v>
      </c>
    </row>
    <row r="48" spans="1:34" ht="28.25" x14ac:dyDescent="1.1000000000000001">
      <c r="A48" s="119" t="s">
        <v>81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51" customHeight="1" x14ac:dyDescent="1.1000000000000001">
      <c r="A49" s="71" t="s">
        <v>52</v>
      </c>
      <c r="B49" s="72"/>
      <c r="C49" s="73"/>
      <c r="D49" s="74" t="str">
        <f>A50</f>
        <v>田尻SSS</v>
      </c>
      <c r="E49" s="74"/>
      <c r="F49" s="74"/>
      <c r="G49" s="74" t="str">
        <f>A52</f>
        <v>西部地区女子トレセン</v>
      </c>
      <c r="H49" s="74"/>
      <c r="I49" s="74"/>
      <c r="J49" s="74" t="str">
        <f>A54</f>
        <v>FC・USA</v>
      </c>
      <c r="K49" s="74"/>
      <c r="L49" s="74"/>
      <c r="M49" s="75" t="s">
        <v>63</v>
      </c>
      <c r="N49" s="76" t="s">
        <v>66</v>
      </c>
      <c r="O49" s="75" t="s">
        <v>67</v>
      </c>
      <c r="P49" s="77" t="s">
        <v>68</v>
      </c>
      <c r="Q49" s="77" t="s">
        <v>69</v>
      </c>
      <c r="R49" s="77" t="s">
        <v>70</v>
      </c>
      <c r="S49" s="78" t="s">
        <v>71</v>
      </c>
      <c r="T49" s="79"/>
      <c r="U49" s="78" t="s">
        <v>72</v>
      </c>
      <c r="V49" s="79"/>
      <c r="W49" s="78" t="s">
        <v>73</v>
      </c>
      <c r="X49" s="79"/>
      <c r="Y49" s="80" t="s">
        <v>74</v>
      </c>
      <c r="Z49" s="81"/>
    </row>
    <row r="50" spans="1:26" ht="25.5" customHeight="1" x14ac:dyDescent="1.1000000000000001">
      <c r="A50" s="82" t="s">
        <v>156</v>
      </c>
      <c r="B50" s="83" t="s">
        <v>75</v>
      </c>
      <c r="C50" s="84"/>
      <c r="D50" s="85"/>
      <c r="E50" s="86"/>
      <c r="F50" s="87"/>
      <c r="G50" s="88"/>
      <c r="H50" s="89" t="str">
        <f>IF(G51="","",IF(G51&gt;I51,"○",IF(G51&lt;I51,"●",IF(G51=I51,"△"))))</f>
        <v>●</v>
      </c>
      <c r="I50" s="90"/>
      <c r="J50" s="88"/>
      <c r="K50" s="89" t="str">
        <f>IF(J51="","",IF(J51&gt;L51,"○",IF(J51&lt;L51,"●",IF(J51=L51,"△"))))</f>
        <v>○</v>
      </c>
      <c r="L50" s="90"/>
      <c r="M50" s="79">
        <f>COUNTIF(D50:L50,"○")</f>
        <v>1</v>
      </c>
      <c r="N50" s="79">
        <f>COUNTIF(D50:L50,"△")+COUNTIF(D50:L50,"▲")</f>
        <v>0</v>
      </c>
      <c r="O50" s="79">
        <f>COUNTIF(D50:L50,"●")</f>
        <v>1</v>
      </c>
      <c r="P50" s="79">
        <f>SUM(D51,G51,J51)</f>
        <v>2</v>
      </c>
      <c r="Q50" s="79">
        <f>SUM(F51,I51,L51)</f>
        <v>8</v>
      </c>
      <c r="R50" s="79">
        <f>(M50*4)+(N50*1)</f>
        <v>4</v>
      </c>
      <c r="S50" s="91">
        <f>RANK(R50,R$50:R$55)</f>
        <v>2</v>
      </c>
      <c r="T50" s="92" t="s">
        <v>76</v>
      </c>
      <c r="U50" s="79">
        <f>P50-Q50</f>
        <v>-6</v>
      </c>
      <c r="V50" s="79"/>
      <c r="W50" s="91">
        <f>RANK(U50,U$50:U$55)</f>
        <v>3</v>
      </c>
      <c r="X50" s="92" t="s">
        <v>76</v>
      </c>
      <c r="Y50" s="93">
        <v>2</v>
      </c>
      <c r="Z50" s="93"/>
    </row>
    <row r="51" spans="1:26" ht="25.5" customHeight="1" x14ac:dyDescent="1.1000000000000001">
      <c r="A51" s="82"/>
      <c r="B51" s="83" t="s">
        <v>77</v>
      </c>
      <c r="C51" s="84"/>
      <c r="D51" s="94"/>
      <c r="E51" s="95"/>
      <c r="F51" s="96"/>
      <c r="G51" s="97">
        <v>0</v>
      </c>
      <c r="H51" s="98" t="s">
        <v>78</v>
      </c>
      <c r="I51" s="99">
        <v>7</v>
      </c>
      <c r="J51" s="97">
        <v>2</v>
      </c>
      <c r="K51" s="98" t="s">
        <v>78</v>
      </c>
      <c r="L51" s="99">
        <v>1</v>
      </c>
      <c r="M51" s="79"/>
      <c r="N51" s="79"/>
      <c r="O51" s="79"/>
      <c r="P51" s="79"/>
      <c r="Q51" s="79"/>
      <c r="R51" s="79"/>
      <c r="S51" s="91"/>
      <c r="T51" s="92"/>
      <c r="U51" s="79"/>
      <c r="V51" s="79"/>
      <c r="W51" s="91"/>
      <c r="X51" s="92"/>
      <c r="Y51" s="93"/>
      <c r="Z51" s="93"/>
    </row>
    <row r="52" spans="1:26" ht="25.5" customHeight="1" x14ac:dyDescent="1.1000000000000001">
      <c r="A52" s="82" t="s">
        <v>155</v>
      </c>
      <c r="B52" s="83" t="s">
        <v>75</v>
      </c>
      <c r="C52" s="84"/>
      <c r="D52" s="88"/>
      <c r="E52" s="89" t="str">
        <f>IF(D53="","",IF(D53&gt;F53,"○",IF(D53&lt;F53,"●",IF(D53=F53,"△"))))</f>
        <v>○</v>
      </c>
      <c r="F52" s="90"/>
      <c r="G52" s="85"/>
      <c r="H52" s="86"/>
      <c r="I52" s="87"/>
      <c r="J52" s="88"/>
      <c r="K52" s="89" t="str">
        <f>IF(J53="","",IF(J53&gt;L53,"○",IF(J53&lt;L53,"●",IF(J53=L53,"△"))))</f>
        <v>○</v>
      </c>
      <c r="L52" s="90"/>
      <c r="M52" s="79">
        <f>COUNTIF(D52:L52,"○")</f>
        <v>2</v>
      </c>
      <c r="N52" s="79">
        <f>COUNTIF(D52:L52,"△")+COUNTIF(D52:L52,"▲")</f>
        <v>0</v>
      </c>
      <c r="O52" s="79">
        <f>COUNTIF(D52:L52,"●")</f>
        <v>0</v>
      </c>
      <c r="P52" s="79">
        <f>SUM(D53,G53,J53)</f>
        <v>9</v>
      </c>
      <c r="Q52" s="79">
        <f>SUM(F53,I53,L53)</f>
        <v>0</v>
      </c>
      <c r="R52" s="79">
        <f>(M52*4)+(N52*1)</f>
        <v>8</v>
      </c>
      <c r="S52" s="91">
        <f>RANK(R52,R$50:R$55)</f>
        <v>1</v>
      </c>
      <c r="T52" s="92" t="s">
        <v>76</v>
      </c>
      <c r="U52" s="79">
        <f>P52-Q52</f>
        <v>9</v>
      </c>
      <c r="V52" s="79"/>
      <c r="W52" s="91">
        <f>RANK(U52,U$50:U$55)</f>
        <v>1</v>
      </c>
      <c r="X52" s="92" t="s">
        <v>76</v>
      </c>
      <c r="Y52" s="93">
        <v>1</v>
      </c>
      <c r="Z52" s="93"/>
    </row>
    <row r="53" spans="1:26" ht="25.5" customHeight="1" x14ac:dyDescent="1.1000000000000001">
      <c r="A53" s="82"/>
      <c r="B53" s="83" t="s">
        <v>77</v>
      </c>
      <c r="C53" s="84"/>
      <c r="D53" s="97">
        <v>7</v>
      </c>
      <c r="E53" s="98" t="s">
        <v>78</v>
      </c>
      <c r="F53" s="99">
        <v>0</v>
      </c>
      <c r="G53" s="94"/>
      <c r="H53" s="95"/>
      <c r="I53" s="96"/>
      <c r="J53" s="97">
        <v>2</v>
      </c>
      <c r="K53" s="98" t="s">
        <v>78</v>
      </c>
      <c r="L53" s="99">
        <v>0</v>
      </c>
      <c r="M53" s="79"/>
      <c r="N53" s="79"/>
      <c r="O53" s="79"/>
      <c r="P53" s="79"/>
      <c r="Q53" s="79"/>
      <c r="R53" s="79"/>
      <c r="S53" s="91"/>
      <c r="T53" s="92"/>
      <c r="U53" s="79"/>
      <c r="V53" s="79"/>
      <c r="W53" s="91"/>
      <c r="X53" s="92"/>
      <c r="Y53" s="93"/>
      <c r="Z53" s="93"/>
    </row>
    <row r="54" spans="1:26" ht="25.5" customHeight="1" x14ac:dyDescent="1.1000000000000001">
      <c r="A54" s="82" t="s">
        <v>154</v>
      </c>
      <c r="B54" s="83" t="s">
        <v>75</v>
      </c>
      <c r="C54" s="84"/>
      <c r="D54" s="88"/>
      <c r="E54" s="89" t="str">
        <f>IF(D55="","",IF(D55&gt;F55,"○",IF(D55&lt;F55,"●",IF(D55=F55,"△"))))</f>
        <v>●</v>
      </c>
      <c r="F54" s="90"/>
      <c r="G54" s="88"/>
      <c r="H54" s="89" t="str">
        <f>IF(G55="","",IF(G55&gt;I55,"○",IF(G55&lt;I55,"●",IF(G55=I55,"△"))))</f>
        <v>●</v>
      </c>
      <c r="I54" s="90"/>
      <c r="J54" s="85"/>
      <c r="K54" s="86"/>
      <c r="L54" s="87"/>
      <c r="M54" s="79">
        <f>COUNTIF(D54:L54,"○")</f>
        <v>0</v>
      </c>
      <c r="N54" s="79">
        <f>COUNTIF(D54:L54,"△")+COUNTIF(D54:L54,"▲")</f>
        <v>0</v>
      </c>
      <c r="O54" s="79">
        <f>COUNTIF(D54:L54,"●")</f>
        <v>2</v>
      </c>
      <c r="P54" s="79">
        <f>SUM(D55,G55,J55)</f>
        <v>1</v>
      </c>
      <c r="Q54" s="79">
        <f>SUM(F55,I55,L55)</f>
        <v>4</v>
      </c>
      <c r="R54" s="79">
        <f>(M54*4)+(N54*1)</f>
        <v>0</v>
      </c>
      <c r="S54" s="91">
        <f>RANK(R54,R$50:R$55)</f>
        <v>3</v>
      </c>
      <c r="T54" s="92" t="s">
        <v>76</v>
      </c>
      <c r="U54" s="79">
        <f>P54-Q54</f>
        <v>-3</v>
      </c>
      <c r="V54" s="79"/>
      <c r="W54" s="91">
        <f>RANK(U54,U$50:U$55)</f>
        <v>2</v>
      </c>
      <c r="X54" s="92" t="s">
        <v>76</v>
      </c>
      <c r="Y54" s="93">
        <v>3</v>
      </c>
      <c r="Z54" s="93"/>
    </row>
    <row r="55" spans="1:26" ht="25.5" customHeight="1" x14ac:dyDescent="1.1000000000000001">
      <c r="A55" s="82"/>
      <c r="B55" s="83" t="s">
        <v>77</v>
      </c>
      <c r="C55" s="84"/>
      <c r="D55" s="97">
        <v>1</v>
      </c>
      <c r="E55" s="98" t="s">
        <v>78</v>
      </c>
      <c r="F55" s="99">
        <v>2</v>
      </c>
      <c r="G55" s="97">
        <v>0</v>
      </c>
      <c r="H55" s="98" t="s">
        <v>78</v>
      </c>
      <c r="I55" s="99">
        <v>2</v>
      </c>
      <c r="J55" s="94"/>
      <c r="K55" s="95"/>
      <c r="L55" s="96"/>
      <c r="M55" s="79"/>
      <c r="N55" s="79"/>
      <c r="O55" s="79"/>
      <c r="P55" s="79"/>
      <c r="Q55" s="79"/>
      <c r="R55" s="79"/>
      <c r="S55" s="91"/>
      <c r="T55" s="92"/>
      <c r="U55" s="79"/>
      <c r="V55" s="79"/>
      <c r="W55" s="91"/>
      <c r="X55" s="92"/>
      <c r="Y55" s="93"/>
      <c r="Z55" s="93"/>
    </row>
    <row r="57" spans="1:26" ht="25.75" x14ac:dyDescent="1.1000000000000001">
      <c r="A57" s="121" t="s">
        <v>82</v>
      </c>
    </row>
    <row r="58" spans="1:26" ht="25.75" x14ac:dyDescent="1.1000000000000001">
      <c r="A58" s="121"/>
    </row>
    <row r="59" spans="1:26" ht="17" customHeight="1" x14ac:dyDescent="1.1000000000000001">
      <c r="A59" s="121"/>
      <c r="B59" s="109" t="s">
        <v>83</v>
      </c>
      <c r="K59" s="109" t="s">
        <v>84</v>
      </c>
    </row>
    <row r="60" spans="1:26" x14ac:dyDescent="1.1000000000000001">
      <c r="D60" s="122" t="s">
        <v>155</v>
      </c>
      <c r="E60" s="123"/>
      <c r="F60" s="123"/>
      <c r="G60" s="124"/>
      <c r="M60" s="122" t="s">
        <v>165</v>
      </c>
      <c r="N60" s="123"/>
      <c r="O60" s="123"/>
      <c r="P60" s="124"/>
    </row>
    <row r="61" spans="1:26" ht="14" thickBot="1" x14ac:dyDescent="1.25">
      <c r="D61" s="153">
        <v>1</v>
      </c>
      <c r="E61" s="144"/>
      <c r="F61" s="159"/>
      <c r="G61" s="160">
        <v>2</v>
      </c>
      <c r="M61" s="163">
        <v>6</v>
      </c>
      <c r="N61" s="164"/>
      <c r="O61" s="145"/>
      <c r="P61" s="109">
        <v>0</v>
      </c>
    </row>
    <row r="62" spans="1:26" ht="14" thickTop="1" x14ac:dyDescent="1.1000000000000001">
      <c r="C62" s="142"/>
      <c r="D62" s="143"/>
      <c r="E62" s="127"/>
      <c r="F62" s="148"/>
      <c r="G62" s="142"/>
      <c r="H62" s="147"/>
      <c r="L62" s="142"/>
      <c r="M62" s="147"/>
      <c r="N62" s="148"/>
      <c r="O62" s="127"/>
      <c r="P62" s="146"/>
      <c r="Q62" s="147"/>
    </row>
    <row r="63" spans="1:26" ht="14" thickBot="1" x14ac:dyDescent="1.25">
      <c r="C63" s="158" t="s">
        <v>179</v>
      </c>
      <c r="D63" s="145" t="s">
        <v>180</v>
      </c>
      <c r="G63" s="154">
        <v>0</v>
      </c>
      <c r="H63" s="150">
        <v>3</v>
      </c>
      <c r="L63" s="155">
        <v>3</v>
      </c>
      <c r="M63" s="145">
        <v>0</v>
      </c>
      <c r="P63" s="156" t="s">
        <v>176</v>
      </c>
      <c r="Q63" s="157" t="s">
        <v>175</v>
      </c>
    </row>
    <row r="64" spans="1:26" ht="14" thickTop="1" x14ac:dyDescent="1.1000000000000001">
      <c r="B64" s="142"/>
      <c r="C64" s="147"/>
      <c r="D64" s="128"/>
      <c r="G64" s="126"/>
      <c r="H64" s="142"/>
      <c r="I64" s="147"/>
      <c r="K64" s="142"/>
      <c r="L64" s="148"/>
      <c r="M64" s="128"/>
      <c r="P64" s="126"/>
      <c r="Q64" s="142"/>
    </row>
    <row r="65" spans="2:18" x14ac:dyDescent="1.1000000000000001">
      <c r="B65" s="144" t="s">
        <v>117</v>
      </c>
      <c r="C65" s="145"/>
      <c r="D65" s="130" t="s">
        <v>85</v>
      </c>
      <c r="F65" s="109" t="s">
        <v>86</v>
      </c>
      <c r="G65" s="125"/>
      <c r="H65" s="144" t="s">
        <v>87</v>
      </c>
      <c r="I65" s="145"/>
      <c r="K65" s="144" t="s">
        <v>122</v>
      </c>
      <c r="L65" s="131"/>
      <c r="M65" s="130" t="s">
        <v>118</v>
      </c>
      <c r="O65" s="109" t="s">
        <v>119</v>
      </c>
      <c r="P65" s="125"/>
      <c r="Q65" s="144" t="s">
        <v>120</v>
      </c>
    </row>
    <row r="66" spans="2:18" ht="73.5" customHeight="1" x14ac:dyDescent="1.1000000000000001">
      <c r="B66" s="122" t="s">
        <v>164</v>
      </c>
      <c r="C66" s="124"/>
      <c r="D66" s="122" t="s">
        <v>161</v>
      </c>
      <c r="E66" s="124"/>
      <c r="F66" s="141" t="s">
        <v>167</v>
      </c>
      <c r="G66" s="124"/>
      <c r="H66" s="141" t="s">
        <v>172</v>
      </c>
      <c r="I66" s="124"/>
      <c r="K66" s="122" t="s">
        <v>165</v>
      </c>
      <c r="L66" s="124"/>
      <c r="M66" s="122" t="s">
        <v>160</v>
      </c>
      <c r="N66" s="124"/>
      <c r="O66" s="141" t="s">
        <v>168</v>
      </c>
      <c r="P66" s="124"/>
      <c r="Q66" s="122" t="s">
        <v>156</v>
      </c>
      <c r="R66" s="124"/>
    </row>
    <row r="68" spans="2:18" ht="14" thickBot="1" x14ac:dyDescent="1.25">
      <c r="D68" s="125"/>
      <c r="E68" s="131"/>
      <c r="F68" s="151"/>
      <c r="G68" s="149"/>
      <c r="M68" s="150"/>
      <c r="N68" s="151"/>
      <c r="O68" s="131"/>
      <c r="P68" s="130"/>
    </row>
    <row r="69" spans="2:18" ht="14" thickTop="1" x14ac:dyDescent="1.1000000000000001">
      <c r="D69" s="109">
        <v>0</v>
      </c>
      <c r="E69" s="162" t="s">
        <v>187</v>
      </c>
      <c r="F69" s="109" t="s">
        <v>188</v>
      </c>
      <c r="G69" s="109">
        <v>0</v>
      </c>
      <c r="M69" s="109">
        <v>0</v>
      </c>
      <c r="N69" s="162" t="s">
        <v>183</v>
      </c>
      <c r="O69" s="109" t="s">
        <v>184</v>
      </c>
      <c r="P69" s="109">
        <v>0</v>
      </c>
    </row>
    <row r="70" spans="2:18" x14ac:dyDescent="1.1000000000000001">
      <c r="B70" s="109" t="s">
        <v>88</v>
      </c>
      <c r="K70" s="109" t="s">
        <v>110</v>
      </c>
    </row>
    <row r="71" spans="2:18" x14ac:dyDescent="1.1000000000000001">
      <c r="D71" s="122" t="s">
        <v>157</v>
      </c>
      <c r="E71" s="123"/>
      <c r="F71" s="123"/>
      <c r="G71" s="124"/>
      <c r="M71" s="122" t="s">
        <v>173</v>
      </c>
      <c r="N71" s="123"/>
      <c r="O71" s="123"/>
      <c r="P71" s="124"/>
    </row>
    <row r="72" spans="2:18" ht="14" thickBot="1" x14ac:dyDescent="1.25">
      <c r="D72" s="153">
        <v>0</v>
      </c>
      <c r="E72" s="144"/>
      <c r="F72" s="159"/>
      <c r="G72" s="160">
        <v>3</v>
      </c>
      <c r="M72" s="152">
        <v>0</v>
      </c>
      <c r="N72" s="149"/>
      <c r="O72" s="150"/>
      <c r="P72" s="151">
        <v>0</v>
      </c>
    </row>
    <row r="73" spans="2:18" ht="14" thickTop="1" x14ac:dyDescent="1.1000000000000001">
      <c r="C73" s="142"/>
      <c r="D73" s="143"/>
      <c r="E73" s="127"/>
      <c r="F73" s="148"/>
      <c r="G73" s="142"/>
      <c r="H73" s="147"/>
      <c r="L73" s="142"/>
      <c r="M73" s="147"/>
      <c r="N73" s="148"/>
      <c r="O73" s="148"/>
      <c r="P73" s="142"/>
      <c r="Q73" s="147"/>
    </row>
    <row r="74" spans="2:18" ht="14" thickBot="1" x14ac:dyDescent="1.25">
      <c r="C74" s="154">
        <v>0</v>
      </c>
      <c r="D74" s="150">
        <v>3</v>
      </c>
      <c r="G74" s="155">
        <v>2</v>
      </c>
      <c r="H74" s="145">
        <v>0</v>
      </c>
      <c r="L74" s="149"/>
      <c r="M74" s="145"/>
      <c r="P74" s="144"/>
      <c r="Q74" s="150"/>
    </row>
    <row r="75" spans="2:18" ht="14" thickTop="1" x14ac:dyDescent="1.1000000000000001">
      <c r="B75" s="129"/>
      <c r="C75" s="127"/>
      <c r="D75" s="148"/>
      <c r="E75" s="147"/>
      <c r="F75" s="142"/>
      <c r="G75" s="148"/>
      <c r="H75" s="128"/>
      <c r="K75" s="142"/>
      <c r="L75" s="147"/>
      <c r="M75" s="128"/>
      <c r="P75" s="126"/>
      <c r="Q75" s="142"/>
      <c r="R75" s="147"/>
    </row>
    <row r="76" spans="2:18" x14ac:dyDescent="1.1000000000000001">
      <c r="B76" s="130" t="s">
        <v>121</v>
      </c>
      <c r="C76" s="131"/>
      <c r="D76" s="131" t="s">
        <v>24</v>
      </c>
      <c r="E76" s="145"/>
      <c r="F76" s="144" t="s">
        <v>25</v>
      </c>
      <c r="G76" s="131"/>
      <c r="H76" s="130" t="s">
        <v>26</v>
      </c>
      <c r="K76" s="144" t="s">
        <v>111</v>
      </c>
      <c r="L76" s="145"/>
      <c r="M76" s="130"/>
      <c r="P76" s="125"/>
      <c r="Q76" s="144" t="s">
        <v>95</v>
      </c>
      <c r="R76" s="145"/>
    </row>
    <row r="77" spans="2:18" ht="81.5" customHeight="1" x14ac:dyDescent="1.1000000000000001">
      <c r="B77" s="141" t="s">
        <v>171</v>
      </c>
      <c r="C77" s="124"/>
      <c r="D77" s="141" t="s">
        <v>170</v>
      </c>
      <c r="E77" s="124"/>
      <c r="F77" s="122" t="s">
        <v>157</v>
      </c>
      <c r="G77" s="124"/>
      <c r="H77" s="122" t="s">
        <v>154</v>
      </c>
      <c r="I77" s="124"/>
      <c r="K77" s="122" t="s">
        <v>166</v>
      </c>
      <c r="L77" s="124"/>
      <c r="M77" s="141"/>
      <c r="N77" s="124"/>
      <c r="O77" s="122"/>
      <c r="P77" s="124"/>
      <c r="Q77" s="141" t="s">
        <v>169</v>
      </c>
      <c r="R77" s="124"/>
    </row>
    <row r="79" spans="2:18" ht="14" thickBot="1" x14ac:dyDescent="1.25">
      <c r="D79" s="150"/>
      <c r="E79" s="151"/>
      <c r="F79" s="131"/>
      <c r="G79" s="130"/>
    </row>
    <row r="80" spans="2:18" ht="14" thickTop="1" x14ac:dyDescent="1.1000000000000001">
      <c r="D80" s="153">
        <v>5</v>
      </c>
      <c r="G80" s="109">
        <v>0</v>
      </c>
    </row>
  </sheetData>
  <mergeCells count="284">
    <mergeCell ref="C6:I6"/>
    <mergeCell ref="M6:R6"/>
    <mergeCell ref="C7:I7"/>
    <mergeCell ref="M7:R7"/>
    <mergeCell ref="C10:I10"/>
    <mergeCell ref="M10:R10"/>
    <mergeCell ref="C3:I3"/>
    <mergeCell ref="M3:R3"/>
    <mergeCell ref="C4:I4"/>
    <mergeCell ref="M4:R4"/>
    <mergeCell ref="C5:I5"/>
    <mergeCell ref="M5:R5"/>
    <mergeCell ref="C14:I14"/>
    <mergeCell ref="M14:R14"/>
    <mergeCell ref="A18:C18"/>
    <mergeCell ref="D18:F18"/>
    <mergeCell ref="G18:I18"/>
    <mergeCell ref="J18:L18"/>
    <mergeCell ref="C11:I11"/>
    <mergeCell ref="M11:R11"/>
    <mergeCell ref="C12:I12"/>
    <mergeCell ref="M12:R12"/>
    <mergeCell ref="C13:I13"/>
    <mergeCell ref="M13:R13"/>
    <mergeCell ref="T19:T20"/>
    <mergeCell ref="U19:U20"/>
    <mergeCell ref="V18:W18"/>
    <mergeCell ref="X18:Y18"/>
    <mergeCell ref="Z18:AA18"/>
    <mergeCell ref="AB18:AC18"/>
    <mergeCell ref="A19:A20"/>
    <mergeCell ref="B19:C19"/>
    <mergeCell ref="P19:P20"/>
    <mergeCell ref="Q19:Q20"/>
    <mergeCell ref="R19:R20"/>
    <mergeCell ref="S19:S20"/>
    <mergeCell ref="AA19:AA20"/>
    <mergeCell ref="AB19:AC20"/>
    <mergeCell ref="B20:C20"/>
    <mergeCell ref="V19:V20"/>
    <mergeCell ref="W19:W20"/>
    <mergeCell ref="X19:Y20"/>
    <mergeCell ref="Z19:Z20"/>
    <mergeCell ref="M18:O18"/>
    <mergeCell ref="A23:A24"/>
    <mergeCell ref="B23:C23"/>
    <mergeCell ref="P23:P24"/>
    <mergeCell ref="Q23:Q24"/>
    <mergeCell ref="R23:R24"/>
    <mergeCell ref="S23:S24"/>
    <mergeCell ref="T23:T24"/>
    <mergeCell ref="U23:U24"/>
    <mergeCell ref="U21:U22"/>
    <mergeCell ref="B24:C24"/>
    <mergeCell ref="A21:A22"/>
    <mergeCell ref="B21:C21"/>
    <mergeCell ref="P21:P22"/>
    <mergeCell ref="Q21:Q22"/>
    <mergeCell ref="R21:R22"/>
    <mergeCell ref="S21:S22"/>
    <mergeCell ref="T21:T22"/>
    <mergeCell ref="V23:V24"/>
    <mergeCell ref="W23:W24"/>
    <mergeCell ref="X23:Y24"/>
    <mergeCell ref="X29:Y29"/>
    <mergeCell ref="Z23:Z24"/>
    <mergeCell ref="AA23:AA24"/>
    <mergeCell ref="AB23:AC24"/>
    <mergeCell ref="AB21:AC22"/>
    <mergeCell ref="B22:C22"/>
    <mergeCell ref="V21:V22"/>
    <mergeCell ref="W21:W22"/>
    <mergeCell ref="X21:Y22"/>
    <mergeCell ref="Z21:Z22"/>
    <mergeCell ref="AA21:AA22"/>
    <mergeCell ref="Z29:AA29"/>
    <mergeCell ref="AB29:AC29"/>
    <mergeCell ref="V29:W29"/>
    <mergeCell ref="S25:S26"/>
    <mergeCell ref="T25:T26"/>
    <mergeCell ref="U25:U26"/>
    <mergeCell ref="V25:V26"/>
    <mergeCell ref="W25:W26"/>
    <mergeCell ref="X25:Y26"/>
    <mergeCell ref="Z25:Z26"/>
    <mergeCell ref="AA30:AA31"/>
    <mergeCell ref="AA34:AA35"/>
    <mergeCell ref="AB34:AC35"/>
    <mergeCell ref="B35:C35"/>
    <mergeCell ref="B32:C32"/>
    <mergeCell ref="P32:P33"/>
    <mergeCell ref="Q32:Q33"/>
    <mergeCell ref="R32:R33"/>
    <mergeCell ref="S32:S33"/>
    <mergeCell ref="T32:T33"/>
    <mergeCell ref="U32:U33"/>
    <mergeCell ref="U30:U31"/>
    <mergeCell ref="B33:C33"/>
    <mergeCell ref="AA32:AA33"/>
    <mergeCell ref="AB32:AC33"/>
    <mergeCell ref="AB30:AC31"/>
    <mergeCell ref="B30:C30"/>
    <mergeCell ref="P30:P31"/>
    <mergeCell ref="Q30:Q31"/>
    <mergeCell ref="R30:R31"/>
    <mergeCell ref="S30:S31"/>
    <mergeCell ref="T30:T31"/>
    <mergeCell ref="B31:C31"/>
    <mergeCell ref="X32:Y33"/>
    <mergeCell ref="Z34:Z35"/>
    <mergeCell ref="Z32:Z33"/>
    <mergeCell ref="A32:A33"/>
    <mergeCell ref="V34:V35"/>
    <mergeCell ref="W34:W35"/>
    <mergeCell ref="X34:Y35"/>
    <mergeCell ref="V30:V31"/>
    <mergeCell ref="W30:W31"/>
    <mergeCell ref="X30:Y31"/>
    <mergeCell ref="Z30:Z31"/>
    <mergeCell ref="A30:A31"/>
    <mergeCell ref="A43:A44"/>
    <mergeCell ref="B43:C43"/>
    <mergeCell ref="A34:A35"/>
    <mergeCell ref="B34:C34"/>
    <mergeCell ref="P34:P35"/>
    <mergeCell ref="Q34:Q35"/>
    <mergeCell ref="R34:R35"/>
    <mergeCell ref="V32:V33"/>
    <mergeCell ref="W32:W33"/>
    <mergeCell ref="W40:X40"/>
    <mergeCell ref="B44:C44"/>
    <mergeCell ref="Y40:Z40"/>
    <mergeCell ref="A41:A42"/>
    <mergeCell ref="B41:C41"/>
    <mergeCell ref="M41:M42"/>
    <mergeCell ref="N41:N42"/>
    <mergeCell ref="O41:O42"/>
    <mergeCell ref="P41:P42"/>
    <mergeCell ref="Q41:Q42"/>
    <mergeCell ref="R41:R42"/>
    <mergeCell ref="B42:C42"/>
    <mergeCell ref="A40:C40"/>
    <mergeCell ref="D40:F40"/>
    <mergeCell ref="G40:I40"/>
    <mergeCell ref="J40:L40"/>
    <mergeCell ref="S40:T40"/>
    <mergeCell ref="U40:V40"/>
    <mergeCell ref="S41:S42"/>
    <mergeCell ref="T41:T42"/>
    <mergeCell ref="S45:S46"/>
    <mergeCell ref="T45:T46"/>
    <mergeCell ref="U41:V42"/>
    <mergeCell ref="W43:W44"/>
    <mergeCell ref="W41:W42"/>
    <mergeCell ref="X41:X42"/>
    <mergeCell ref="Y41:Z42"/>
    <mergeCell ref="U45:V46"/>
    <mergeCell ref="W45:W46"/>
    <mergeCell ref="X43:X44"/>
    <mergeCell ref="Y43:Z44"/>
    <mergeCell ref="S43:S44"/>
    <mergeCell ref="T43:T44"/>
    <mergeCell ref="U43:V44"/>
    <mergeCell ref="X45:X46"/>
    <mergeCell ref="Y45:Z46"/>
    <mergeCell ref="B45:C45"/>
    <mergeCell ref="M45:M46"/>
    <mergeCell ref="N45:N46"/>
    <mergeCell ref="O45:O46"/>
    <mergeCell ref="P45:P46"/>
    <mergeCell ref="P43:P44"/>
    <mergeCell ref="Q43:Q44"/>
    <mergeCell ref="R43:R44"/>
    <mergeCell ref="B46:C46"/>
    <mergeCell ref="M43:M44"/>
    <mergeCell ref="N43:N44"/>
    <mergeCell ref="O43:O44"/>
    <mergeCell ref="Q45:Q46"/>
    <mergeCell ref="R45:R46"/>
    <mergeCell ref="T50:T51"/>
    <mergeCell ref="U50:V51"/>
    <mergeCell ref="W50:W51"/>
    <mergeCell ref="X50:X51"/>
    <mergeCell ref="Y50:Z51"/>
    <mergeCell ref="B51:C51"/>
    <mergeCell ref="Y49:Z49"/>
    <mergeCell ref="A50:A51"/>
    <mergeCell ref="B50:C50"/>
    <mergeCell ref="M50:M51"/>
    <mergeCell ref="N50:N51"/>
    <mergeCell ref="O50:O51"/>
    <mergeCell ref="P50:P51"/>
    <mergeCell ref="Q50:Q51"/>
    <mergeCell ref="R50:R51"/>
    <mergeCell ref="S50:S51"/>
    <mergeCell ref="A49:C49"/>
    <mergeCell ref="D49:F49"/>
    <mergeCell ref="G49:I49"/>
    <mergeCell ref="J49:L49"/>
    <mergeCell ref="S49:T49"/>
    <mergeCell ref="U49:V49"/>
    <mergeCell ref="W49:X49"/>
    <mergeCell ref="X52:X53"/>
    <mergeCell ref="Y52:Z53"/>
    <mergeCell ref="B53:C53"/>
    <mergeCell ref="A54:A55"/>
    <mergeCell ref="B54:C54"/>
    <mergeCell ref="M54:M55"/>
    <mergeCell ref="N54:N55"/>
    <mergeCell ref="O54:O55"/>
    <mergeCell ref="P54:P55"/>
    <mergeCell ref="Q54:Q55"/>
    <mergeCell ref="Q52:Q53"/>
    <mergeCell ref="R52:R53"/>
    <mergeCell ref="S52:S53"/>
    <mergeCell ref="T52:T53"/>
    <mergeCell ref="U52:V53"/>
    <mergeCell ref="W52:W53"/>
    <mergeCell ref="A52:A53"/>
    <mergeCell ref="B52:C52"/>
    <mergeCell ref="M52:M53"/>
    <mergeCell ref="N52:N53"/>
    <mergeCell ref="O52:O53"/>
    <mergeCell ref="P52:P53"/>
    <mergeCell ref="Y54:Z55"/>
    <mergeCell ref="B55:C55"/>
    <mergeCell ref="D60:G60"/>
    <mergeCell ref="M60:P60"/>
    <mergeCell ref="B66:C66"/>
    <mergeCell ref="D66:E66"/>
    <mergeCell ref="F66:G66"/>
    <mergeCell ref="H66:I66"/>
    <mergeCell ref="K66:L66"/>
    <mergeCell ref="M66:N66"/>
    <mergeCell ref="R54:R55"/>
    <mergeCell ref="S54:S55"/>
    <mergeCell ref="T54:T55"/>
    <mergeCell ref="U54:V55"/>
    <mergeCell ref="W54:W55"/>
    <mergeCell ref="X54:X55"/>
    <mergeCell ref="K77:L77"/>
    <mergeCell ref="M77:N77"/>
    <mergeCell ref="O77:P77"/>
    <mergeCell ref="Q77:R77"/>
    <mergeCell ref="O66:P66"/>
    <mergeCell ref="Q66:R66"/>
    <mergeCell ref="A25:A26"/>
    <mergeCell ref="B25:C25"/>
    <mergeCell ref="B26:C26"/>
    <mergeCell ref="P25:P26"/>
    <mergeCell ref="Q25:Q26"/>
    <mergeCell ref="R25:R26"/>
    <mergeCell ref="B36:C36"/>
    <mergeCell ref="B37:C37"/>
    <mergeCell ref="A36:A37"/>
    <mergeCell ref="A29:C29"/>
    <mergeCell ref="D29:F29"/>
    <mergeCell ref="G29:I29"/>
    <mergeCell ref="J29:L29"/>
    <mergeCell ref="M29:O29"/>
    <mergeCell ref="D71:G71"/>
    <mergeCell ref="B77:C77"/>
    <mergeCell ref="D77:E77"/>
    <mergeCell ref="F77:G77"/>
    <mergeCell ref="H77:I77"/>
    <mergeCell ref="M71:P71"/>
    <mergeCell ref="A45:A46"/>
    <mergeCell ref="AA25:AA26"/>
    <mergeCell ref="AB25:AC26"/>
    <mergeCell ref="P36:P37"/>
    <mergeCell ref="Q36:Q37"/>
    <mergeCell ref="R36:R37"/>
    <mergeCell ref="S36:S37"/>
    <mergeCell ref="T36:T37"/>
    <mergeCell ref="U36:U37"/>
    <mergeCell ref="V36:V37"/>
    <mergeCell ref="W36:W37"/>
    <mergeCell ref="X36:Y37"/>
    <mergeCell ref="Z36:Z37"/>
    <mergeCell ref="AA36:AA37"/>
    <mergeCell ref="AB36:AC37"/>
    <mergeCell ref="S34:S35"/>
    <mergeCell ref="T34:T35"/>
    <mergeCell ref="U34:U3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1AD2-D229-4A88-B3CD-E1AF2D6CDE73}">
  <sheetPr>
    <pageSetUpPr fitToPage="1"/>
  </sheetPr>
  <dimension ref="A1"/>
  <sheetViews>
    <sheetView workbookViewId="0">
      <selection activeCell="A2" sqref="A2"/>
    </sheetView>
  </sheetViews>
  <sheetFormatPr defaultRowHeight="13.25" x14ac:dyDescent="0.45"/>
  <cols>
    <col min="1" max="16384" width="8.6640625" style="1"/>
  </cols>
  <sheetData>
    <row r="1" spans="1:1" ht="28.25" x14ac:dyDescent="0.85">
      <c r="A1" s="13" t="s">
        <v>49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組合せ</vt:lpstr>
      <vt:lpstr>日程</vt:lpstr>
      <vt:lpstr>成績</vt:lpstr>
      <vt:lpstr>会場図</vt:lpstr>
      <vt:lpstr>成績!Print_Area</vt:lpstr>
      <vt:lpstr>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安東幹雄</dc:creator>
  <cp:lastModifiedBy>貴士 上野</cp:lastModifiedBy>
  <cp:lastPrinted>2024-06-16T04:49:27Z</cp:lastPrinted>
  <dcterms:created xsi:type="dcterms:W3CDTF">2023-05-25T08:17:01Z</dcterms:created>
  <dcterms:modified xsi:type="dcterms:W3CDTF">2024-06-16T07:54:56Z</dcterms:modified>
</cp:coreProperties>
</file>