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bookViews>
    <workbookView xWindow="65446" yWindow="65446" windowWidth="19380" windowHeight="10380" tabRatio="837" firstSheet="9" activeTab="14"/>
  </bookViews>
  <sheets>
    <sheet name="抽選会資料" sheetId="1" r:id="rId1"/>
    <sheet name="要項" sheetId="2" r:id="rId2"/>
    <sheet name="参加者名簿記入用紙" sheetId="3" r:id="rId3"/>
    <sheet name="参加者名簿記入用紙 (例)" sheetId="4" r:id="rId4"/>
    <sheet name="組合せ抽選用" sheetId="5" state="hidden" r:id="rId5"/>
    <sheet name="会場図" sheetId="6" r:id="rId6"/>
    <sheet name="MCM資料" sheetId="7" r:id="rId7"/>
    <sheet name="累積警告・退場" sheetId="8" r:id="rId8"/>
    <sheet name="予選リーグ" sheetId="9" state="hidden" r:id="rId9"/>
    <sheet name="予選リーグ (2)" sheetId="10" r:id="rId10"/>
    <sheet name="予選リーグ公式記録(Aコート北)" sheetId="11" r:id="rId11"/>
    <sheet name="予選リーグ公式記録(Aコート南)" sheetId="12" r:id="rId12"/>
    <sheet name="予選リーグ公式記録(Bコート南)" sheetId="13" r:id="rId13"/>
    <sheet name="予選リーグ公式記録(Bコート北)" sheetId="14" r:id="rId14"/>
    <sheet name="決勝トーナメント" sheetId="15" r:id="rId15"/>
    <sheet name="決勝T公式記録" sheetId="16" r:id="rId16"/>
    <sheet name="準決勝公式記録No,29" sheetId="17" r:id="rId17"/>
    <sheet name="準決勝公式記録No,31" sheetId="18" r:id="rId18"/>
    <sheet name="決勝公式記録 No,33" sheetId="19" r:id="rId19"/>
    <sheet name="選手名簿" sheetId="20" state="hidden" r:id="rId20"/>
    <sheet name="審判員" sheetId="21" state="hidden" r:id="rId21"/>
    <sheet name="項目" sheetId="22" state="hidden" r:id="rId22"/>
  </sheets>
  <definedNames>
    <definedName name="_xlnm.Print_Area" localSheetId="6">'MCM資料'!$A$1:$AM$108</definedName>
    <definedName name="_xlnm.Print_Area" localSheetId="15">'決勝T公式記録'!$A$61:$O$84,'決勝T公式記録'!$A$89:$O$112</definedName>
    <definedName name="_xlnm.Print_Area" localSheetId="18">'決勝公式記録 No,33'!$A$1:$AJ$75</definedName>
    <definedName name="_xlnm.Print_Area" localSheetId="2">'参加者名簿記入用紙'!$B$1:$AC$49</definedName>
    <definedName name="_xlnm.Print_Area" localSheetId="3">'参加者名簿記入用紙 (例)'!$B$1:$AC$49</definedName>
    <definedName name="_xlnm.Print_Area" localSheetId="16">'準決勝公式記録No,29'!$A$1:$AJ$75</definedName>
    <definedName name="_xlnm.Print_Area" localSheetId="17">'準決勝公式記録No,31'!$A$1:$AJ$75</definedName>
    <definedName name="_xlnm.Print_Area" localSheetId="4">'組合せ抽選用'!$B$2:$O$35</definedName>
    <definedName name="_xlnm.Print_Area" localSheetId="9">'予選リーグ (2)'!$A$1:$AA$26,'予選リーグ (2)'!$AC$1:$BC$26,'予選リーグ (2)'!$A$45:$Z$77,'予選リーグ (2)'!$AC$45:$BB$77</definedName>
    <definedName name="_xlnm.Print_Area" localSheetId="11">'予選リーグ公式記録(Aコート南)'!$A$10:$O$31,'予選リーグ公式記録(Aコート南)'!$Q$10:$AE$31,'予選リーグ公式記録(Aコート南)'!$A$39:$O$60,'予選リーグ公式記録(Aコート南)'!$Q$39:$AE$60,'予選リーグ公式記録(Aコート南)'!$A$68:$O$89,'予選リーグ公式記録(Aコート南)'!$Q$68:$AE$89</definedName>
    <definedName name="_xlnm.Print_Area" localSheetId="10">'予選リーグ公式記録(Aコート北)'!$A$10:$O$31,'予選リーグ公式記録(Aコート北)'!$Q$10:$AE$31,'予選リーグ公式記録(Aコート北)'!$A$39:$O$60,'予選リーグ公式記録(Aコート北)'!$Q$39:$AE$60,'予選リーグ公式記録(Aコート北)'!$A$68:$O$89,'予選リーグ公式記録(Aコート北)'!$Q$68:$AE$89</definedName>
    <definedName name="_xlnm.Print_Area" localSheetId="12">'予選リーグ公式記録(Bコート南)'!$A$10:$O$31,'予選リーグ公式記録(Bコート南)'!$Q$10:$AE$31,'予選リーグ公式記録(Bコート南)'!$A$39:$O$60,'予選リーグ公式記録(Bコート南)'!$Q$39:$AE$60,'予選リーグ公式記録(Bコート南)'!$A$68:$O$89,'予選リーグ公式記録(Bコート南)'!$Q$68:$AE$89</definedName>
    <definedName name="_xlnm.Print_Area" localSheetId="13">'予選リーグ公式記録(Bコート北)'!$A$10:$O$31,'予選リーグ公式記録(Bコート北)'!$Q$10:$AE$31,'予選リーグ公式記録(Bコート北)'!$A$39:$O$60,'予選リーグ公式記録(Bコート北)'!$Q$39:$AE$60,'予選リーグ公式記録(Bコート北)'!$A$68:$O$89,'予選リーグ公式記録(Bコート北)'!$Q$68:$AE$89</definedName>
    <definedName name="_xlnm.Print_Titles" localSheetId="10">'予選リーグ公式記録(Aコート北)'!$1:$9</definedName>
    <definedName name="_xlnm.Print_Titles" localSheetId="11">'予選リーグ公式記録(Aコート南)'!$1:$9</definedName>
    <definedName name="_xlnm.Print_Titles" localSheetId="12">'予選リーグ公式記録(Bコート南)'!$1:$9</definedName>
    <definedName name="_xlnm.Print_Titles" localSheetId="13">'予選リーグ公式記録(Bコート北)'!$1:$9</definedName>
  </definedNames>
  <calcPr calcId="191029"/>
  <extLst/>
</workbook>
</file>

<file path=xl/sharedStrings.xml><?xml version="1.0" encoding="utf-8"?>
<sst xmlns="http://schemas.openxmlformats.org/spreadsheetml/2006/main" count="29963" uniqueCount="10032">
  <si>
    <t>抽選会</t>
  </si>
  <si>
    <t>１．日時</t>
  </si>
  <si>
    <t>２．場所</t>
  </si>
  <si>
    <t>３．参加チーム</t>
  </si>
  <si>
    <t>チーム</t>
  </si>
  <si>
    <t>Aブロック（フリー）</t>
  </si>
  <si>
    <t>Bブロック（奇数）</t>
  </si>
  <si>
    <t>抽選順</t>
  </si>
  <si>
    <t>地　　区</t>
  </si>
  <si>
    <t>チーム名</t>
  </si>
  <si>
    <t>申込</t>
  </si>
  <si>
    <t>参加料</t>
  </si>
  <si>
    <t>出欠</t>
  </si>
  <si>
    <t>大分</t>
  </si>
  <si>
    <t>スマイス　セレソン　スポーツクラブ</t>
  </si>
  <si>
    <t>○</t>
  </si>
  <si>
    <t>中津</t>
  </si>
  <si>
    <t>鶴居ＳＳＳ</t>
  </si>
  <si>
    <t>明治サッカースポーツ少年団</t>
  </si>
  <si>
    <t>如水ジュニアサッカークラブ</t>
  </si>
  <si>
    <t>桃園サッカースポーツ少年団</t>
  </si>
  <si>
    <t>下毛ＦＣ</t>
  </si>
  <si>
    <t>北郡坂ノ市サッカースポーツ少年団</t>
  </si>
  <si>
    <t>速杵国東</t>
  </si>
  <si>
    <t>きつきＦＣ</t>
  </si>
  <si>
    <t>ドリームキッズフットボールクラブ</t>
  </si>
  <si>
    <t>ＦＣ安岐</t>
  </si>
  <si>
    <t>鶴崎ＳＳＳ</t>
  </si>
  <si>
    <t>別府</t>
  </si>
  <si>
    <t>別府フットボールクラブ．ミネルバＵ－１２</t>
  </si>
  <si>
    <t>リノスフットボールクラブ　Ｕ－１２</t>
  </si>
  <si>
    <t>スマイス・セレソン</t>
  </si>
  <si>
    <t>大分トリニータＵ－１２</t>
  </si>
  <si>
    <t>日田/玖珠</t>
  </si>
  <si>
    <t>玖珠サッカースポーツ少年団</t>
  </si>
  <si>
    <t>ブルーウイングフットボールクラブ</t>
  </si>
  <si>
    <t>太陽スポーツクラブ大分西</t>
  </si>
  <si>
    <t>ＫＩＮＧＳ　ＦＯＯＴＢＡＬＬＣＬＵＢ　Ｕ－１２</t>
  </si>
  <si>
    <t>宇佐高田</t>
  </si>
  <si>
    <t>ＦＣ　ＷＡＹＳ</t>
  </si>
  <si>
    <t>Ｍ．Ｓ．Ｓ</t>
  </si>
  <si>
    <t>佐伯</t>
  </si>
  <si>
    <t>鶴見少年サッカークラブ</t>
  </si>
  <si>
    <t>豊肥</t>
  </si>
  <si>
    <t>竹田直入ＦＣ</t>
  </si>
  <si>
    <t>臼杵/津久見</t>
  </si>
  <si>
    <t>臼杵ＳＳＳ</t>
  </si>
  <si>
    <t>４．会議次第</t>
  </si>
  <si>
    <t>　①ジュニア委員長あいさつ</t>
  </si>
  <si>
    <t>　②要項の確認</t>
  </si>
  <si>
    <t>　③審判部より</t>
  </si>
  <si>
    <r>
      <t>　　・大会１日目（予選リーグ）は、帯同審判員を（</t>
    </r>
    <r>
      <rPr>
        <b/>
        <sz val="11"/>
        <color rgb="FFDD0806"/>
        <rFont val="Meiryo UI"/>
        <family val="3"/>
      </rPr>
      <t>３級以上</t>
    </r>
    <r>
      <rPr>
        <sz val="11"/>
        <rFont val="Meiryo UI"/>
        <family val="3"/>
      </rPr>
      <t>）チームで帯同する。</t>
    </r>
  </si>
  <si>
    <r>
      <t>　　　</t>
    </r>
    <r>
      <rPr>
        <b/>
        <u val="single"/>
        <sz val="11"/>
        <rFont val="Meiryo UI"/>
        <family val="3"/>
      </rPr>
      <t>※出場チームにて責任を持って準備する事。</t>
    </r>
  </si>
  <si>
    <t>　④質問、諸注意</t>
  </si>
  <si>
    <t>　⑤抽選</t>
  </si>
  <si>
    <t>５．その他</t>
  </si>
  <si>
    <r>
      <t>　　①選手証/指導者資格証/審判資格証を、</t>
    </r>
    <r>
      <rPr>
        <u val="single"/>
        <sz val="11"/>
        <rFont val="Meiryo UI"/>
        <family val="3"/>
      </rPr>
      <t>持参のこと</t>
    </r>
    <r>
      <rPr>
        <sz val="11"/>
        <rFont val="Meiryo UI"/>
        <family val="3"/>
      </rPr>
      <t>。</t>
    </r>
  </si>
  <si>
    <t>　　②領収証は、｢振込みの際の領収証」にかえさせていただきます。</t>
  </si>
  <si>
    <r>
      <t>　　③大会期間中は、</t>
    </r>
    <r>
      <rPr>
        <u val="single"/>
        <sz val="11"/>
        <rFont val="Meiryo UI"/>
        <family val="3"/>
      </rPr>
      <t>「駐車証」を」車内に表示するこ</t>
    </r>
    <r>
      <rPr>
        <sz val="11"/>
        <rFont val="Meiryo UI"/>
        <family val="3"/>
      </rPr>
      <t>と。</t>
    </r>
  </si>
  <si>
    <t>　　④ユニフォームの調整は、1日目は9:00からの監督会議の際に、2日目は1試合目の試合開始70分前にMCMを行い決定する。</t>
  </si>
  <si>
    <t>　 　　2試合目以降は、試合終了後に本部にて決定。</t>
  </si>
  <si>
    <t>　 　　1日目の監督会議及び2日目の1試合目のMCM時は、FP用/GK用各2種類を持参すること。</t>
  </si>
  <si>
    <t>　　⑤コロナウイルス感染防止のため、必要事項を記入した参加者名簿を大会当日に大会本部まで提出すること。</t>
  </si>
  <si>
    <t>６．試合会場</t>
  </si>
  <si>
    <t>会場</t>
  </si>
  <si>
    <t>住所</t>
  </si>
  <si>
    <t>サブA</t>
  </si>
  <si>
    <t>大分ｽﾎﾟｰﾂ公園昭和電工ｻｯｶｰ･ﾗｸﾞﾋﾞｰ場　Aｺｰﾄ</t>
  </si>
  <si>
    <t>大分市大字松岡6841番地</t>
  </si>
  <si>
    <t>サブB</t>
  </si>
  <si>
    <t>大分ｽﾎﾟｰﾂ公園昭和電工ｻｯｶｰ･ﾗｸﾞﾋﾞｰ場　Bｺｰﾄ</t>
  </si>
  <si>
    <t>大会要項(案)</t>
  </si>
  <si>
    <t>名　称</t>
  </si>
  <si>
    <r>
      <t xml:space="preserve">OFA 第 </t>
    </r>
    <r>
      <rPr>
        <sz val="11"/>
        <color indexed="10"/>
        <rFont val="Meiryo UI"/>
        <family val="3"/>
      </rPr>
      <t>34</t>
    </r>
    <r>
      <rPr>
        <sz val="11"/>
        <rFont val="Meiryo UI"/>
        <family val="3"/>
      </rPr>
      <t xml:space="preserve"> 回 大分県U-11サッカー選手権大会</t>
    </r>
  </si>
  <si>
    <t>主　催</t>
  </si>
  <si>
    <t>一般社団法人　大分県サッカー協会</t>
  </si>
  <si>
    <t>主　管</t>
  </si>
  <si>
    <t>一般社団法人　大分県サッカー協会ジュニア委員会</t>
  </si>
  <si>
    <t>後　援</t>
  </si>
  <si>
    <t>大分県教育委員会、公益財団法人大分県スポーツ協会、TOSテレビ大分  大分合同新聞社(依頼中)</t>
  </si>
  <si>
    <t>特別協賛</t>
  </si>
  <si>
    <t>『対話式進学塾1対1ネッツ』</t>
  </si>
  <si>
    <t>協賛</t>
  </si>
  <si>
    <t>㈱モルテン</t>
  </si>
  <si>
    <t>日　程</t>
  </si>
  <si>
    <r>
      <t>20</t>
    </r>
    <r>
      <rPr>
        <sz val="11"/>
        <color indexed="10"/>
        <rFont val="Meiryo UI"/>
        <family val="3"/>
      </rPr>
      <t>22</t>
    </r>
    <r>
      <rPr>
        <sz val="11"/>
        <rFont val="Meiryo UI"/>
        <family val="3"/>
      </rPr>
      <t>年12月</t>
    </r>
    <r>
      <rPr>
        <sz val="11"/>
        <color indexed="10"/>
        <rFont val="Meiryo UI"/>
        <family val="3"/>
      </rPr>
      <t>3</t>
    </r>
    <r>
      <rPr>
        <sz val="11"/>
        <rFont val="Meiryo UI"/>
        <family val="3"/>
      </rPr>
      <t>日(土)～</t>
    </r>
    <r>
      <rPr>
        <sz val="11"/>
        <color indexed="10"/>
        <rFont val="Meiryo UI"/>
        <family val="3"/>
      </rPr>
      <t>4</t>
    </r>
    <r>
      <rPr>
        <sz val="11"/>
        <rFont val="Meiryo UI"/>
        <family val="3"/>
      </rPr>
      <t>日(日)＊監督会議：</t>
    </r>
    <r>
      <rPr>
        <sz val="11"/>
        <color indexed="10"/>
        <rFont val="Meiryo UI"/>
        <family val="3"/>
      </rPr>
      <t>3</t>
    </r>
    <r>
      <rPr>
        <sz val="11"/>
        <rFont val="Meiryo UI"/>
        <family val="3"/>
      </rPr>
      <t>日(土)9:00より</t>
    </r>
  </si>
  <si>
    <t>会　場</t>
  </si>
  <si>
    <t>大分スポーツ公園 昭和電工サッカー・ラグビー場A/Bコート</t>
  </si>
  <si>
    <t>参加資格</t>
  </si>
  <si>
    <t>①日本サッカー協会第Ⅳ種に加盟登録したチームであること。</t>
  </si>
  <si>
    <t>②各地区の代表チームであること。</t>
  </si>
  <si>
    <t>③大会実施年度に大分県サッカー協会に加盟登録(第4種)され、5年生以下の選手で構成されたチームであること。</t>
  </si>
  <si>
    <t>④日本協会発行の登録選手証を有し当日持っている者で、選手8名以上16名以内とする。</t>
  </si>
  <si>
    <t xml:space="preserve"> 　また、同一「加盟チーム」より複数チームの参加を認めるが、同じ選手が違うチームで出場できない。</t>
  </si>
  <si>
    <t xml:space="preserve"> 　地区予選時及び上位大会でのメンバーの入れ替えはできない。</t>
  </si>
  <si>
    <t xml:space="preserve"> 　その際、それぞれのチームに別々の有資格指導者が帯同すること。</t>
  </si>
  <si>
    <t>　 同じ有資格指導者がチームにまたがって登録することはできない。審判員の扱いも同様である（地区大会と県大会は別とする）。</t>
  </si>
  <si>
    <t>⑤大分県サッカー協会に2チーム以上加盟登録している同母体のチームについては、2重登録を禁止する。</t>
  </si>
  <si>
    <t>　 また、地区大会と県大会においては、違うチームでの出場はできない。</t>
  </si>
  <si>
    <t>　 加えて、年間を通じて同じチームで活動するチームであることとする。</t>
  </si>
  <si>
    <t>　 他のチームで予選大会に出場またはエントリーされた移籍選手の出場は認めない。</t>
  </si>
  <si>
    <t>　 移籍選手含め、9月21日(水)までに選手登録及び移籍手続きが完了し、WEBエントリー申請ができることとする。</t>
  </si>
  <si>
    <t>⑥健康であり、且つ保護者の同意を得た選手。</t>
  </si>
  <si>
    <t>⑦傷害保険(スポーツ安全傷害保険)に加入しているチーム及び選手であり、大会中におけるケガや、</t>
  </si>
  <si>
    <t xml:space="preserve"> 　賠償金の発生する損害については、当事者で解決すること。</t>
  </si>
  <si>
    <t>⑧指導者は、当該チームを把握指導する責任ある指導者5名以内で、内1名はJFA公認指導者ライセンスを有する事。</t>
  </si>
  <si>
    <t>⑨大会1日目(予選リーグ)には、3級以上の帯同審判員を必ず有すること。</t>
  </si>
  <si>
    <t>⑩大会運営に協力でき、マナーを守るチーム(保護者も含む)であること。</t>
  </si>
  <si>
    <t>出場枠</t>
  </si>
  <si>
    <t>各地区からの代表24チームとする。</t>
  </si>
  <si>
    <t>ただし、24チームに満たない場合は、比例割の小数ポイントが高い順に推薦する。</t>
  </si>
  <si>
    <t>大会申込</t>
  </si>
  <si>
    <t>①11月7日(月)から受付開始し、11月16日(水)15:00までに、大会参加費(11,000円)の振り込みを済ませること。</t>
  </si>
  <si>
    <t>《振込先》　大分銀行　南支店　普通　7500897</t>
  </si>
  <si>
    <t>大分銀行　　南支店　　普通　　7500897</t>
  </si>
  <si>
    <t xml:space="preserve">                               　　　　一般社団法人　大分県サッカー協会　代表理事　首藤隆憲</t>
  </si>
  <si>
    <t>一般社団法人　　大分県サッカー協会　　</t>
  </si>
  <si>
    <t>②申込先  KICK OFF(JFA ID)の大会(大会への参加申込)より申込願います(地区大会兼用)。</t>
  </si>
  <si>
    <t>ジュニア委員会HPに掲載している【大会エントリーガイド】を必ず確認し、対応をお願いします。</t>
  </si>
  <si>
    <t>※ベンチスタッフは、大会申込のスタッフ情報に申請した1名以上3名以内とし、内1名は</t>
  </si>
  <si>
    <t>JFA公認指導者ライセンスを有する事。</t>
  </si>
  <si>
    <t>※審判員一覧及びその他スタッフ一覧の【帯同審判】は使用しない(各チーム責任を持って準備しておく事)。</t>
  </si>
  <si>
    <t>※申請受理されているか確認の事。【大会エントリーガイド参照】</t>
  </si>
  <si>
    <r>
      <rPr>
        <b/>
        <sz val="11"/>
        <color indexed="10"/>
        <rFont val="Meiryo UI"/>
        <family val="3"/>
      </rPr>
      <t>9月21日(水)21:00まで</t>
    </r>
    <r>
      <rPr>
        <sz val="11"/>
        <color theme="1"/>
        <rFont val="Meiryo UI"/>
        <family val="3"/>
      </rPr>
      <t>に申込完了のこと。以降の変更は認めない。</t>
    </r>
  </si>
  <si>
    <t>県大会出場チームについては、11月16日(水)21:00まで変更を認める。</t>
  </si>
  <si>
    <t>※修正及び変更手続きについては、Web大会参加申込の問い合わせ先まで連絡の事。</t>
  </si>
  <si>
    <t>※期限内に参加のための手続き及び参加料の振り込みができない場合は出場を認めない。</t>
  </si>
  <si>
    <t>③連絡先　　　一般社団法人　大分県サッカー協会ジュニア委員会　委員長　仲野昭博</t>
  </si>
  <si>
    <t xml:space="preserve"> 自宅(Fax)：0974-22-5058   携帯：090-8661-3560</t>
  </si>
  <si>
    <t>抽選方法</t>
  </si>
  <si>
    <t>11月20日(日)　17：00〜</t>
  </si>
  <si>
    <t>TOSテレビ大分　会議室</t>
  </si>
  <si>
    <t>※各チームより指導者１名のみ参加願います。（選手の入室は出来ません。）</t>
  </si>
  <si>
    <t xml:space="preserve"> マスクを着用し、受付時に参加者名簿に参加者氏名、連絡先、体温、体調を記載してください。</t>
  </si>
  <si>
    <t>競技規則</t>
  </si>
  <si>
    <r>
      <t>本大会競技規則は、</t>
    </r>
    <r>
      <rPr>
        <b/>
        <sz val="11"/>
        <color indexed="10"/>
        <rFont val="Meiryo UI"/>
        <family val="3"/>
      </rPr>
      <t>2021/2022</t>
    </r>
    <r>
      <rPr>
        <sz val="11"/>
        <rFont val="Meiryo UI"/>
        <family val="3"/>
      </rPr>
      <t>(公財)日本サッカー協会競技規則及び8人制サッカー競技規則に基づく。</t>
    </r>
  </si>
  <si>
    <t>但し、以下の項目については、特に本大会用として大会規定を定める。</t>
  </si>
  <si>
    <t>①ユニフォームについて</t>
  </si>
  <si>
    <t>1．</t>
  </si>
  <si>
    <t>本競技会に登録した正・副２組のユニフォーム（シャツ、ショーツ及びソックス）を試合会場に持参し、</t>
  </si>
  <si>
    <t>いずれかを着用しなければならない。いずれも背番号は選手本人と一致することとし、番号は1～16までの通し番号とするのが</t>
  </si>
  <si>
    <t>望ましい。シャツについては、胸番号/背番号必須で一致している事とする。</t>
  </si>
  <si>
    <t>2．</t>
  </si>
  <si>
    <t>正・副の２色については明確に異なる色とし、シャツの色彩は審判員が通常着用する黒色と明確に判別し得るものでなければ</t>
  </si>
  <si>
    <t>ならない。</t>
  </si>
  <si>
    <t>3．</t>
  </si>
  <si>
    <t>ユニフォームのデザイン、ロゴ等が異なっていても、本競技会主催者が認める場合、主たる色が同系色であれば着用することができる。</t>
  </si>
  <si>
    <t>4．</t>
  </si>
  <si>
    <t>ゴールキーパーのユニフォームについて、ショーツ、ソックスはフィールドプレーヤーと同色系でも良いものとする。</t>
  </si>
  <si>
    <t>5．</t>
  </si>
  <si>
    <t>主審は、対戦するチームのユニフォームの色彩が類似しており判別しがたいと判断したときは、両チームの立ち会いのもとに、</t>
  </si>
  <si>
    <t>その試合において着用するユニフォームを決定する。</t>
  </si>
  <si>
    <t>6．</t>
  </si>
  <si>
    <t>前項の場合、主審は、両チームの各2組のユニフォームのうちから、シャツ、ショーツ及びソックスのそれぞれについて、</t>
  </si>
  <si>
    <t>判別しやすい組み合わせを決定することができる。</t>
  </si>
  <si>
    <t>7．</t>
  </si>
  <si>
    <t xml:space="preserve">ソックスにテープまたはその他の材質のものを貼り付ける、または外部に着用する場合、ソックスと同色でなくても良い。 </t>
  </si>
  <si>
    <t>8．</t>
  </si>
  <si>
    <t>アンダーシャツの色は問わない。ただし原則としてチーム内で同色のものを着用する。</t>
  </si>
  <si>
    <t>9．</t>
  </si>
  <si>
    <t>アンダーショーツおよびタイツの色は問わない。ただし原則としてチーム内で同色のものを着用する。</t>
  </si>
  <si>
    <t>10．</t>
  </si>
  <si>
    <t>JFA規約 ユニフォームの既定 第5条(7)その他⑤に明記されているとおり、</t>
  </si>
  <si>
    <t xml:space="preserve">チームは、各国代表チーム及びプロクラブチーム等のレプリカを着用して公式競技会に出場する ことはできない。 </t>
  </si>
  <si>
    <t>11．</t>
  </si>
  <si>
    <t>広告表示については、JFA規約 ユニフォームの既定 第6条により承認された場合のみ認める。</t>
  </si>
  <si>
    <t>12．</t>
  </si>
  <si>
    <t>交代要員の選手は、両チームのユニホームおよび審判のユニホームと明確に異なる色の着衣(ビブス等)を身につけること。</t>
  </si>
  <si>
    <t>②ユニフォームの調整は、1日目は9:00からの監督会議の際に、2日目は1試合目の試合開始70分前にMCMを行い決定する。</t>
  </si>
  <si>
    <t>　 2試合目以降は、試合終了後に本部にて決定。</t>
  </si>
  <si>
    <t>　 1日目の監督会議及び2日目の1試合目のMCM時は、FP用/GK用各2種類を持参すること。</t>
  </si>
  <si>
    <t>③本大会期間中、警告を2回受けた選手等は次の1試合に出場できない。</t>
  </si>
  <si>
    <t>④本大会に於いて退場を命じられた選手等は、次の1試合に出場できず、それ以降の処置については</t>
  </si>
  <si>
    <t>　 本大会の規律・フェアプレー委員会で決定する。</t>
  </si>
  <si>
    <t>⑤グリーンカードを導入する。</t>
  </si>
  <si>
    <t>⑥競技者は8人(内1人はGK)とし、6人未満となった場合0-5の負けとする。</t>
  </si>
  <si>
    <t>⑦8人制のルールに則り、キックオフゴールは認められない。</t>
  </si>
  <si>
    <t>⑧ベンチスタッフは、大会申込のスタッフ情報に申請した5名のうち3名以内とし、内1名はJFA公認指導者ライセンスを有する事。</t>
  </si>
  <si>
    <t>⑨登録選手以外の選手のベンチ入りは認められない。</t>
  </si>
  <si>
    <t>⑩登録できる交代要員および交代の最大人数は8名とし、交代して退いた競技者は交代要員となり、</t>
  </si>
  <si>
    <t>　 再び出場することができる。交代の回数は制限されない。</t>
  </si>
  <si>
    <t>　 交代は、第4審を通し交代ゾーンから行う。GKが交代する場合は、アウトオブプレー時に主審の許可を得て行う。</t>
  </si>
  <si>
    <t>競技時間</t>
  </si>
  <si>
    <t>15分ハーフの計30分とし、ハーフタイムのインターバルは10分とする。</t>
  </si>
  <si>
    <t>選手交替</t>
  </si>
  <si>
    <t>13.競技規則　⑩に準ずる。</t>
  </si>
  <si>
    <t>競技方法</t>
  </si>
  <si>
    <t>①予選リーグにおいては、参加24チームを3チーム毎の8パートに分けて総当たりによるリーグ戦を行う。</t>
  </si>
  <si>
    <t>②予選リーグにおける順位は、勝ち点(勝3、引分1、負0)・当該対戦・PKの順で決定する。</t>
  </si>
  <si>
    <t>　 予選リーグにおいて、3チーム共に同率時の場合は、3人制のPK方式にて2連勝したチームが次回戦進出とする。</t>
  </si>
  <si>
    <t>③予選リーグの各パート上位1チームにより、2日目に決勝トーナメントを行い、優勝チームを決定する。</t>
  </si>
  <si>
    <t>④決勝トーナメントで同点の場合、3人制のPK方式にて次回戦進出チームを決定する。</t>
  </si>
  <si>
    <t>　 次回戦進出チームを決定するPK方式においてFPをGKとする場合、その選手と同番号のGKユニフォーム又は、サブユニフォームの</t>
  </si>
  <si>
    <t>　 シャツを着用させる。</t>
  </si>
  <si>
    <t>⑤準決勝戦以降同点の場合は、6分間の延長(3分ハーフ)を行い、なお決しない場合は3人制のPK方式にて勝敗を決定する。</t>
  </si>
  <si>
    <t>審判</t>
  </si>
  <si>
    <t>審判は3級以上の有資格者3人に予備審1名を加え、4人制とする。</t>
  </si>
  <si>
    <t>ボ ー ル</t>
  </si>
  <si>
    <t>少年用4号球を本部で準備する。</t>
  </si>
  <si>
    <t>競技場</t>
  </si>
  <si>
    <t>①コート</t>
  </si>
  <si>
    <t>縦68m×横50m</t>
  </si>
  <si>
    <t>②センターサークル</t>
  </si>
  <si>
    <t>半径7m</t>
  </si>
  <si>
    <t>③ゴールエリア</t>
  </si>
  <si>
    <t>ゴールポスト外側へ4m、その地点からゴールラインに直角に4m</t>
  </si>
  <si>
    <t>④ペナルティエリア</t>
  </si>
  <si>
    <t>ゴールポスト外側へ12m、その地点からゴールラインに直角に12m</t>
  </si>
  <si>
    <t>⑤ペナルティマーク</t>
  </si>
  <si>
    <t>8m</t>
  </si>
  <si>
    <t>⑥ゴール</t>
  </si>
  <si>
    <t>少年用ゴール・高さ2.15m、幅5m</t>
  </si>
  <si>
    <t>その他</t>
  </si>
  <si>
    <t>①異議：ベンチ(監督、コーチ、スタッフ等)が審判の判定に対して異議を唱えたり、選手に対し罵声を浴びせる等の</t>
  </si>
  <si>
    <t>　 ネガティブなコーチングを行ったりして、主審から一度注意を受けた後に再度同様な行為があった場合は、主審の</t>
  </si>
  <si>
    <t>　 判断により退席処分とし、それ以降はベンチからのコーチングを不可とする。</t>
  </si>
  <si>
    <r>
      <t>②監督会議：</t>
    </r>
    <r>
      <rPr>
        <sz val="11"/>
        <color indexed="10"/>
        <rFont val="Meiryo UI"/>
        <family val="3"/>
      </rPr>
      <t>12月3日</t>
    </r>
    <r>
      <rPr>
        <sz val="11"/>
        <rFont val="Meiryo UI"/>
        <family val="3"/>
      </rPr>
      <t>(土)9:00よりAコート本部テント前にて行う。</t>
    </r>
  </si>
  <si>
    <t>③閉会式：試合終了後直ちに行う。</t>
  </si>
  <si>
    <r>
      <t>④大会上位2チーム(大会運営に協力のできるチームでもあること)は3月</t>
    </r>
    <r>
      <rPr>
        <sz val="11"/>
        <color indexed="10"/>
        <rFont val="Meiryo UI"/>
        <family val="3"/>
      </rPr>
      <t>25</t>
    </r>
    <r>
      <rPr>
        <sz val="11"/>
        <rFont val="Meiryo UI"/>
        <family val="3"/>
      </rPr>
      <t>日(土)・</t>
    </r>
    <r>
      <rPr>
        <sz val="11"/>
        <color indexed="10"/>
        <rFont val="Meiryo UI"/>
        <family val="3"/>
      </rPr>
      <t>26</t>
    </r>
    <r>
      <rPr>
        <sz val="11"/>
        <rFont val="Meiryo UI"/>
        <family val="3"/>
      </rPr>
      <t>日(日)に</t>
    </r>
    <r>
      <rPr>
        <sz val="11"/>
        <color indexed="10"/>
        <rFont val="Meiryo UI"/>
        <family val="3"/>
      </rPr>
      <t>鹿児島県</t>
    </r>
    <r>
      <rPr>
        <sz val="11"/>
        <rFont val="Meiryo UI"/>
        <family val="3"/>
      </rPr>
      <t>で</t>
    </r>
  </si>
  <si>
    <r>
      <t>　 開催予定の「全国小学生8人制サッカー大会兼九州ジュニア(U-11)サッカー大会　ｉｎ　</t>
    </r>
    <r>
      <rPr>
        <sz val="11"/>
        <color indexed="10"/>
        <rFont val="Meiryo UI"/>
        <family val="3"/>
      </rPr>
      <t>鹿児島</t>
    </r>
    <r>
      <rPr>
        <sz val="11"/>
        <rFont val="Meiryo UI"/>
        <family val="3"/>
      </rPr>
      <t>」に県代表として推薦する。</t>
    </r>
  </si>
  <si>
    <t>　 不足及び欠員が生じた場合は、順に補充する。</t>
  </si>
  <si>
    <t>⑤会場設営(大分地区チームのみ)を8時より行います。</t>
  </si>
  <si>
    <t>　大会終了後、ゴールの片付け(大分地区以外)を行います。ご協力をお願いします。</t>
  </si>
  <si>
    <t>⑥練習は、1試合前のチームのみ、前半及びハーフタイムに所定の場所で可。</t>
  </si>
  <si>
    <t>⑦大会期間中は、常に選手証、指導者資格証、審判資格証もしくは、それぞれの電子証の写しを携帯し、</t>
  </si>
  <si>
    <t>　必要に応じて提示すること。</t>
  </si>
  <si>
    <t>⑧コロナウイルス感染防止のため、必要事項を記入した参加者名簿を大会当日に大会本部まで提出すること。</t>
  </si>
  <si>
    <t>　　大会参加に際し、大会開催時において感染者が出た場合は体調管理のためのチェックシートの提出を求める場合があることを了承し、</t>
  </si>
  <si>
    <t>　　チーム責任者が速やかに対応できるように準備しておくこと。特に、換気の悪い場所に留まらない（密閉を避け）、多数の人が　　　　　　</t>
  </si>
  <si>
    <t>　　集まらない（密集を避け）、間近での会話・発声を行わない（密接を避け）を守り、会場での手洗い（消毒）、</t>
  </si>
  <si>
    <t>　　うがいを選手に指示、励行すること。保護者等応援する方についてはマスクの着用をお願いいたします。</t>
  </si>
  <si>
    <t>　　各会場とも芝（ピッチ）の上からの応援はご遠慮ください。また、密にならないよう間隔を十分にとるなど感染対策にご協力ください。</t>
  </si>
  <si>
    <r>
      <t>各種大会参加者名簿</t>
    </r>
    <r>
      <rPr>
        <b/>
        <sz val="12"/>
        <color theme="1"/>
        <rFont val="Meiryo UI"/>
        <family val="3"/>
      </rPr>
      <t>（</t>
    </r>
    <r>
      <rPr>
        <b/>
        <u val="single"/>
        <sz val="12"/>
        <color theme="1"/>
        <rFont val="Meiryo UI"/>
        <family val="3"/>
      </rPr>
      <t>※新型コロナウイルス感染予防対策のため、必ず本部へ提出願います。</t>
    </r>
    <r>
      <rPr>
        <b/>
        <sz val="12"/>
        <color theme="1"/>
        <rFont val="Meiryo UI"/>
        <family val="3"/>
      </rPr>
      <t>）</t>
    </r>
  </si>
  <si>
    <t>チーム名＿漢字</t>
  </si>
  <si>
    <t>大会</t>
  </si>
  <si>
    <t>年</t>
  </si>
  <si>
    <t>月</t>
  </si>
  <si>
    <t>日</t>
  </si>
  <si>
    <t>曜</t>
  </si>
  <si>
    <t>期日</t>
  </si>
  <si>
    <t>R</t>
  </si>
  <si>
    <t>曜日</t>
  </si>
  <si>
    <t>OFA 第 34 回 大分県U-11サッカー選手権大会県大会</t>
  </si>
  <si>
    <t>昭和電工サッカー・ラグビー場　A</t>
  </si>
  <si>
    <t>大会名</t>
  </si>
  <si>
    <t>火</t>
  </si>
  <si>
    <t>昭和電工サッカー・ラグビー場　B</t>
  </si>
  <si>
    <t>感染対策責任者</t>
  </si>
  <si>
    <t>電話番号</t>
  </si>
  <si>
    <t>-</t>
  </si>
  <si>
    <t>水</t>
  </si>
  <si>
    <t>大分県サッカー協会人工芝グラウンド</t>
  </si>
  <si>
    <t>木</t>
  </si>
  <si>
    <t>氏　　名</t>
  </si>
  <si>
    <t>学年</t>
  </si>
  <si>
    <t>参加者種別　※○印チェック</t>
  </si>
  <si>
    <t>当日の健康状態確認　※○印チェック</t>
  </si>
  <si>
    <t>金</t>
  </si>
  <si>
    <t>(選手のみ)</t>
  </si>
  <si>
    <t>指導者</t>
  </si>
  <si>
    <t>選手</t>
  </si>
  <si>
    <t>保護者</t>
  </si>
  <si>
    <t>検温結果</t>
  </si>
  <si>
    <t>体調</t>
  </si>
  <si>
    <t>土</t>
  </si>
  <si>
    <t>℃</t>
  </si>
  <si>
    <t>良好</t>
  </si>
  <si>
    <t>／</t>
  </si>
  <si>
    <t>不良</t>
  </si>
  <si>
    <t>特記事項</t>
  </si>
  <si>
    <t>一般社団法人大分県サッカー協会ジュニア委員会</t>
  </si>
  <si>
    <t>大分JFC</t>
  </si>
  <si>
    <t>明野北フットボールクラブ</t>
  </si>
  <si>
    <t>OFA U10/11リーグ</t>
  </si>
  <si>
    <t>大在東グラウンド</t>
  </si>
  <si>
    <t>OFA U-11サッカー選手権県大会</t>
  </si>
  <si>
    <t>大分SP</t>
  </si>
  <si>
    <t>明野西ＪＦＣ</t>
  </si>
  <si>
    <t>OFA U12リーグ</t>
  </si>
  <si>
    <t>西部グラウンド</t>
  </si>
  <si>
    <t>大分一郎</t>
  </si>
  <si>
    <t>090</t>
  </si>
  <si>
    <t>0123</t>
  </si>
  <si>
    <t>明野東サッカースポーツ少年団</t>
  </si>
  <si>
    <t>キッズリーグ</t>
  </si>
  <si>
    <t>七瀬川グラウンド</t>
  </si>
  <si>
    <t>アトレチコエラン横瀬</t>
  </si>
  <si>
    <t>ラビットカップ地区大会</t>
  </si>
  <si>
    <t>南大分SP</t>
  </si>
  <si>
    <t>ａｎｉｍｏｓｅｌｅｃｔ　ｆｏｏｔｂａｌｌ　ｃｌｕｂ　Ｕ－１２</t>
  </si>
  <si>
    <t>ラビットカップ県大会</t>
  </si>
  <si>
    <t>上原グラウンド</t>
  </si>
  <si>
    <t>ヴィンクラッソ大分ＦＣジュニア</t>
  </si>
  <si>
    <t>バーモントカップ</t>
  </si>
  <si>
    <t>日岡グラウンド</t>
  </si>
  <si>
    <t>ヴェルスパ大分　Ｕ－１２</t>
  </si>
  <si>
    <t>OFA U-11サッカー選手権地区大会</t>
  </si>
  <si>
    <t>駄原球技場</t>
  </si>
  <si>
    <t>福岡二郎</t>
  </si>
  <si>
    <t>荏隈サッカースポーツ少年団</t>
  </si>
  <si>
    <t>野津原天空広場グラウンド</t>
  </si>
  <si>
    <t>宮崎三男</t>
  </si>
  <si>
    <t>MSS</t>
  </si>
  <si>
    <t>全日本 U-12サッカー選手権地区大会</t>
  </si>
  <si>
    <t>長崎四男</t>
  </si>
  <si>
    <t>ＦＣ　ＲＥＧＡＴＥ</t>
  </si>
  <si>
    <t>全日本 U-12サッカー選手権県大会</t>
  </si>
  <si>
    <t>〔　　　　　　　　　　　　　　〕小学校グラウンド</t>
  </si>
  <si>
    <t>福岡五子</t>
  </si>
  <si>
    <t>忠文堂杯</t>
  </si>
  <si>
    <t>鶴崎河川敷</t>
  </si>
  <si>
    <t>大分トリニータタートルズ</t>
  </si>
  <si>
    <t>九州ジュニア地区大会</t>
  </si>
  <si>
    <t>その他〔　　　　　　　　　　　　　　　　　　　　　　　　〕</t>
  </si>
  <si>
    <t>大在サッカースポーツ少年団</t>
  </si>
  <si>
    <t>九州ジュニア県大会</t>
  </si>
  <si>
    <t>大道サッカースポーツ少年団</t>
  </si>
  <si>
    <t>だいしんカップ</t>
  </si>
  <si>
    <t>鴛野サッカースポーツ少年団</t>
  </si>
  <si>
    <t>トレセン大会〔　　　　　　　　　　　　　　　　　　　　　〕</t>
  </si>
  <si>
    <t>賀来ジュニアサッカークラブ</t>
  </si>
  <si>
    <t>U9スポ少リーグ</t>
  </si>
  <si>
    <t>春日ＳＳＳ</t>
  </si>
  <si>
    <t>U10スポ少リーグ</t>
  </si>
  <si>
    <t>カティオーラフットボールクラブＵ－１２</t>
  </si>
  <si>
    <t>U11スポ少リーグ</t>
  </si>
  <si>
    <t>カティオーラフットボールクラブ（高城）</t>
  </si>
  <si>
    <t>スポ少新人戦</t>
  </si>
  <si>
    <t>カティオーラフットボールクラブ（松岡）</t>
  </si>
  <si>
    <t>カティオーラフットボールクラブ（大在）</t>
  </si>
  <si>
    <t>金池長浜サッカースポーツ少年団</t>
  </si>
  <si>
    <t>敷戸サッカースポーツ少年団</t>
  </si>
  <si>
    <t>城東サッカースポーツ少年団</t>
  </si>
  <si>
    <t>城南サッカースポーツ少年団</t>
  </si>
  <si>
    <t>碩田サッカースポーツ少年団</t>
  </si>
  <si>
    <t>寒田少年サッカークラブ</t>
  </si>
  <si>
    <t>滝尾下郡サッカースポーツ少年団</t>
  </si>
  <si>
    <t>田尻サッカースポーツ少年団</t>
  </si>
  <si>
    <t>東陽フットボールクラブ</t>
  </si>
  <si>
    <t>西の台ＪＦＣ</t>
  </si>
  <si>
    <t>挾間ＪＦＣ</t>
  </si>
  <si>
    <t>判田サッカースポーツ少年団</t>
  </si>
  <si>
    <t>日岡サッカースポーツ少年団</t>
  </si>
  <si>
    <t>東大分サッカースポーツ少年団</t>
  </si>
  <si>
    <t>東稙田サッカースポーツ少年団</t>
  </si>
  <si>
    <t>戸次吉野ＳＳＳ</t>
  </si>
  <si>
    <t>別保ＳＦＣ</t>
  </si>
  <si>
    <t>豊府サッカースポーツ少年団</t>
  </si>
  <si>
    <t>三佐サッカースポーツ少年団</t>
  </si>
  <si>
    <t>南大分サッカー少年団</t>
  </si>
  <si>
    <t>宗方サッカークラブ</t>
  </si>
  <si>
    <t>明治北ＳＳＣ</t>
  </si>
  <si>
    <t>森岡サッカースポーツ少年団</t>
  </si>
  <si>
    <t>八幡サッカースポーツ少年団</t>
  </si>
  <si>
    <t>由布川サッカースポーツ少年団</t>
  </si>
  <si>
    <t>横瀬西ＦＣ．ＲｏｓａＣｌａｒｏ</t>
  </si>
  <si>
    <t>稙田ＦＣサッカースポーツ少年団</t>
  </si>
  <si>
    <t>組み合わせ</t>
  </si>
  <si>
    <t>「Aパート」</t>
  </si>
  <si>
    <t>「Cパート」</t>
  </si>
  <si>
    <t>B1</t>
  </si>
  <si>
    <t>スマイス　スポーツ</t>
  </si>
  <si>
    <t>A1</t>
  </si>
  <si>
    <t>C1</t>
  </si>
  <si>
    <t>明治</t>
  </si>
  <si>
    <t>D3</t>
  </si>
  <si>
    <t>桃園</t>
  </si>
  <si>
    <t>E1</t>
  </si>
  <si>
    <t>北郡坂ノ市</t>
  </si>
  <si>
    <t>H3</t>
  </si>
  <si>
    <t>ドリームキッズ</t>
  </si>
  <si>
    <t>A2</t>
  </si>
  <si>
    <t>A3</t>
  </si>
  <si>
    <t>C2</t>
  </si>
  <si>
    <t>C3</t>
  </si>
  <si>
    <t>鶴崎</t>
  </si>
  <si>
    <t>リノス</t>
  </si>
  <si>
    <t>F3</t>
  </si>
  <si>
    <t>大分トリニータ</t>
  </si>
  <si>
    <t>「Eパート」</t>
  </si>
  <si>
    <t>「Gパート」</t>
  </si>
  <si>
    <t>D2</t>
  </si>
  <si>
    <t>ブルーウイング</t>
  </si>
  <si>
    <t>G1</t>
  </si>
  <si>
    <t>B3</t>
  </si>
  <si>
    <t>ＫＩＮＧＳ</t>
  </si>
  <si>
    <t>G2</t>
  </si>
  <si>
    <t>E2</t>
  </si>
  <si>
    <t>E3</t>
  </si>
  <si>
    <t>G3</t>
  </si>
  <si>
    <t>鶴居</t>
  </si>
  <si>
    <t>「Bパート」</t>
  </si>
  <si>
    <t>「Dパート」</t>
  </si>
  <si>
    <t>F1</t>
  </si>
  <si>
    <t>如水</t>
  </si>
  <si>
    <t>D1</t>
  </si>
  <si>
    <t>下毛</t>
  </si>
  <si>
    <t>きつき</t>
  </si>
  <si>
    <t>H2</t>
  </si>
  <si>
    <t>安岐</t>
  </si>
  <si>
    <t>ミネルバ</t>
  </si>
  <si>
    <t>B2</t>
  </si>
  <si>
    <t>玖珠</t>
  </si>
  <si>
    <t>太陽大分西</t>
  </si>
  <si>
    <t>「Fパート」</t>
  </si>
  <si>
    <t>「Hパート」</t>
  </si>
  <si>
    <t>ＷＡＹＳ</t>
  </si>
  <si>
    <t>H1</t>
  </si>
  <si>
    <t>F2</t>
  </si>
  <si>
    <t>鶴見</t>
  </si>
  <si>
    <t>竹田直入</t>
  </si>
  <si>
    <t>臼杵</t>
  </si>
  <si>
    <t>＜抽選方法＞</t>
  </si>
  <si>
    <t>Bブロック 9地区の各第1代表が8パートに分かれるように抽選。</t>
  </si>
  <si>
    <t>(まず、大分地区以外が全パートに入る事が前提で、開会式がある場合は、A1を選手宣誓とする。)</t>
  </si>
  <si>
    <t>２チーム出場の地区が、第1代表と決勝戦まで対戦しないように、左右のパートに分かれるように抽選。</t>
  </si>
  <si>
    <t>大分地区は、振込順にて抽選</t>
  </si>
  <si>
    <t>会場図</t>
  </si>
  <si>
    <t>①芝生・応援席</t>
  </si>
  <si>
    <t>芝生・応援席</t>
  </si>
  <si>
    <t>50m</t>
  </si>
  <si>
    <t>ベンチ</t>
  </si>
  <si>
    <t>68m</t>
  </si>
  <si>
    <t>↑</t>
  </si>
  <si>
    <t>本部ﾃﾝﾄ</t>
  </si>
  <si>
    <t>①応援席(スタンド）</t>
  </si>
  <si>
    <t>④管理棟（来賓・役員）</t>
  </si>
  <si>
    <t>②応援出入り口</t>
  </si>
  <si>
    <t>⑥車進入禁止</t>
  </si>
  <si>
    <t>③出入口締切</t>
  </si>
  <si>
    <t>（役員のみ）</t>
  </si>
  <si>
    <t>⑥Ｂ駐車場</t>
  </si>
  <si>
    <t>テント設営可</t>
  </si>
  <si>
    <t>倉庫</t>
  </si>
  <si>
    <t>WC</t>
  </si>
  <si>
    <t>②</t>
  </si>
  <si>
    <t>出</t>
  </si>
  <si>
    <t>←</t>
  </si>
  <si>
    <t>応</t>
  </si>
  <si>
    <t>入</t>
  </si>
  <si>
    <t>↓</t>
  </si>
  <si>
    <t>援</t>
  </si>
  <si>
    <t>口</t>
  </si>
  <si>
    <t>→</t>
  </si>
  <si>
    <t>※チーム用横断幕は、ネットへの取り付け不可。</t>
  </si>
  <si>
    <t>※喫煙は、本部テント裏の吸い殻入れ付近のみとする。</t>
  </si>
  <si>
    <t>マッチコーディネーションミーティング</t>
  </si>
  <si>
    <t>OFA 第 34 回 大分県U-11サッカー選手権大会</t>
  </si>
  <si>
    <t xml:space="preserve">ユニフォームの調整は、1日目は9:00からの監督会議の際に、2日目は1試合目の試合開始70分前にMCMを行い決定する。
2日目の2試合目以降は、試合終了後に本部にて決定。
1日目の監督会議及び2日目の1試合目のMCM時は、FP用/GK用各2種類を持参すること。
</t>
  </si>
  <si>
    <t>予選リーグ　／　決勝トーナメント　　統一資料</t>
  </si>
  <si>
    <t>組み合わせ左側チーム</t>
  </si>
  <si>
    <t>（</t>
  </si>
  <si>
    <t>市）</t>
  </si>
  <si>
    <t>ｖｓ</t>
  </si>
  <si>
    <t>組み合わせ右側チーム</t>
  </si>
  <si>
    <t>　予選リーグ会場：大分スポーツ公園 昭和電工サッカー・ラグビー場 A / B【北】【南】</t>
  </si>
  <si>
    <t>　決勝トーナメント会場：大分スポーツ公園 昭和電工サッカー・ラグビー場 B【北】【南】</t>
  </si>
  <si>
    <t>2022年12月3日（土）・12月4日（日）</t>
  </si>
  <si>
    <t>予選L</t>
  </si>
  <si>
    <t>①10:00　②10:50　③11:40　④13:20　⑤14:10　⑥15:00</t>
  </si>
  <si>
    <t>決勝T</t>
  </si>
  <si>
    <t>①  9:30　②10:20　③11:10　④12:00　⑤14:10</t>
  </si>
  <si>
    <t xml:space="preserve"> 挨拶および出席者の確認</t>
  </si>
  <si>
    <t>主管協会（　一般社団法人　大分県サッカー協会　）</t>
  </si>
  <si>
    <t>マッチコミッショナー、対戦チームの両監督、主審、第４の審判員、司会者（６名）</t>
  </si>
  <si>
    <t>予選リーグで副審は、担当試合の10分前までに主審と打合せを必ず行うこと。</t>
  </si>
  <si>
    <t>決勝Ｔは、副審、ウェルフェアオフィサーが出席する。</t>
  </si>
  <si>
    <t>競技関連事項</t>
  </si>
  <si>
    <t>（1）</t>
  </si>
  <si>
    <r>
      <t>累積警告選手</t>
    </r>
    <r>
      <rPr>
        <b/>
        <sz val="11"/>
        <color indexed="10"/>
        <rFont val="ＭＳ Ｐゴシック"/>
        <family val="3"/>
      </rPr>
      <t>等</t>
    </r>
    <r>
      <rPr>
        <b/>
        <sz val="11"/>
        <rFont val="ＭＳ Ｐゴシック"/>
        <family val="3"/>
      </rPr>
      <t>の確認</t>
    </r>
  </si>
  <si>
    <t>（本大会要項　（13）競技規則 ③、④）</t>
  </si>
  <si>
    <t>：</t>
  </si>
  <si>
    <t>（2）</t>
  </si>
  <si>
    <t>ユニフォームの色の決定</t>
  </si>
  <si>
    <t>（3）</t>
  </si>
  <si>
    <t>試合登録メンバー（選手および役員）の確認</t>
  </si>
  <si>
    <t>（４）</t>
  </si>
  <si>
    <t>試合時間</t>
  </si>
  <si>
    <t>予選リーグ</t>
  </si>
  <si>
    <t>・</t>
  </si>
  <si>
    <t>競技時間は、15分ハーフの計30分とし、ハーフタイムのインターバルは10分とする。</t>
  </si>
  <si>
    <t>順位は、勝ち点(勝3、引分1、負0)・当該対戦・PKの順で決定する。</t>
  </si>
  <si>
    <t>3チーム共に同率時の場合は、3人制のPK方式にて2連勝したチームが次回戦進出とする。</t>
  </si>
  <si>
    <t>各パート上位1チームにより、2日目に決勝トーナメントを行い、優勝チームを決定する。</t>
  </si>
  <si>
    <t>決勝トーナメント</t>
  </si>
  <si>
    <t>同点の場合、3人制のPK方式にて次回戦進出チームを決定する。</t>
  </si>
  <si>
    <t>準決勝戦以降同点の場合は、6分間の延長(3分ハーフ)を行い、なお決しない場合は3人制のPK方式にて勝敗を決定する。</t>
  </si>
  <si>
    <t>インターバル＝延長戦に入る前：3分、ペナルティーキック方式に入る前：3分</t>
  </si>
  <si>
    <t>次回戦進出チームを決定するPK方式においてFPをGKとする場合、その選手と同番号のGKユニフォーム又は、サブユニフォームのシャツを着用させる。</t>
  </si>
  <si>
    <t>飲水タイムをとる場合は、「その他の理由」により空費された時間として追加する。</t>
  </si>
  <si>
    <t>アディッショナルタイムの標記:</t>
  </si>
  <si>
    <t>行う（口頭もしくは、表示用ボード）</t>
  </si>
  <si>
    <t>（5）</t>
  </si>
  <si>
    <t>競技者の数</t>
  </si>
  <si>
    <t>試合開始時の人数は、8対8（内１人はゴールキーパー）とし、６人未満となった場合０－５の負けとする。</t>
  </si>
  <si>
    <t>競技中、怪我人が出た場合は、交代要員から補充すること。</t>
  </si>
  <si>
    <t>退場者が出た場合は、交代要員から補充し、退場者のベンチ戻入は認めない。</t>
  </si>
  <si>
    <t>競技者の数がアンバランスになるのは、該当チームに交代要員がいなくなった時に限る。</t>
  </si>
  <si>
    <t>（6）</t>
  </si>
  <si>
    <t>選手の交代</t>
  </si>
  <si>
    <t>競技開始前に登録した最大8名の交代要員の中から、自由な交代が認められ、交代して退いた競技者は交代要員となり、</t>
  </si>
  <si>
    <t>再び出場することができる。（交代の回数は制限されない。）</t>
  </si>
  <si>
    <t>交代は、ボールがインプレー中、アウトオブプレー中にかかわらず行うことができ、チームの指導者、もしくは選手は「第4審」に</t>
  </si>
  <si>
    <t>交代選手の番号を口頭で報告し、用具チェックを受けた後、交代ゾーンから行う。ただし、交代で退く競技者が負傷している場合</t>
  </si>
  <si>
    <t>は、主審の承認を得た上でどこからフィールドを離れてもよい。また、ＧＫが交代する場合はアウトプレー時に主審を通じ行う。</t>
  </si>
  <si>
    <t>（7）</t>
  </si>
  <si>
    <t>チームベンチへの人数</t>
  </si>
  <si>
    <t>ベンチに入る指導者・選手は、あらかじめスタッフ情報に申請した5名のうち1名以上3名以内（うち1名はJFA公認指導者ライセンスを有すること。）・交代要員となる選手８名を最大とする。
※大会登録書（メンバー表）に記載された選手及び監督・役員以外のベンチ入りは認めない。</t>
  </si>
  <si>
    <t>（8）</t>
  </si>
  <si>
    <t>ウォーミングアップ</t>
  </si>
  <si>
    <t>***試合前***</t>
  </si>
  <si>
    <t>場所：</t>
  </si>
  <si>
    <t>各会場の指定された区域にて</t>
  </si>
  <si>
    <t>時間：</t>
  </si>
  <si>
    <t>ピッチ外：指定された区域にて</t>
  </si>
  <si>
    <t>ピッチ内：ゴール使用　前の試合のハーフタイムのみ</t>
  </si>
  <si>
    <t>ボール使用の可否：</t>
  </si>
  <si>
    <t>可</t>
  </si>
  <si>
    <t>***試合中***</t>
  </si>
  <si>
    <t>ベンチ横</t>
  </si>
  <si>
    <t>否</t>
  </si>
  <si>
    <t>着衣：</t>
  </si>
  <si>
    <t>交代要員の選手は、両チームのユニフォームおよび審判のユニフォームと明確に異なる色の着衣（ビブス等）を身につけること。</t>
  </si>
  <si>
    <t>（9）</t>
  </si>
  <si>
    <t>テクニカルエリア</t>
  </si>
  <si>
    <t>戦術的指示を与える際は、その都度ただ1名の役員(監督に限定されない)のみが、テクニカルエリア(ベンチの両端から１メ－トルとタッチラインから1メ－トル)内で行うこと。</t>
  </si>
  <si>
    <t>（10）</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</si>
  <si>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</si>
  <si>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</si>
  <si>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</si>
  <si>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</si>
  <si>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</si>
  <si>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</si>
  <si>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</si>
  <si>
    <t>（11）</t>
  </si>
  <si>
    <t>選手の品行</t>
  </si>
  <si>
    <t>フェアプレー</t>
  </si>
  <si>
    <t>サッカーのイメージアップ</t>
  </si>
  <si>
    <t>ストッキングを引き上げる</t>
  </si>
  <si>
    <t>シャツをパンツの中に入れる</t>
  </si>
  <si>
    <t>試合開始前および終了後のセレモニー</t>
  </si>
  <si>
    <t>（12）</t>
  </si>
  <si>
    <t>試合球</t>
  </si>
  <si>
    <t>「</t>
  </si>
  <si>
    <t>予選L：本部にて準備</t>
  </si>
  <si>
    <t>」</t>
  </si>
  <si>
    <t>決勝T：本部にて準備</t>
  </si>
  <si>
    <t>（13）</t>
  </si>
  <si>
    <t>選手の用具</t>
  </si>
  <si>
    <t>用具及びメンバーチェック　　キックオフ10分前　</t>
  </si>
  <si>
    <t>ユニフォームについて（13競技規則①による）</t>
  </si>
  <si>
    <t>シャツについては、胸番号/背番号必須で一致していることとし、色彩は、審判員が通常着用する黒色と明確に判別し得るものでなければならない。</t>
  </si>
  <si>
    <t>すねあてを必ず着用（すねあて留めを使用する場合は、ソックスと同色である事）</t>
  </si>
  <si>
    <t>ゴ－ルキ－パ－は、フィ－ルドの状態、天候によっては長いパンツを着用しても良い</t>
  </si>
  <si>
    <t>（14）</t>
  </si>
  <si>
    <t>キックオフ前のセレモニー</t>
  </si>
  <si>
    <r>
      <t>本部に挨拶を行い、プレーの開始方法を確認した後に、ピッチ内に入場する。</t>
    </r>
    <r>
      <rPr>
        <sz val="11"/>
        <color rgb="FF1600FF"/>
        <rFont val="HG丸ｺﾞｼｯｸM-PRO"/>
        <family val="3"/>
      </rPr>
      <t>（握手は行わない）</t>
    </r>
  </si>
  <si>
    <t>《</t>
  </si>
  <si>
    <t>》</t>
  </si>
  <si>
    <t>＜審判団＞</t>
  </si>
  <si>
    <t>本部</t>
  </si>
  <si>
    <t>本大会要項（20）その他を、役員・保護者等に周知徹底願います。</t>
  </si>
  <si>
    <t>×</t>
  </si>
  <si>
    <t>累積警告・退場</t>
  </si>
  <si>
    <t>地区予選</t>
  </si>
  <si>
    <t>予選リーグ　（１試合目）</t>
  </si>
  <si>
    <t>予選リーグ　（2試合目）</t>
  </si>
  <si>
    <t>1回戦</t>
  </si>
  <si>
    <t>準決勝</t>
  </si>
  <si>
    <t>敗戦</t>
  </si>
  <si>
    <t>地区</t>
  </si>
  <si>
    <t>背番号</t>
  </si>
  <si>
    <t>氏名</t>
  </si>
  <si>
    <t>警告/退場</t>
  </si>
  <si>
    <t>内容</t>
  </si>
  <si>
    <t>警告</t>
  </si>
  <si>
    <t>異議</t>
  </si>
  <si>
    <t>退場</t>
  </si>
  <si>
    <t>ラフ</t>
  </si>
  <si>
    <t>反スポ</t>
  </si>
  <si>
    <t>《予選リーグ日程》</t>
  </si>
  <si>
    <t>12月3日（土）</t>
  </si>
  <si>
    <t>8:00</t>
  </si>
  <si>
    <t>グラウンド設営</t>
  </si>
  <si>
    <t>9:00</t>
  </si>
  <si>
    <t>監督会議</t>
  </si>
  <si>
    <t>昭和電工ｻｯｶｰ･ﾗｸﾞﾋﾞｰ場　Aｺｰﾄ</t>
  </si>
  <si>
    <t>昭和電工ｻｯｶｰ･ﾗｸﾞﾋﾞｰ場　Bｺｰﾄ</t>
  </si>
  <si>
    <t>開始時刻</t>
  </si>
  <si>
    <t>「北」コート</t>
  </si>
  <si>
    <t>「南」コート</t>
  </si>
  <si>
    <t>ﾗｲﾝ引</t>
  </si>
  <si>
    <t>スマスポ</t>
  </si>
  <si>
    <t>ブルー</t>
  </si>
  <si>
    <t>北坂</t>
  </si>
  <si>
    <t>トリニータ</t>
  </si>
  <si>
    <t>ドリキ</t>
  </si>
  <si>
    <t>ｺﾞｰﾙ運搬</t>
  </si>
  <si>
    <t>副審</t>
  </si>
  <si>
    <t>①</t>
  </si>
  <si>
    <t>③</t>
  </si>
  <si>
    <t>休　　　　　　憩</t>
  </si>
  <si>
    <t>④</t>
  </si>
  <si>
    <t>⑤</t>
  </si>
  <si>
    <t>⑥</t>
  </si>
  <si>
    <t>＜予選リーグ組み合わせ・結果＞</t>
  </si>
  <si>
    <t>グループ</t>
  </si>
  <si>
    <t>【　A　】</t>
  </si>
  <si>
    <t>【　C　】</t>
  </si>
  <si>
    <t>【　B　】</t>
  </si>
  <si>
    <t>【　D　】</t>
  </si>
  <si>
    <t>【　E　】</t>
  </si>
  <si>
    <t>【　G　】</t>
  </si>
  <si>
    <t>【　F　】</t>
  </si>
  <si>
    <t>【　H　】</t>
  </si>
  <si>
    <t>【組合せ・時間割】</t>
  </si>
  <si>
    <t>コート</t>
  </si>
  <si>
    <t>対戦相手</t>
  </si>
  <si>
    <t>得失点</t>
  </si>
  <si>
    <t>休　　　　憩</t>
  </si>
  <si>
    <t>勝点表</t>
  </si>
  <si>
    <t>勝</t>
  </si>
  <si>
    <t>分</t>
  </si>
  <si>
    <t>負</t>
  </si>
  <si>
    <t>Aパート</t>
  </si>
  <si>
    <t>敗</t>
  </si>
  <si>
    <t>得
点</t>
  </si>
  <si>
    <t>失
点</t>
  </si>
  <si>
    <t>勝
点</t>
  </si>
  <si>
    <t>勝点
順位</t>
  </si>
  <si>
    <t>得失
点差</t>
  </si>
  <si>
    <t>得失
順位</t>
  </si>
  <si>
    <t>ﾄｰﾀﾙ
順位</t>
  </si>
  <si>
    <t>Eパート</t>
  </si>
  <si>
    <t>星取表</t>
  </si>
  <si>
    <t>位</t>
  </si>
  <si>
    <t>Bパート</t>
  </si>
  <si>
    <t>Fパート</t>
  </si>
  <si>
    <t>Cパート</t>
  </si>
  <si>
    <t>Gパート</t>
  </si>
  <si>
    <t>１</t>
  </si>
  <si>
    <t>Dパート</t>
  </si>
  <si>
    <t>Hパート</t>
  </si>
  <si>
    <t>予選リーグ結果　報告用紙</t>
  </si>
  <si>
    <t>MC</t>
  </si>
  <si>
    <t>佐々木　秀樹</t>
  </si>
  <si>
    <t>前半</t>
  </si>
  <si>
    <t>）</t>
  </si>
  <si>
    <t>磯村　信一</t>
  </si>
  <si>
    <t>Welfare
Officer</t>
  </si>
  <si>
    <t>後半</t>
  </si>
  <si>
    <t>記録</t>
  </si>
  <si>
    <t>平尾　彰敏</t>
  </si>
  <si>
    <t>PK</t>
  </si>
  <si>
    <t>＜Referee＞</t>
  </si>
  <si>
    <t>警告/退場
選択肢より</t>
  </si>
  <si>
    <t>番号</t>
  </si>
  <si>
    <t>内容
選択肢より</t>
  </si>
  <si>
    <t>得点者</t>
  </si>
  <si>
    <t>R001265385</t>
  </si>
  <si>
    <t>R010613629</t>
  </si>
  <si>
    <t>R010256872</t>
  </si>
  <si>
    <t>R010281856</t>
  </si>
  <si>
    <t>AR1:</t>
  </si>
  <si>
    <t>R010581160</t>
  </si>
  <si>
    <t>R009197594</t>
  </si>
  <si>
    <t>AR2:</t>
  </si>
  <si>
    <t>R010093494</t>
  </si>
  <si>
    <t>4th:</t>
  </si>
  <si>
    <t>仲野　昭博</t>
  </si>
  <si>
    <t>R010007794</t>
  </si>
  <si>
    <t>R001263411</t>
  </si>
  <si>
    <t>毛藤　勇三</t>
  </si>
  <si>
    <t>R010542202</t>
  </si>
  <si>
    <t>諌本　秀樹</t>
  </si>
  <si>
    <t>R000879756</t>
  </si>
  <si>
    <t>R009546055</t>
  </si>
  <si>
    <t>R007335075</t>
  </si>
  <si>
    <t>R010599590</t>
  </si>
  <si>
    <t>R008515571</t>
  </si>
  <si>
    <t>R007606238</t>
  </si>
  <si>
    <t>R009460551</t>
  </si>
  <si>
    <t>R004326535</t>
  </si>
  <si>
    <t>R003972513</t>
  </si>
  <si>
    <t>R010094356</t>
  </si>
  <si>
    <t>R010542204</t>
  </si>
  <si>
    <t>津守　一雄</t>
  </si>
  <si>
    <t>中野　観司郎</t>
  </si>
  <si>
    <t>片山　幹彦</t>
  </si>
  <si>
    <t>R010027823</t>
  </si>
  <si>
    <t>R010388050</t>
  </si>
  <si>
    <t>R009408904</t>
  </si>
  <si>
    <t>R010552555</t>
  </si>
  <si>
    <t>R001264304</t>
  </si>
  <si>
    <t>R010546292</t>
  </si>
  <si>
    <t>R010120124</t>
  </si>
  <si>
    <t>末永　成久</t>
  </si>
  <si>
    <t>R003421222</t>
  </si>
  <si>
    <t>R001262403</t>
  </si>
  <si>
    <t>R001264854</t>
  </si>
  <si>
    <t>市原　宗久</t>
  </si>
  <si>
    <t>松下　省吾</t>
  </si>
  <si>
    <t>後藤　寿</t>
  </si>
  <si>
    <t>中原　圭介</t>
  </si>
  <si>
    <t>R010027819</t>
  </si>
  <si>
    <t>R001265552</t>
  </si>
  <si>
    <t>R001263350</t>
  </si>
  <si>
    <t>R001264775</t>
  </si>
  <si>
    <t>R010069871</t>
  </si>
  <si>
    <t>R010093443</t>
  </si>
  <si>
    <t>R001264058</t>
  </si>
  <si>
    <t>R010538358</t>
  </si>
  <si>
    <t>R001251577</t>
  </si>
  <si>
    <t>R007075261</t>
  </si>
  <si>
    <t>《決勝トーナメント日程》</t>
  </si>
  <si>
    <t>12月4日（日）</t>
  </si>
  <si>
    <t>8:00　開場</t>
  </si>
  <si>
    <t>☆準優勝</t>
  </si>
  <si>
    <t>☆３位</t>
  </si>
  <si>
    <t>A-１位</t>
  </si>
  <si>
    <t>E-１位</t>
  </si>
  <si>
    <t>B-１位</t>
  </si>
  <si>
    <t>F-１位</t>
  </si>
  <si>
    <t>Match No：33</t>
  </si>
  <si>
    <t>１４：１０～北</t>
  </si>
  <si>
    <t>C-１位</t>
  </si>
  <si>
    <t>G-１位</t>
  </si>
  <si>
    <t>D-１位</t>
  </si>
  <si>
    <t>H-１位</t>
  </si>
  <si>
    <t>Match No：25  負</t>
  </si>
  <si>
    <t>Match No：30
0　 前半 　0
0 　後半 　0
--------------
0 　合計 　0</t>
  </si>
  <si>
    <t>Match No：26  負</t>
  </si>
  <si>
    <t>Match No：25 勝</t>
  </si>
  <si>
    <t>Match No：26 勝</t>
  </si>
  <si>
    <t>Match No：29</t>
  </si>
  <si>
    <t>Match No：31</t>
  </si>
  <si>
    <t>１１：１０～北</t>
  </si>
  <si>
    <t>１２：００～北</t>
  </si>
  <si>
    <t>Match No：27  負</t>
  </si>
  <si>
    <t>Match No：28  負</t>
  </si>
  <si>
    <t>Match No：27 勝</t>
  </si>
  <si>
    <t>Match No：28 勝</t>
  </si>
  <si>
    <t>Match No：25</t>
  </si>
  <si>
    <t>Match No：26</t>
  </si>
  <si>
    <t>Match No：27</t>
  </si>
  <si>
    <t>Match No：28</t>
  </si>
  <si>
    <t>９：３０～南</t>
  </si>
  <si>
    <t>９：３０～北</t>
  </si>
  <si>
    <t>１０：２０～南</t>
  </si>
  <si>
    <t>１０：２０～北</t>
  </si>
  <si>
    <t>休憩</t>
  </si>
  <si>
    <t>Match No：29 勝</t>
  </si>
  <si>
    <t>Match No：31 勝</t>
  </si>
  <si>
    <t>Match No：30</t>
  </si>
  <si>
    <t>Match No：32</t>
  </si>
  <si>
    <t>１１：１０～南</t>
  </si>
  <si>
    <t>１２：００～南</t>
  </si>
  <si>
    <t>閉会式</t>
  </si>
  <si>
    <t>決勝トーナメント結果　報告用紙</t>
  </si>
  <si>
    <t>安東　幹雄</t>
  </si>
  <si>
    <t>羽田野　亘</t>
  </si>
  <si>
    <t>R001265428</t>
  </si>
  <si>
    <t>R010120117</t>
  </si>
  <si>
    <t>R001262829</t>
  </si>
  <si>
    <t>R010396582</t>
  </si>
  <si>
    <t>R010313746</t>
  </si>
  <si>
    <t>R001265224</t>
  </si>
  <si>
    <t>R001256402</t>
  </si>
  <si>
    <t>R008798013</t>
  </si>
  <si>
    <t>榊　謙治</t>
  </si>
  <si>
    <t>石井　洋平</t>
  </si>
  <si>
    <t>R009554780</t>
  </si>
  <si>
    <t>R008634487</t>
  </si>
  <si>
    <t>R008634636</t>
  </si>
  <si>
    <t>R010214556</t>
  </si>
  <si>
    <t>公式記録</t>
  </si>
  <si>
    <t>Match No：</t>
  </si>
  <si>
    <t>大</t>
  </si>
  <si>
    <t>OFA 第 34 回 
大分県U-11サッカー選手権大会
大分県大会</t>
  </si>
  <si>
    <t>第</t>
  </si>
  <si>
    <t>競技</t>
  </si>
  <si>
    <t>30分</t>
  </si>
  <si>
    <t>記</t>
  </si>
  <si>
    <t>会</t>
  </si>
  <si>
    <t>2回戦</t>
  </si>
  <si>
    <t>令和4年　12月4日（日）</t>
  </si>
  <si>
    <t>時間</t>
  </si>
  <si>
    <t>録</t>
  </si>
  <si>
    <t>安東　信二</t>
  </si>
  <si>
    <t>名</t>
  </si>
  <si>
    <t>決勝</t>
  </si>
  <si>
    <t>試合開始　11時10分～</t>
  </si>
  <si>
    <t>延長</t>
  </si>
  <si>
    <t>6分</t>
  </si>
  <si>
    <t>者</t>
  </si>
  <si>
    <t>大分県大分スポーツ公園
昭和電工サッカー・ラグビー場
Ｂコート　北側</t>
  </si>
  <si>
    <t>天</t>
  </si>
  <si>
    <t>晴</t>
  </si>
  <si>
    <t>風</t>
  </si>
  <si>
    <t>強</t>
  </si>
  <si>
    <t>弱</t>
  </si>
  <si>
    <t>無</t>
  </si>
  <si>
    <t>芝</t>
  </si>
  <si>
    <t>状</t>
  </si>
  <si>
    <t>審</t>
  </si>
  <si>
    <t>主審</t>
  </si>
  <si>
    <t>第4の審判員</t>
  </si>
  <si>
    <t>曇</t>
  </si>
  <si>
    <t>気温</t>
  </si>
  <si>
    <t>大塚　浩司</t>
  </si>
  <si>
    <t>寺次　良生</t>
  </si>
  <si>
    <t>金田　智朗</t>
  </si>
  <si>
    <t>場</t>
  </si>
  <si>
    <t>候</t>
  </si>
  <si>
    <t>雨</t>
  </si>
  <si>
    <t>湿度</t>
  </si>
  <si>
    <t>％</t>
  </si>
  <si>
    <t>態</t>
  </si>
  <si>
    <t>泥沼</t>
  </si>
  <si>
    <t>判</t>
  </si>
  <si>
    <t>坪井　和幸</t>
  </si>
  <si>
    <t>【チーム名】</t>
  </si>
  <si>
    <t>kick off</t>
  </si>
  <si>
    <t>延前</t>
  </si>
  <si>
    <t>延後</t>
  </si>
  <si>
    <t>先</t>
  </si>
  <si>
    <t>後</t>
  </si>
  <si>
    <t>ＰＫ戦</t>
  </si>
  <si>
    <t>シュート（得点者は○印）</t>
  </si>
  <si>
    <t>学</t>
  </si>
  <si>
    <t>番</t>
  </si>
  <si>
    <t>合</t>
  </si>
  <si>
    <t>延</t>
  </si>
  <si>
    <t>前</t>
  </si>
  <si>
    <t>選</t>
  </si>
  <si>
    <t>手</t>
  </si>
  <si>
    <t>位置</t>
  </si>
  <si>
    <t>地区名</t>
  </si>
  <si>
    <t>計</t>
  </si>
  <si>
    <t>半</t>
  </si>
  <si>
    <t>号</t>
  </si>
  <si>
    <t>交替要員</t>
  </si>
  <si>
    <t>小計</t>
  </si>
  <si>
    <t>合計</t>
  </si>
  <si>
    <t>シュート数</t>
  </si>
  <si>
    <t>OUT</t>
  </si>
  <si>
    <t>IN</t>
  </si>
  <si>
    <t>交代</t>
  </si>
  <si>
    <t>警告（Ｃ）・退場（Ｓ）など</t>
  </si>
  <si>
    <t>チーム
合計</t>
  </si>
  <si>
    <t>Ｇ</t>
  </si>
  <si>
    <t>Ｋ</t>
  </si>
  <si>
    <t>Ｃ</t>
  </si>
  <si>
    <t>直接</t>
  </si>
  <si>
    <t>ＦＫ</t>
  </si>
  <si>
    <t>間接</t>
  </si>
  <si>
    <t>Ｐ</t>
  </si>
  <si>
    <t>得　　点　　経　　過</t>
  </si>
  <si>
    <t xml:space="preserve"> </t>
  </si>
  <si>
    <t>《略号例》</t>
  </si>
  <si>
    <t>ドリブル</t>
  </si>
  <si>
    <t>～</t>
  </si>
  <si>
    <t>ゴロのパス</t>
  </si>
  <si>
    <t>浮き球</t>
  </si>
  <si>
    <t>∩</t>
  </si>
  <si>
    <t>混戦</t>
  </si>
  <si>
    <t>ヘディング</t>
  </si>
  <si>
    <t>H</t>
  </si>
  <si>
    <t>シュート</t>
  </si>
  <si>
    <t>S</t>
  </si>
  <si>
    <t>戦評者氏名</t>
  </si>
  <si>
    <t>勤務先または所属</t>
  </si>
  <si>
    <t>一般社団法人　大分県サッカー協会　技術委員会</t>
  </si>
  <si>
    <t>　）</t>
  </si>
  <si>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</si>
  <si>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</si>
  <si>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M   C</t>
  </si>
  <si>
    <t>ウェルフェアオフィサー</t>
  </si>
  <si>
    <t>会　場　長</t>
  </si>
  <si>
    <t>主　　審</t>
  </si>
  <si>
    <t>試合開始　12時00分～</t>
  </si>
  <si>
    <t>足達　実生</t>
  </si>
  <si>
    <t>白江　直樹</t>
  </si>
  <si>
    <t>佐藤　慎二</t>
  </si>
  <si>
    <t>桑原　将吾</t>
  </si>
  <si>
    <t>試合開始　14時10分～</t>
  </si>
  <si>
    <t>小石川　悟</t>
  </si>
  <si>
    <t>野中　裕介</t>
  </si>
  <si>
    <t>一般社団法人　大分県サッカー協会　ジュニア委員会</t>
  </si>
  <si>
    <t>大会参加チーム名</t>
  </si>
  <si>
    <t>ポジション</t>
  </si>
  <si>
    <t>選手名漢字</t>
  </si>
  <si>
    <t>選手名カナ</t>
  </si>
  <si>
    <t>男女区分</t>
  </si>
  <si>
    <t>キャプテン</t>
  </si>
  <si>
    <t>前登録チーム</t>
  </si>
  <si>
    <t>ＭＦＣ三花少年サッカー教室</t>
  </si>
  <si>
    <t>GK</t>
  </si>
  <si>
    <t>小野　颯真</t>
  </si>
  <si>
    <t>オノ　ソウマ</t>
  </si>
  <si>
    <t>男子</t>
  </si>
  <si>
    <t>MF</t>
  </si>
  <si>
    <t>本多　太惺</t>
  </si>
  <si>
    <t>ホンダ　タイセイ</t>
  </si>
  <si>
    <t>建　来和</t>
  </si>
  <si>
    <t>タテ　ライト</t>
  </si>
  <si>
    <t>高村　琉琥</t>
  </si>
  <si>
    <t>タカムラ　リク</t>
  </si>
  <si>
    <t>DF</t>
  </si>
  <si>
    <t>本多　美月</t>
  </si>
  <si>
    <t>ホンダ　ミツキ</t>
  </si>
  <si>
    <t>女子小学生</t>
  </si>
  <si>
    <t>武富　賢人</t>
  </si>
  <si>
    <t>タケトミ　ケント</t>
  </si>
  <si>
    <t>千原　颯天</t>
  </si>
  <si>
    <t>チハラ　ハヤテ</t>
  </si>
  <si>
    <t>椋野　凌生</t>
  </si>
  <si>
    <t>ムクノ　リュウ</t>
  </si>
  <si>
    <t>宮崎　大珠</t>
  </si>
  <si>
    <t>ミヤザキ　タイジュ</t>
  </si>
  <si>
    <t>安達　由維</t>
  </si>
  <si>
    <t>アダチ　ユイ</t>
  </si>
  <si>
    <t>佐藤　理一</t>
  </si>
  <si>
    <t>サトウ　リイチ</t>
  </si>
  <si>
    <t>内海　太輝</t>
  </si>
  <si>
    <t>ウツミ　タイヨウ</t>
  </si>
  <si>
    <t>FW</t>
  </si>
  <si>
    <t>木下　誠喜</t>
  </si>
  <si>
    <t>キノシタ　マコ</t>
  </si>
  <si>
    <t>川井　新太</t>
  </si>
  <si>
    <t>カワイ　アラタ</t>
  </si>
  <si>
    <t>小野　紘弥</t>
  </si>
  <si>
    <t>オノ　ヒロヤ</t>
  </si>
  <si>
    <t>上田　暖</t>
  </si>
  <si>
    <t>ウエダ　ハル</t>
  </si>
  <si>
    <t>若宮サッカースポーツ少年団</t>
  </si>
  <si>
    <t>堀江　優志</t>
  </si>
  <si>
    <t>ホリエ　ユウシ</t>
  </si>
  <si>
    <t>末竹　光健</t>
  </si>
  <si>
    <t>スエタケ　コウケン</t>
  </si>
  <si>
    <t>千原　蓮己</t>
  </si>
  <si>
    <t>チハラ　レンゴ</t>
  </si>
  <si>
    <t>千原　凛士</t>
  </si>
  <si>
    <t>チハラ　リント</t>
  </si>
  <si>
    <t>綾部　瑛太</t>
  </si>
  <si>
    <t>アヤベ　エイタ</t>
  </si>
  <si>
    <t>野瀬　幹太</t>
  </si>
  <si>
    <t>ノセ　カンタ</t>
  </si>
  <si>
    <t>鷲頭　時希</t>
  </si>
  <si>
    <t>ワシズ　トキ</t>
  </si>
  <si>
    <t>加藤　剛志</t>
  </si>
  <si>
    <t>カトウ　ゴウシ</t>
  </si>
  <si>
    <t>矢幡　宝貴</t>
  </si>
  <si>
    <t>ヤワタ　タカキ</t>
  </si>
  <si>
    <t>伊藤　朔麻</t>
  </si>
  <si>
    <t>イトウ　サクマ</t>
  </si>
  <si>
    <t>黒木　丈介</t>
  </si>
  <si>
    <t>クロキ　ジョウスケ</t>
  </si>
  <si>
    <t>渡邉　聡典</t>
  </si>
  <si>
    <t>ワタナベ　ソウスケ</t>
  </si>
  <si>
    <t>吉谷　海翔</t>
  </si>
  <si>
    <t>ヨシタニ　カイト</t>
  </si>
  <si>
    <t>咸宜日隈ｓｃ</t>
  </si>
  <si>
    <t>城本　凰喜</t>
  </si>
  <si>
    <t>シロモト　コウキ</t>
  </si>
  <si>
    <t>幸　翔太</t>
  </si>
  <si>
    <t>ユキ　ショウタ</t>
  </si>
  <si>
    <t>高倉　里桜</t>
  </si>
  <si>
    <t>タカクラ　リオ</t>
  </si>
  <si>
    <t>安養寺　徳真</t>
  </si>
  <si>
    <t>アンヨウジ　トクマ</t>
  </si>
  <si>
    <t>宮本　碧翔</t>
  </si>
  <si>
    <t>ミヤモト　カイト</t>
  </si>
  <si>
    <t>日野　湊太</t>
  </si>
  <si>
    <t>ヒノ　ソウタ</t>
  </si>
  <si>
    <t>財津　洸希</t>
  </si>
  <si>
    <t>ザイツ　コウキ</t>
  </si>
  <si>
    <t>幸　愛菜</t>
  </si>
  <si>
    <t>ユキ　アイナ</t>
  </si>
  <si>
    <t>幸　龍弥</t>
  </si>
  <si>
    <t>ユキ　タツヤ</t>
  </si>
  <si>
    <t>城本　憂臥</t>
  </si>
  <si>
    <t>シロモト　ユウガ</t>
  </si>
  <si>
    <t>相良　結仁</t>
  </si>
  <si>
    <t>サガラ　ユイト</t>
  </si>
  <si>
    <t>森口　将</t>
  </si>
  <si>
    <t>モリグチ　マサル</t>
  </si>
  <si>
    <t>清水　心叶</t>
  </si>
  <si>
    <t>シミズ　マナヤ</t>
  </si>
  <si>
    <t>ＦＣアリアーレ</t>
  </si>
  <si>
    <t>伊藤　翠</t>
  </si>
  <si>
    <t>イトウ　スイ</t>
  </si>
  <si>
    <t>小山　清志郎</t>
  </si>
  <si>
    <t>コヤマ　セイシロウ</t>
  </si>
  <si>
    <t>尾形　智希</t>
  </si>
  <si>
    <t>オガタ　トモキ</t>
  </si>
  <si>
    <t>古賀　丈太郎</t>
  </si>
  <si>
    <t>コガ　ジョウタロウ</t>
  </si>
  <si>
    <t>日野　快玲</t>
  </si>
  <si>
    <t>ヒノ　カイリ</t>
  </si>
  <si>
    <t>ＦＣ．ＲＥ．ＳＴＡＲＴ　</t>
  </si>
  <si>
    <t>井上　凛央</t>
  </si>
  <si>
    <t>イノウエ　リオ</t>
  </si>
  <si>
    <t>石井ジュニアサッカークラブ</t>
  </si>
  <si>
    <t>松尾　俊輝</t>
  </si>
  <si>
    <t>マツオ　トシキ</t>
  </si>
  <si>
    <t>ＦＣ朝倉</t>
  </si>
  <si>
    <t>石井　龍正</t>
  </si>
  <si>
    <t>イシイ　リュウセイ</t>
  </si>
  <si>
    <t>高瀬　風緒</t>
  </si>
  <si>
    <t>タカセ　カオ</t>
  </si>
  <si>
    <t>松岡　蓮音</t>
  </si>
  <si>
    <t>マツオカ　レント</t>
  </si>
  <si>
    <t>串尾　遼馬</t>
  </si>
  <si>
    <t>クシオ　ハルマ</t>
  </si>
  <si>
    <t>今井　琉雅</t>
  </si>
  <si>
    <t>イマイ　リュウガ</t>
  </si>
  <si>
    <t>右近　剛聖</t>
  </si>
  <si>
    <t>ウコン　ゴウセイ</t>
  </si>
  <si>
    <t>佐藤　銀</t>
  </si>
  <si>
    <t>サトウ　ギン</t>
  </si>
  <si>
    <t>うきはジュニオール</t>
  </si>
  <si>
    <t>白石　大也</t>
  </si>
  <si>
    <t>シライシ　ダイヤ</t>
  </si>
  <si>
    <t>高倉　佑心</t>
  </si>
  <si>
    <t>タカクラ　ユウシン</t>
  </si>
  <si>
    <t>三芳少年サッカースクール</t>
  </si>
  <si>
    <t>小山　泉粋</t>
  </si>
  <si>
    <t>コヤマ　センスイ</t>
  </si>
  <si>
    <t>大鶴　拳志郎</t>
  </si>
  <si>
    <t>オオツル　ケンシロウ</t>
  </si>
  <si>
    <t>佐藤　煌汰</t>
  </si>
  <si>
    <t>サトウ　コウタ</t>
  </si>
  <si>
    <t>松木　悠歩</t>
  </si>
  <si>
    <t>マツキ　ユウホ</t>
  </si>
  <si>
    <t>梶原　慶</t>
  </si>
  <si>
    <t>カジワラ　ケイ</t>
  </si>
  <si>
    <t>高森　優暉</t>
  </si>
  <si>
    <t>タカモリ　ユウキ</t>
  </si>
  <si>
    <t>萬　善</t>
  </si>
  <si>
    <t>ヨロズ　ゼン</t>
  </si>
  <si>
    <t>河津　壮真</t>
  </si>
  <si>
    <t>カワヅ　ソウマ</t>
  </si>
  <si>
    <t>藤原　聖希</t>
  </si>
  <si>
    <t>フジワラ　イブキ</t>
  </si>
  <si>
    <t>椎原　佑太</t>
  </si>
  <si>
    <t>シイハラ　ユウタ</t>
  </si>
  <si>
    <t>江田　陽向</t>
  </si>
  <si>
    <t>コウダ　ヒュウガ</t>
  </si>
  <si>
    <t>山本　真輝</t>
  </si>
  <si>
    <t>ヤマモト　マナキ</t>
  </si>
  <si>
    <t>藤原　竜心</t>
  </si>
  <si>
    <t>フジワラ　リュウシン</t>
  </si>
  <si>
    <t>江藤　隆太</t>
  </si>
  <si>
    <t>エトウ　リュウタ</t>
  </si>
  <si>
    <t>荒木　崇秀</t>
  </si>
  <si>
    <t>アラキ　タカヒデ</t>
  </si>
  <si>
    <t>清藤　槙斗</t>
  </si>
  <si>
    <t>キヨフジ　マキト</t>
  </si>
  <si>
    <t>佐古　慎之助</t>
  </si>
  <si>
    <t>サコ　シンノスケ</t>
  </si>
  <si>
    <t>小幡　玲治</t>
  </si>
  <si>
    <t>オバタ　レイジ</t>
  </si>
  <si>
    <t>吉武　龍玄</t>
  </si>
  <si>
    <t>ヨシタケ　リュウゲン</t>
  </si>
  <si>
    <t>安部　叶音</t>
  </si>
  <si>
    <t>アベ　カナト</t>
  </si>
  <si>
    <t>佐藤　龍輝</t>
  </si>
  <si>
    <t>サトウ　リュウキ</t>
  </si>
  <si>
    <t>衛藤　昇</t>
  </si>
  <si>
    <t>エトウ　ショウ</t>
  </si>
  <si>
    <t>西原　颯一</t>
  </si>
  <si>
    <t>ニシハラ　ソウイ</t>
  </si>
  <si>
    <t>嶋末　大地</t>
  </si>
  <si>
    <t>シマスエ　ダイチ</t>
  </si>
  <si>
    <t>江隈　涼星</t>
  </si>
  <si>
    <t>エグマ　リョウセイ</t>
  </si>
  <si>
    <t>河津　杏瑠</t>
  </si>
  <si>
    <t>カワヅ　アンル</t>
  </si>
  <si>
    <t>天瀬ジュニアサッカークラブ</t>
  </si>
  <si>
    <t>太郎良　遥翔</t>
  </si>
  <si>
    <t>タロウラ　ハルト</t>
  </si>
  <si>
    <t>山上　修吾</t>
  </si>
  <si>
    <t>ヤマカミ　シュウゴ</t>
  </si>
  <si>
    <t>松岡　瑞季</t>
  </si>
  <si>
    <t>マツオカ　ミズキ</t>
  </si>
  <si>
    <t>嶋末　颯真</t>
  </si>
  <si>
    <t>シマスエ　ソウマ</t>
  </si>
  <si>
    <t>ＦＣ．ＵＳＡ</t>
  </si>
  <si>
    <t>吉松　龍生</t>
  </si>
  <si>
    <t>ヨシマツ　リュウショウ</t>
  </si>
  <si>
    <t>桐畑　奈儀徒</t>
  </si>
  <si>
    <t>キリハタ　ナギト</t>
  </si>
  <si>
    <t>長岡　宗志</t>
  </si>
  <si>
    <t>ナガオカ　ソウシ</t>
  </si>
  <si>
    <t>大力　翼</t>
  </si>
  <si>
    <t>ダイリキ　ツバサ</t>
  </si>
  <si>
    <t>吉井　颯</t>
  </si>
  <si>
    <t>ヨシイ　ハヤテ</t>
  </si>
  <si>
    <t>今永　瑛仁</t>
  </si>
  <si>
    <t>イマナガ　エイト</t>
  </si>
  <si>
    <t>礒辺　翔</t>
  </si>
  <si>
    <t>イソベ　ショウ</t>
  </si>
  <si>
    <t>土谷　蓮音</t>
  </si>
  <si>
    <t>ツチヤ　レオン</t>
  </si>
  <si>
    <t>光永　颯大</t>
  </si>
  <si>
    <t>ミツナガ　ソウタ</t>
  </si>
  <si>
    <t>豊永　優人</t>
  </si>
  <si>
    <t>トヨナガ　ユウト</t>
  </si>
  <si>
    <t>大力　隼翔</t>
  </si>
  <si>
    <t>ダイリキ　ハヤト</t>
  </si>
  <si>
    <t>吉田　幸永</t>
  </si>
  <si>
    <t>ヨシダ　ユキヒサ</t>
  </si>
  <si>
    <t>友松　蒼士</t>
  </si>
  <si>
    <t>トモマツ　アオシ</t>
  </si>
  <si>
    <t>梶原　志煌</t>
  </si>
  <si>
    <t>カジワラ　シオン</t>
  </si>
  <si>
    <t>髙橋　旺太郎</t>
  </si>
  <si>
    <t>タカハシ　オウタロウ</t>
  </si>
  <si>
    <t>荒牧　悠斗</t>
  </si>
  <si>
    <t>アラマキ　ハルト</t>
  </si>
  <si>
    <t>桑原　煌弥</t>
  </si>
  <si>
    <t>クワハラ　コウヤ</t>
  </si>
  <si>
    <t>三ヶ尻　悠莉</t>
  </si>
  <si>
    <t>ミカジリ　ユウリ</t>
  </si>
  <si>
    <t>江口　蒼佑</t>
  </si>
  <si>
    <t>エグチ　ソウスケ</t>
  </si>
  <si>
    <t>佐藤　稜真</t>
  </si>
  <si>
    <t>サトウ　リオマ</t>
  </si>
  <si>
    <t>岩男　一吹</t>
  </si>
  <si>
    <t>イワオ　イブキ</t>
  </si>
  <si>
    <t>副島　碧斗</t>
  </si>
  <si>
    <t>ソエジマ　アオト</t>
  </si>
  <si>
    <t>榊原　佑心</t>
  </si>
  <si>
    <t>サカキバラ　ユウシン</t>
  </si>
  <si>
    <t>福田　貴玄</t>
  </si>
  <si>
    <t>フクダ　タカトラ</t>
  </si>
  <si>
    <t>小山　千慧</t>
  </si>
  <si>
    <t>コヤマ　チサト</t>
  </si>
  <si>
    <t>田口　恭平</t>
  </si>
  <si>
    <t>タグチ　キョウヘイ</t>
  </si>
  <si>
    <t>吉田　祭人</t>
  </si>
  <si>
    <t>ヨシダ　マイト</t>
  </si>
  <si>
    <t>四日市南ＳＳＣ</t>
  </si>
  <si>
    <t>川端　一誓</t>
  </si>
  <si>
    <t>カワバタ　イッセイ</t>
  </si>
  <si>
    <t>幡手　蓮</t>
  </si>
  <si>
    <t>ハタデ　レン</t>
  </si>
  <si>
    <t>是恒　夢月</t>
  </si>
  <si>
    <t>コレツネ　ユヅキ</t>
  </si>
  <si>
    <t>和田　大里</t>
  </si>
  <si>
    <t>ワダ　ダイリ</t>
  </si>
  <si>
    <t>高畑　敦仁</t>
  </si>
  <si>
    <t>タカハタ　アツヒト</t>
  </si>
  <si>
    <t>川野　樹</t>
  </si>
  <si>
    <t>カワノ　イツキ</t>
  </si>
  <si>
    <t>権藤　羽菜</t>
  </si>
  <si>
    <t>ゴンドウ　ハナ</t>
  </si>
  <si>
    <t>合原　竜毅</t>
  </si>
  <si>
    <t>ゴウバル　リュウキ</t>
  </si>
  <si>
    <t>岡部　龍大</t>
  </si>
  <si>
    <t>オカベ　リュウダイ</t>
  </si>
  <si>
    <t>銅野　男児</t>
  </si>
  <si>
    <t>ドウノ　ダンジ</t>
  </si>
  <si>
    <t>豊後高田ＦＣ　Ｂｏｒｄｅｒ　Ｊｒ</t>
  </si>
  <si>
    <t>東　心音</t>
  </si>
  <si>
    <t>ヒガシ　ミオト</t>
  </si>
  <si>
    <t>蓮輪　蒼真</t>
  </si>
  <si>
    <t>ハスワ　ソウマ</t>
  </si>
  <si>
    <t>樋田　結都</t>
  </si>
  <si>
    <t>ヒダ　ユイト</t>
  </si>
  <si>
    <t>田村　優真</t>
  </si>
  <si>
    <t>タムラ　ユウマ</t>
  </si>
  <si>
    <t>池永　千俐</t>
  </si>
  <si>
    <t>イケナガ　センリ</t>
  </si>
  <si>
    <t>四日市北ＪＦＣ</t>
  </si>
  <si>
    <t>奥　結斗</t>
  </si>
  <si>
    <t>オク　ユウト</t>
  </si>
  <si>
    <t>羽賀　遼太郎</t>
  </si>
  <si>
    <t>ハガ　リョウタロウ</t>
  </si>
  <si>
    <t>河野　広空</t>
  </si>
  <si>
    <t>カワノ　ヒロタカ</t>
  </si>
  <si>
    <t>戸上　維人</t>
  </si>
  <si>
    <t>トウエ　ユイト</t>
  </si>
  <si>
    <t>吉田　和季</t>
  </si>
  <si>
    <t>ヨシダ　カズ</t>
  </si>
  <si>
    <t>原田　将臣</t>
  </si>
  <si>
    <t>ハラダ　マサオミ</t>
  </si>
  <si>
    <t>高橋　なな子</t>
  </si>
  <si>
    <t>タカハシ　ナナコ</t>
  </si>
  <si>
    <t>中野　嬉生</t>
  </si>
  <si>
    <t>ナカノ　キオ</t>
  </si>
  <si>
    <t>庄部　ユリナ</t>
  </si>
  <si>
    <t>ショウブ　ユリナ</t>
  </si>
  <si>
    <t>安倍　翔空</t>
  </si>
  <si>
    <t>アベ　トア</t>
  </si>
  <si>
    <t>伴　龍之介</t>
  </si>
  <si>
    <t>バン　リュウノスケ</t>
  </si>
  <si>
    <t>竹島　琉生</t>
  </si>
  <si>
    <t>タケシマ　ルイ</t>
  </si>
  <si>
    <t>高橋　陸</t>
  </si>
  <si>
    <t>タカハシ　リク</t>
  </si>
  <si>
    <t>衛藤　紘太</t>
  </si>
  <si>
    <t>エトウ　コウタ</t>
  </si>
  <si>
    <t>内藤　千瑛</t>
  </si>
  <si>
    <t>ナイトウ　チアキ</t>
  </si>
  <si>
    <t>芹川　葵思</t>
  </si>
  <si>
    <t>セリカワ　アオシ</t>
  </si>
  <si>
    <t>清水　順平</t>
  </si>
  <si>
    <t>シミズ　ジュンペイ</t>
  </si>
  <si>
    <t>亀井　凌</t>
  </si>
  <si>
    <t>カメイ　リョウ</t>
  </si>
  <si>
    <t>山本　璃彩</t>
  </si>
  <si>
    <t>ヤマモト　リア</t>
  </si>
  <si>
    <t>立脇　蓮惟</t>
  </si>
  <si>
    <t>タテワキ　レイ</t>
  </si>
  <si>
    <t>佐藤　心乃助</t>
  </si>
  <si>
    <t>サトウ　シンノスケ</t>
  </si>
  <si>
    <t>植村　清十郎</t>
  </si>
  <si>
    <t>ウエムラ　セイジュウロウ</t>
  </si>
  <si>
    <t>内藤　士穏</t>
  </si>
  <si>
    <t>ナイトウ　シオン</t>
  </si>
  <si>
    <t>伊藤　天雅</t>
  </si>
  <si>
    <t>イトウ　テンマ</t>
  </si>
  <si>
    <t>濱田　瑛大</t>
  </si>
  <si>
    <t>ハマダ　エイタ</t>
  </si>
  <si>
    <t>宮谷　俊輔</t>
  </si>
  <si>
    <t>ミヤタニ　シュンスケ</t>
  </si>
  <si>
    <t>徳丸　緒憧</t>
  </si>
  <si>
    <t>トクマル　ショア</t>
  </si>
  <si>
    <t>東　Ｆ．Ｃ．</t>
  </si>
  <si>
    <t>西村　康</t>
  </si>
  <si>
    <t>ニシムラ　コウ</t>
  </si>
  <si>
    <t>酒井　脩翔</t>
  </si>
  <si>
    <t>サカイ　シュウト</t>
  </si>
  <si>
    <t>量山　慶宗</t>
  </si>
  <si>
    <t>リョウザン　ヨシムネ</t>
  </si>
  <si>
    <t>荒巻　央琥</t>
  </si>
  <si>
    <t>アラマキ　オウガ</t>
  </si>
  <si>
    <t>長谷雄　銀士</t>
  </si>
  <si>
    <t>ハセオ　ギンジ</t>
  </si>
  <si>
    <t>合原　秀馬</t>
  </si>
  <si>
    <t>ゴウバラ　シュウマ</t>
  </si>
  <si>
    <t>浅井　仁成</t>
  </si>
  <si>
    <t>アザイ　ジンセイ</t>
  </si>
  <si>
    <t>下田　萌乃果</t>
  </si>
  <si>
    <t>シモダ　ホノカ</t>
  </si>
  <si>
    <t>岡　奏太</t>
  </si>
  <si>
    <t>オカ　ソウタ</t>
  </si>
  <si>
    <t>是永　愛翔</t>
  </si>
  <si>
    <t>コレナガ　マナト</t>
  </si>
  <si>
    <t>川野　颯亮</t>
  </si>
  <si>
    <t>カワノ　ソウスケ</t>
  </si>
  <si>
    <t>阿部　航士</t>
  </si>
  <si>
    <t>アベ　コウシ</t>
  </si>
  <si>
    <t>中野　洸希</t>
  </si>
  <si>
    <t>ナカノ　コオキ</t>
  </si>
  <si>
    <t>永尾　凜世</t>
  </si>
  <si>
    <t>ナガオ　リンジェ</t>
  </si>
  <si>
    <t>阿部　時煌</t>
  </si>
  <si>
    <t>アベ　ハルキ</t>
  </si>
  <si>
    <t>川野　葵翔</t>
  </si>
  <si>
    <t>カワノ　アオト</t>
  </si>
  <si>
    <t>八坂少年サッカークラブ</t>
  </si>
  <si>
    <t>中原　陽向</t>
  </si>
  <si>
    <t>ナカハラ　ヒナタ</t>
  </si>
  <si>
    <t>藤原　羚佑</t>
  </si>
  <si>
    <t>フジワラ　リョウスケ</t>
  </si>
  <si>
    <t>南　翔真</t>
  </si>
  <si>
    <t>ミナミ　ショウマ</t>
  </si>
  <si>
    <t>吉田　律</t>
  </si>
  <si>
    <t>ヨシダ　リツ</t>
  </si>
  <si>
    <t>冨来　柊介</t>
  </si>
  <si>
    <t>トミク　シュウスケ</t>
  </si>
  <si>
    <t>青野　良誠</t>
  </si>
  <si>
    <t>アオノ　リョウセイ</t>
  </si>
  <si>
    <t>三浦　颯真</t>
  </si>
  <si>
    <t>ミウラ　ソウマ</t>
  </si>
  <si>
    <t>本多　蓮雅</t>
  </si>
  <si>
    <t>ホンダ　レンマ</t>
  </si>
  <si>
    <t>三浦　稜汰</t>
  </si>
  <si>
    <t>ミウラ　リョウタ</t>
  </si>
  <si>
    <t>河野　結斗</t>
  </si>
  <si>
    <t>コウノ　ユイト</t>
  </si>
  <si>
    <t>阿部　結楓</t>
  </si>
  <si>
    <t>アベ　ユイカ</t>
  </si>
  <si>
    <t>遠江　一平</t>
  </si>
  <si>
    <t>トウエ　イッペイ</t>
  </si>
  <si>
    <t>国東ジュニアサッカークラブ</t>
  </si>
  <si>
    <t>中磨　龍信</t>
  </si>
  <si>
    <t>ナカマ　リュウシン</t>
  </si>
  <si>
    <t>難波　航平</t>
  </si>
  <si>
    <t>ナンバ　コウヘイ</t>
  </si>
  <si>
    <t>山本　大樹</t>
  </si>
  <si>
    <t>ヤマモト　ダイキ</t>
  </si>
  <si>
    <t>厚田　恵太郎</t>
  </si>
  <si>
    <t>アツダ　ケイタロウ</t>
  </si>
  <si>
    <t>平野　嵩晴</t>
  </si>
  <si>
    <t>ヒラノ　スバル</t>
  </si>
  <si>
    <t>箕迫　夏海</t>
  </si>
  <si>
    <t>ミイサコ　ナツミ</t>
  </si>
  <si>
    <t>くにみＦＣ</t>
  </si>
  <si>
    <t>萱嶋　颯太</t>
  </si>
  <si>
    <t>カヤシマ　ハヤタ</t>
  </si>
  <si>
    <t>吉武　真叶</t>
  </si>
  <si>
    <t>ヨシタケ　マサト</t>
  </si>
  <si>
    <t>松本　絢斗</t>
  </si>
  <si>
    <t>マツモト　アヤト</t>
  </si>
  <si>
    <t>宮本　結生</t>
  </si>
  <si>
    <t>ミヤモト　ユウキ</t>
  </si>
  <si>
    <t>金子　笑也</t>
  </si>
  <si>
    <t>カネコ　エミヤ</t>
  </si>
  <si>
    <t>はやぶさフットボールクラブ</t>
  </si>
  <si>
    <t>竹本　徠希</t>
  </si>
  <si>
    <t>タケモト　ライキ</t>
  </si>
  <si>
    <t>竹本　琉希</t>
  </si>
  <si>
    <t>タケモト　リュウキ</t>
  </si>
  <si>
    <t>西本　楓</t>
  </si>
  <si>
    <t>ニシモト　カエデ</t>
  </si>
  <si>
    <t>上田　蒼空</t>
  </si>
  <si>
    <t>ウエダ　ソラ</t>
  </si>
  <si>
    <t>末廣　皇也</t>
  </si>
  <si>
    <t>スエヒロ　コウヤ</t>
  </si>
  <si>
    <t>喜久里　怜央</t>
  </si>
  <si>
    <t>キクザト　レオ</t>
  </si>
  <si>
    <t>吉﨑　斗立</t>
  </si>
  <si>
    <t>ヨシザキ　トウリ</t>
  </si>
  <si>
    <t>高橋　悠太郎</t>
  </si>
  <si>
    <t>タカハシ　ユウタロウ</t>
  </si>
  <si>
    <t>小谷瀬　悠</t>
  </si>
  <si>
    <t>コヤセ　ユウ</t>
  </si>
  <si>
    <t>今西　叶</t>
  </si>
  <si>
    <t>イマニシ　カナト</t>
  </si>
  <si>
    <t>中村　輝人</t>
  </si>
  <si>
    <t>ナカムラ　アキヒト</t>
  </si>
  <si>
    <t>桑原　光希</t>
  </si>
  <si>
    <t>クワバラ　ミツキ</t>
  </si>
  <si>
    <t>園　聖心龍</t>
  </si>
  <si>
    <t>ソノ　セシル</t>
  </si>
  <si>
    <t>平川　凛空</t>
  </si>
  <si>
    <t>ヒラカワ　リク</t>
  </si>
  <si>
    <t>末廣　三樹也</t>
  </si>
  <si>
    <t>スエヒロ　ミキヤ</t>
  </si>
  <si>
    <t>波多野　勇利</t>
  </si>
  <si>
    <t>ハタノ　ハヤト</t>
  </si>
  <si>
    <t>尾川　勇冴</t>
  </si>
  <si>
    <t>オガワ　ユウゴ</t>
  </si>
  <si>
    <t>原　直人</t>
  </si>
  <si>
    <t>ハラ　ナオト</t>
  </si>
  <si>
    <t>稲吉　夢月</t>
  </si>
  <si>
    <t>イナヨシ　ムツキ</t>
  </si>
  <si>
    <t>松野　大地</t>
  </si>
  <si>
    <t>マツノ　ダイチ</t>
  </si>
  <si>
    <t>上川　颯太</t>
  </si>
  <si>
    <t>カミカワ　ソウタ</t>
  </si>
  <si>
    <t>上家　伯斗</t>
  </si>
  <si>
    <t>カミイエ　ハクト</t>
  </si>
  <si>
    <t>坂内　陸斗</t>
  </si>
  <si>
    <t>サカウチ　リクト</t>
  </si>
  <si>
    <t>舞弓　龍愛</t>
  </si>
  <si>
    <t>マユミ　リュウア</t>
  </si>
  <si>
    <t>中川　友喜</t>
  </si>
  <si>
    <t>ナカガワ　トモキ</t>
  </si>
  <si>
    <t>富山　太陽</t>
  </si>
  <si>
    <t>トミヤマ　タイヨウ</t>
  </si>
  <si>
    <t>迫　大輔</t>
  </si>
  <si>
    <t>サコ　ダイスケ</t>
  </si>
  <si>
    <t>吉元　奏</t>
  </si>
  <si>
    <t>ヨシモト　カナデ</t>
  </si>
  <si>
    <t>ＦＣ大野</t>
  </si>
  <si>
    <t>麻生　結実</t>
  </si>
  <si>
    <t>アソウ　ユウミ</t>
  </si>
  <si>
    <t>荻本　拓摩</t>
  </si>
  <si>
    <t>オギモト　タクマ</t>
  </si>
  <si>
    <t>小野　雄稀</t>
  </si>
  <si>
    <t>オノ　ユウキ</t>
  </si>
  <si>
    <t>土居　蒔詩</t>
  </si>
  <si>
    <t>ドイ　マキシ</t>
  </si>
  <si>
    <t>南部　莞志</t>
  </si>
  <si>
    <t>ナンブ　カンジ</t>
  </si>
  <si>
    <t>高橋　颯志</t>
  </si>
  <si>
    <t>タカハシ　ソウシ</t>
  </si>
  <si>
    <t>遠矢　楓斗</t>
  </si>
  <si>
    <t>トオヤ　フウト</t>
  </si>
  <si>
    <t>廣瀬　健支</t>
  </si>
  <si>
    <t>ヒロセ　ケンシ</t>
  </si>
  <si>
    <t>十時　岳功</t>
  </si>
  <si>
    <t>トトキ　ガク</t>
  </si>
  <si>
    <t>甲斐　晶</t>
  </si>
  <si>
    <t>カイ　アキラ</t>
  </si>
  <si>
    <t>山本　晄士</t>
  </si>
  <si>
    <t>ヤマモト　アキト</t>
  </si>
  <si>
    <t>麻生　倫太</t>
  </si>
  <si>
    <t>アソウ　ミチタ</t>
  </si>
  <si>
    <t>鶴見ジュニアサッカークラブ</t>
  </si>
  <si>
    <t>平野　拓馬</t>
  </si>
  <si>
    <t>ヒラノ　タクマ</t>
  </si>
  <si>
    <t>中澤　愛</t>
  </si>
  <si>
    <t>ナカザワ　アイ</t>
  </si>
  <si>
    <t>日名子　隼弥</t>
  </si>
  <si>
    <t>ヒナゴ　シュンヤ</t>
  </si>
  <si>
    <t>矢治　颯馬</t>
  </si>
  <si>
    <t>ヤジ　ソウマ</t>
  </si>
  <si>
    <t>福本　明衣</t>
  </si>
  <si>
    <t>フクモト　メイ</t>
  </si>
  <si>
    <t>山田　翔太</t>
  </si>
  <si>
    <t>ヤマダ　ショウタ</t>
  </si>
  <si>
    <t>中澤　幹翔</t>
  </si>
  <si>
    <t>ナカザワ　ミキト</t>
  </si>
  <si>
    <t>大関　樹</t>
  </si>
  <si>
    <t>オオゼキ　タツキ</t>
  </si>
  <si>
    <t>深浦　杏奈</t>
  </si>
  <si>
    <t>フカウラ　アンナ</t>
  </si>
  <si>
    <t>横飛　歩</t>
  </si>
  <si>
    <t>ヨコトビ　アユム</t>
  </si>
  <si>
    <t>前田　麟</t>
  </si>
  <si>
    <t>マエダ　リン</t>
  </si>
  <si>
    <t>田川　咲麗</t>
  </si>
  <si>
    <t>タガワ　エレン</t>
  </si>
  <si>
    <t>後藤　優大</t>
  </si>
  <si>
    <t>ゴトウ　ユウダイ</t>
  </si>
  <si>
    <t>大平山アソシエーション式フットボールクラブ</t>
  </si>
  <si>
    <t>工藤　桜志</t>
  </si>
  <si>
    <t>クドウ　オウシ</t>
  </si>
  <si>
    <t>吉田　湊</t>
  </si>
  <si>
    <t>ヨシダ　ミナト</t>
  </si>
  <si>
    <t>重黒木　翔士</t>
  </si>
  <si>
    <t>ジュウクロギ　ショウジ</t>
  </si>
  <si>
    <t>櫻井　仁士</t>
  </si>
  <si>
    <t>サクライ　トシ</t>
  </si>
  <si>
    <t>坂本　蓮</t>
  </si>
  <si>
    <t>サカモト　レン</t>
  </si>
  <si>
    <t>大野　陽平</t>
  </si>
  <si>
    <t>オオノ　ヨウヘイ</t>
  </si>
  <si>
    <t>林　翔大</t>
  </si>
  <si>
    <t>ハヤシ　ショウタ</t>
  </si>
  <si>
    <t>宗岡　周護郎</t>
  </si>
  <si>
    <t>ムナオカ　シュウゴロウ</t>
  </si>
  <si>
    <t>和田　一真</t>
  </si>
  <si>
    <t>ワダ　カズマ</t>
  </si>
  <si>
    <t>工藤　豪汰</t>
  </si>
  <si>
    <t>クドウ　ゴウタ</t>
  </si>
  <si>
    <t>後藤　志劉</t>
  </si>
  <si>
    <t>ゴトウ　シリュウ</t>
  </si>
  <si>
    <t>宮本　龍之介</t>
  </si>
  <si>
    <t>ミヤモト　リュウノスケ</t>
  </si>
  <si>
    <t>緑丘サッカースポーツ少年団</t>
  </si>
  <si>
    <t>江藤　蒼介</t>
  </si>
  <si>
    <t>エトウ　ソウスケ</t>
  </si>
  <si>
    <t>平松　篤仁</t>
  </si>
  <si>
    <t>ヒラマツ　アツヒト</t>
  </si>
  <si>
    <t>岡田　蒼央</t>
  </si>
  <si>
    <t>オカダ　アオ</t>
  </si>
  <si>
    <t>杉本　航聖</t>
  </si>
  <si>
    <t>スギモト　コウセイ</t>
  </si>
  <si>
    <t>坂田　琉仁</t>
  </si>
  <si>
    <t>サカタ　リュウト</t>
  </si>
  <si>
    <t>荒金　ひより</t>
  </si>
  <si>
    <t>アラカネ　ヒヨリ</t>
  </si>
  <si>
    <t>加藤　海光</t>
  </si>
  <si>
    <t>カトウ　カイリ</t>
  </si>
  <si>
    <t>河野　凌駕</t>
  </si>
  <si>
    <t>カワノ　リョウガ</t>
  </si>
  <si>
    <t>三村　英人</t>
  </si>
  <si>
    <t>ミムラ　エイト</t>
  </si>
  <si>
    <t>片岡　桂大</t>
  </si>
  <si>
    <t>カタオカ　ケイタ</t>
  </si>
  <si>
    <t>黒田　陸</t>
  </si>
  <si>
    <t>クロダ　リク</t>
  </si>
  <si>
    <t>足立　輝</t>
  </si>
  <si>
    <t>アダチ　ライト</t>
  </si>
  <si>
    <t>Ｓｈｙｎｔ　ＦＣ</t>
  </si>
  <si>
    <t>山本　悠誠</t>
  </si>
  <si>
    <t>ヤマモト　ユウセイ</t>
  </si>
  <si>
    <t>中津豊南ＦＣ</t>
  </si>
  <si>
    <t>奥薗　秀希美</t>
  </si>
  <si>
    <t>オクゾノ　ホノミ</t>
  </si>
  <si>
    <t>能瀬　力輝斗</t>
  </si>
  <si>
    <t>ノセ　リキト</t>
  </si>
  <si>
    <t>山田　晴香</t>
  </si>
  <si>
    <t>ヤマダ　ハルカ</t>
  </si>
  <si>
    <t>東　玲來</t>
  </si>
  <si>
    <t>ヒガシ　レイナ</t>
  </si>
  <si>
    <t>田中　修斗</t>
  </si>
  <si>
    <t>タナカ　シュウト</t>
  </si>
  <si>
    <t>田中　遥翔</t>
  </si>
  <si>
    <t>タナカ　ハルト</t>
  </si>
  <si>
    <t>山本　拓真</t>
  </si>
  <si>
    <t>ヤマモト　タクマ</t>
  </si>
  <si>
    <t>清水　琉季士</t>
  </si>
  <si>
    <t>シミズ　ルキト</t>
  </si>
  <si>
    <t>三原　琉誠</t>
  </si>
  <si>
    <t>ミハラ　リュウセイ</t>
  </si>
  <si>
    <t>岩谷　羽琉</t>
  </si>
  <si>
    <t>イワヤ　ハル</t>
  </si>
  <si>
    <t>東　蒼太</t>
  </si>
  <si>
    <t>ヒガシ　ソウタ</t>
  </si>
  <si>
    <t>川野　龍空</t>
  </si>
  <si>
    <t>カワノ　リク</t>
  </si>
  <si>
    <t>小原　晴太</t>
  </si>
  <si>
    <t>コハラ　ハルタ</t>
  </si>
  <si>
    <t>山﨑　麗愛</t>
  </si>
  <si>
    <t>ヤマサキ　レイア</t>
  </si>
  <si>
    <t>和田少年サッカークラブ</t>
  </si>
  <si>
    <t>前田　悠翔</t>
  </si>
  <si>
    <t>マエダ　ユウト</t>
  </si>
  <si>
    <t>和間　凛翔</t>
  </si>
  <si>
    <t>ワマ　リクト</t>
  </si>
  <si>
    <t>貞許　辰巳</t>
  </si>
  <si>
    <t>サダモト　タツミ</t>
  </si>
  <si>
    <t>黒川　寛太</t>
  </si>
  <si>
    <t>クロカワ　カンタ</t>
  </si>
  <si>
    <t>倉方　颯杜</t>
  </si>
  <si>
    <t>クラカタ　ハヤト</t>
  </si>
  <si>
    <t>奥　蒼太</t>
  </si>
  <si>
    <t>オク　ソウタ</t>
  </si>
  <si>
    <t>江口　佳樹</t>
  </si>
  <si>
    <t>エグチ　ヨシキ</t>
  </si>
  <si>
    <t>古間地　櫻咲</t>
  </si>
  <si>
    <t>フルマジ　ハル</t>
  </si>
  <si>
    <t>邑本　一真</t>
  </si>
  <si>
    <t>ムラモト　カズマ</t>
  </si>
  <si>
    <t>小野田　楓真</t>
  </si>
  <si>
    <t>オノダ　フウマ</t>
  </si>
  <si>
    <t>堤　竜之介</t>
  </si>
  <si>
    <t>ツツミ　リュウノスケ</t>
  </si>
  <si>
    <t>宮脇　匠志</t>
  </si>
  <si>
    <t>ミヤワキ　ショウジ</t>
  </si>
  <si>
    <t>岩渕　大陸</t>
  </si>
  <si>
    <t>イワブチ　タイリク</t>
  </si>
  <si>
    <t>吉田　陽日冬</t>
  </si>
  <si>
    <t>ヨシダ　ヒビト</t>
  </si>
  <si>
    <t>山本　寿輝</t>
  </si>
  <si>
    <t>ヤマモト　トシキ</t>
  </si>
  <si>
    <t>岩尾　奈瑞菜</t>
  </si>
  <si>
    <t>イワオ　ナズナ</t>
  </si>
  <si>
    <t>元木　蓮哉</t>
  </si>
  <si>
    <t>モトキ　レンヤ</t>
  </si>
  <si>
    <t>森脇　琥太郎</t>
  </si>
  <si>
    <t>モリワキ　コタロウ</t>
  </si>
  <si>
    <t>岡山　銀臣</t>
  </si>
  <si>
    <t>オカヤマ　ギンジ</t>
  </si>
  <si>
    <t>元木　来哉</t>
  </si>
  <si>
    <t>モトキ　ライヤ</t>
  </si>
  <si>
    <t>山崎　歩夢</t>
  </si>
  <si>
    <t>ヤマサキ　アユム</t>
  </si>
  <si>
    <t>塔元　想弥</t>
  </si>
  <si>
    <t>トウモト　ソウヤ</t>
  </si>
  <si>
    <t>岩尾　岳東</t>
  </si>
  <si>
    <t>イワオ　ガクト</t>
  </si>
  <si>
    <t>菅川　惺空</t>
  </si>
  <si>
    <t>スガワ　セラ</t>
  </si>
  <si>
    <t>堀内　琥嗣</t>
  </si>
  <si>
    <t>ホリウチ　コウシ</t>
  </si>
  <si>
    <t>藤高　理貴</t>
  </si>
  <si>
    <t>フジタカ　マサキ</t>
  </si>
  <si>
    <t>堀内　瑛嗣</t>
  </si>
  <si>
    <t>ホリウチ　エイシ</t>
  </si>
  <si>
    <t>秋吉　太耀</t>
  </si>
  <si>
    <t>アキヨシ　タイヨウ</t>
  </si>
  <si>
    <t>古谷　柚季奈</t>
  </si>
  <si>
    <t>フルヤ　ユキナ</t>
  </si>
  <si>
    <t>菅野　悠翔</t>
  </si>
  <si>
    <t>スガノ　ユウト</t>
  </si>
  <si>
    <t>岩田　千諒</t>
  </si>
  <si>
    <t>イワタ　チアキ</t>
  </si>
  <si>
    <t>松尾　耕成</t>
  </si>
  <si>
    <t>マツオ　コウセイ</t>
  </si>
  <si>
    <t>平山　聖佳</t>
  </si>
  <si>
    <t>ヒラヤマ　キヨカ</t>
  </si>
  <si>
    <t>森本　峻太</t>
  </si>
  <si>
    <t>モリモト　シュンタ</t>
  </si>
  <si>
    <t>貴戸　晟吾</t>
  </si>
  <si>
    <t>キド　セイゴ</t>
  </si>
  <si>
    <t>近砂　宏信</t>
  </si>
  <si>
    <t>チカスナ　ヒロノブ</t>
  </si>
  <si>
    <t>宮崎　敦寛</t>
  </si>
  <si>
    <t>ミヤザキ　アツヒロ</t>
  </si>
  <si>
    <t>小松　未来</t>
  </si>
  <si>
    <t>コマツ　ミキ</t>
  </si>
  <si>
    <t>ＦＣ中津ジュニア</t>
  </si>
  <si>
    <t>末廣　敬斗</t>
  </si>
  <si>
    <t>スエヒロ　ケイト</t>
  </si>
  <si>
    <t>中津沖代ジュニアサッカークラブ</t>
  </si>
  <si>
    <t>竹尾　莞太朗</t>
  </si>
  <si>
    <t>タケオ　カンタロウ</t>
  </si>
  <si>
    <t>飯干　響</t>
  </si>
  <si>
    <t>イイホシ　ヒビキ</t>
  </si>
  <si>
    <t>石川　怜旺</t>
  </si>
  <si>
    <t>イシカワ　レオ</t>
  </si>
  <si>
    <t>栗山　夕弦</t>
  </si>
  <si>
    <t>クリヤマ　ユヅル</t>
  </si>
  <si>
    <t>高比良　飛吹</t>
  </si>
  <si>
    <t>タカヒラ　イブキ</t>
  </si>
  <si>
    <t>堀部　翔太</t>
  </si>
  <si>
    <t>ホリベ　ショウタ</t>
  </si>
  <si>
    <t>田中　勇輔</t>
  </si>
  <si>
    <t>タナカ　ユウスケ</t>
  </si>
  <si>
    <t>白石　大翔</t>
  </si>
  <si>
    <t>シライシ　ヒロト</t>
  </si>
  <si>
    <t>守口　輝哉</t>
  </si>
  <si>
    <t>モリグチ　ライヤ</t>
  </si>
  <si>
    <t>笠原　惇希</t>
  </si>
  <si>
    <t>カサハラ　アツキ</t>
  </si>
  <si>
    <t>橋本　蓮斗</t>
  </si>
  <si>
    <t>ハシモト　レント</t>
  </si>
  <si>
    <t>多田東サッカークラブ</t>
  </si>
  <si>
    <t>小崎　大翔</t>
  </si>
  <si>
    <t>コザキ　ヒロト</t>
  </si>
  <si>
    <t>植山　碧</t>
  </si>
  <si>
    <t>ウエヤマ　アオイ</t>
  </si>
  <si>
    <t>藤丸　敦毅</t>
  </si>
  <si>
    <t>フジマル　アツキ</t>
  </si>
  <si>
    <t>卯花　慶太</t>
  </si>
  <si>
    <t>ウノハナ　ケイト</t>
  </si>
  <si>
    <t>山下　誠人</t>
  </si>
  <si>
    <t>ヤマシタ　マサト</t>
  </si>
  <si>
    <t>秋月　大河</t>
  </si>
  <si>
    <t>アキヅキ　タイガ</t>
  </si>
  <si>
    <t>三枝　勇斗</t>
  </si>
  <si>
    <t>ミエダ　ユウト</t>
  </si>
  <si>
    <t>加藤　悠真</t>
  </si>
  <si>
    <t>カトウ　ユウマ</t>
  </si>
  <si>
    <t>利光　世有</t>
  </si>
  <si>
    <t>トシミツ　セア</t>
  </si>
  <si>
    <t>阿南　柊人</t>
  </si>
  <si>
    <t>アナン　シュウト</t>
  </si>
  <si>
    <t>池田　響絆</t>
  </si>
  <si>
    <t>イケダ　ヒビキ</t>
  </si>
  <si>
    <t>アリアンサ熊本ＦＣ</t>
  </si>
  <si>
    <t>村上　瑛翔</t>
  </si>
  <si>
    <t>ムラカミ　エイト</t>
  </si>
  <si>
    <t>農上　一護</t>
  </si>
  <si>
    <t>ノウガミ　イチゴ</t>
  </si>
  <si>
    <t>山口　蒼空</t>
  </si>
  <si>
    <t>ヤマグチ　ソラ</t>
  </si>
  <si>
    <t>立川　格</t>
  </si>
  <si>
    <t>タツカワ　イタル</t>
  </si>
  <si>
    <t>小野　由翔</t>
  </si>
  <si>
    <t>オノ　ユイト</t>
  </si>
  <si>
    <t>設楽　有哩</t>
  </si>
  <si>
    <t>シダラ　ユウリ</t>
  </si>
  <si>
    <t>阿南　結人</t>
  </si>
  <si>
    <t>アナン　ユイト</t>
  </si>
  <si>
    <t>秋月　快斗</t>
  </si>
  <si>
    <t>アキヅキ　カイト</t>
  </si>
  <si>
    <t>村上　颯真</t>
  </si>
  <si>
    <t>ムラカミ　ソウマ</t>
  </si>
  <si>
    <t>千怒サッカースポーツ少年団</t>
  </si>
  <si>
    <t>内藤　尚音</t>
  </si>
  <si>
    <t>ナイトウ　ショウオン</t>
  </si>
  <si>
    <t>中平　龍希</t>
  </si>
  <si>
    <t>ナカヒラ　リュウキ</t>
  </si>
  <si>
    <t>深津　空斗</t>
  </si>
  <si>
    <t>フカヅ　ソラト</t>
  </si>
  <si>
    <t>島田　京弥</t>
  </si>
  <si>
    <t>シマダ　キョウヤ</t>
  </si>
  <si>
    <t>伊賀上　智竣</t>
  </si>
  <si>
    <t>イガウエ　チハヤ</t>
  </si>
  <si>
    <t>中津留　蓮飛</t>
  </si>
  <si>
    <t>ナカツル　レント</t>
  </si>
  <si>
    <t>小手川　海人</t>
  </si>
  <si>
    <t>コテガワ　カイト</t>
  </si>
  <si>
    <t>上田　晄斗</t>
  </si>
  <si>
    <t>ウエダ　アキト</t>
  </si>
  <si>
    <t>酒井　夢隼</t>
  </si>
  <si>
    <t>サカイ　ユウト</t>
  </si>
  <si>
    <t>有永　睦基</t>
  </si>
  <si>
    <t>アリナガ　ムツキ</t>
  </si>
  <si>
    <t>上田　真絆斗</t>
  </si>
  <si>
    <t>ウエダ　マナト</t>
  </si>
  <si>
    <t>益留　尊志郎</t>
  </si>
  <si>
    <t>マスドメ　トウシロウ</t>
  </si>
  <si>
    <t>八藤　晴那</t>
  </si>
  <si>
    <t>ヤフジ　セナ</t>
  </si>
  <si>
    <t>甲斐　煌大</t>
  </si>
  <si>
    <t>カイ　キラト</t>
  </si>
  <si>
    <t>安部　千輝</t>
  </si>
  <si>
    <t>アベ　カズキ</t>
  </si>
  <si>
    <t>梶西　惺凪</t>
  </si>
  <si>
    <t>カジニシ　セナ</t>
  </si>
  <si>
    <t>清家　羽輝</t>
  </si>
  <si>
    <t>セイケ　ウキ</t>
  </si>
  <si>
    <t>谷川　颯太</t>
  </si>
  <si>
    <t>タニガワ　ソウタ</t>
  </si>
  <si>
    <t>塩月　宗右</t>
  </si>
  <si>
    <t>シオツキ　ソウ</t>
  </si>
  <si>
    <t>小川　颯介</t>
  </si>
  <si>
    <t>オガワ　ソウスケ</t>
  </si>
  <si>
    <t>清家　世良</t>
  </si>
  <si>
    <t>セイケ　セラ</t>
  </si>
  <si>
    <t>渡邉　雅功</t>
  </si>
  <si>
    <t>ワタナベ　ガク</t>
  </si>
  <si>
    <t>黒岩　伴次</t>
  </si>
  <si>
    <t>クロイワ　ハンジ</t>
  </si>
  <si>
    <t>弥生少年サッカークラブ</t>
  </si>
  <si>
    <t>安達　嘉人</t>
  </si>
  <si>
    <t>アダチ　ヨシト</t>
  </si>
  <si>
    <t>髙木　みう</t>
  </si>
  <si>
    <t>タカギ　ミウ</t>
  </si>
  <si>
    <t>福泉　蓮介</t>
  </si>
  <si>
    <t>フクイズミ　レンスケ</t>
  </si>
  <si>
    <t>小野　平良</t>
  </si>
  <si>
    <t>オノ　タイラ</t>
  </si>
  <si>
    <t>松下　和樹</t>
  </si>
  <si>
    <t>マツシタ　カズキ</t>
  </si>
  <si>
    <t>江藤　陽</t>
  </si>
  <si>
    <t>エトウ　ヒナタ</t>
  </si>
  <si>
    <t>岡田　琉希</t>
  </si>
  <si>
    <t>オカダ　ルキ</t>
  </si>
  <si>
    <t>工藤　栄伸</t>
  </si>
  <si>
    <t>クドウ　シゲノブ</t>
  </si>
  <si>
    <t>宮脇　陸人</t>
  </si>
  <si>
    <t>ミヤワキ　リクト</t>
  </si>
  <si>
    <t>角崎　暖</t>
  </si>
  <si>
    <t>カクザキ　ハル</t>
  </si>
  <si>
    <t>山村　朔人</t>
  </si>
  <si>
    <t>ヤマムラ　サクト</t>
  </si>
  <si>
    <t>末永　廉</t>
  </si>
  <si>
    <t>スエナガ　レン</t>
  </si>
  <si>
    <t>宗　孝志郎</t>
  </si>
  <si>
    <t>ソウ　コウシロウ</t>
  </si>
  <si>
    <t>川田　侑</t>
  </si>
  <si>
    <t>カワタ　アツム</t>
  </si>
  <si>
    <t>狩生　健太</t>
  </si>
  <si>
    <t>カリュウ　ケンタ</t>
  </si>
  <si>
    <t>橋井　航</t>
  </si>
  <si>
    <t>ハシイ　ワタル</t>
  </si>
  <si>
    <t>上堅田少年サッカークラブ</t>
  </si>
  <si>
    <t>佐脇　暖斗</t>
  </si>
  <si>
    <t>サワキ　ハルト</t>
  </si>
  <si>
    <t>武田　七生</t>
  </si>
  <si>
    <t>タケダ　ナナオ</t>
  </si>
  <si>
    <t>大島　佑太</t>
  </si>
  <si>
    <t>オオシマ　ユウタ</t>
  </si>
  <si>
    <t>横山　玲志</t>
  </si>
  <si>
    <t>ヨコヤマ　レイシ</t>
  </si>
  <si>
    <t>柴田　柚希</t>
  </si>
  <si>
    <t>シバタ　ユズキ</t>
  </si>
  <si>
    <t>藤原　颯天</t>
  </si>
  <si>
    <t>フジワラ　ハヤテ</t>
  </si>
  <si>
    <t>柴田　賢十</t>
  </si>
  <si>
    <t>シバタ　ケント</t>
  </si>
  <si>
    <t>大島　湊</t>
  </si>
  <si>
    <t>オオシマ　ミナト</t>
  </si>
  <si>
    <t>塩月　悠叶</t>
  </si>
  <si>
    <t>シオツキ　ユウト</t>
  </si>
  <si>
    <t>古木　岬</t>
  </si>
  <si>
    <t>フルキ　ミサキ</t>
  </si>
  <si>
    <t>鶴岡Ｓ―ｐｌａｙ・ＭＩＮＡＭＩ</t>
  </si>
  <si>
    <t>兒玉　直樹</t>
  </si>
  <si>
    <t>コダマ　ナオキ</t>
  </si>
  <si>
    <t>小花　遥陽</t>
  </si>
  <si>
    <t>オバナ　ハルヒ</t>
  </si>
  <si>
    <t>矢野　海斗</t>
  </si>
  <si>
    <t>ヤノ　カイト</t>
  </si>
  <si>
    <t>伊東　隼汰</t>
  </si>
  <si>
    <t>イトウ　シュンタ</t>
  </si>
  <si>
    <t>津田　楓翔</t>
  </si>
  <si>
    <t>ツダ　フウト</t>
  </si>
  <si>
    <t>本田　一葵</t>
  </si>
  <si>
    <t>ホンダ　イツキ</t>
  </si>
  <si>
    <t>大室　颯</t>
  </si>
  <si>
    <t>オオムロ　ハヤテ</t>
  </si>
  <si>
    <t>市原　蓮空</t>
  </si>
  <si>
    <t>イチハラ　レン</t>
  </si>
  <si>
    <t>矢野　晶大</t>
  </si>
  <si>
    <t>ヤノ　ショウダイ</t>
  </si>
  <si>
    <t>児玉　隼人</t>
  </si>
  <si>
    <t>コダマ　ハヤト</t>
  </si>
  <si>
    <t>小野　藏之介</t>
  </si>
  <si>
    <t>オノ　クラノスケ</t>
  </si>
  <si>
    <t>新納　聡真</t>
  </si>
  <si>
    <t>ニイノ　ソウマ</t>
  </si>
  <si>
    <t>市原　綾人</t>
  </si>
  <si>
    <t>イチハラ　リョウト</t>
  </si>
  <si>
    <t>小野　哲平</t>
  </si>
  <si>
    <t>オノ　テッペイ</t>
  </si>
  <si>
    <t>河野　太一</t>
  </si>
  <si>
    <t>カワノ　タイチ</t>
  </si>
  <si>
    <t>曽根田　琉竜勇</t>
  </si>
  <si>
    <t>ソネダ　リリュウ</t>
  </si>
  <si>
    <t>佐伯リベロフットボールクラブ</t>
  </si>
  <si>
    <t>冨澤　樹</t>
  </si>
  <si>
    <t>トミザワ　イツキ</t>
  </si>
  <si>
    <t>石上　智也</t>
  </si>
  <si>
    <t>イシガミ　トモヤ</t>
  </si>
  <si>
    <t>河野　結人</t>
  </si>
  <si>
    <t>カワノ　ユイト</t>
  </si>
  <si>
    <t>日吉　獅恩</t>
  </si>
  <si>
    <t>ヒヨシ　シオン</t>
  </si>
  <si>
    <t>上野　杏莉</t>
  </si>
  <si>
    <t>ウエノ　アンリ</t>
  </si>
  <si>
    <t>尾﨑　和</t>
  </si>
  <si>
    <t>オザキ　ナゴミ</t>
  </si>
  <si>
    <t>児玉　冴徠</t>
  </si>
  <si>
    <t>コダマ　サク</t>
  </si>
  <si>
    <t>上野　蒼太</t>
  </si>
  <si>
    <t>ウエノ　ソウタ</t>
  </si>
  <si>
    <t>渡邉　翔太</t>
  </si>
  <si>
    <t>ワタナベ　ショウタ</t>
  </si>
  <si>
    <t>日吉　虎輔</t>
  </si>
  <si>
    <t>ヒヨシ　コスケ</t>
  </si>
  <si>
    <t>佐藤　陽斗</t>
  </si>
  <si>
    <t>サトウ　ハルト</t>
  </si>
  <si>
    <t>宮下　楓太</t>
  </si>
  <si>
    <t>ミヤシタ　フウタ</t>
  </si>
  <si>
    <t>神﨑　湊太</t>
  </si>
  <si>
    <t>カンザキ　ソウタ</t>
  </si>
  <si>
    <t>山村　悠人</t>
  </si>
  <si>
    <t>ヤマムラ　ヒサト</t>
  </si>
  <si>
    <t>疋田　悠斗</t>
  </si>
  <si>
    <t>ヒキタ　ユウト</t>
  </si>
  <si>
    <t>藤本　大粋</t>
  </si>
  <si>
    <t>フジモト　タイキ</t>
  </si>
  <si>
    <t>藤田　頼人</t>
  </si>
  <si>
    <t>フジタ　ライト</t>
  </si>
  <si>
    <t>和田　みなみ</t>
  </si>
  <si>
    <t>ワダ　ミナミ</t>
  </si>
  <si>
    <t>加藤　葵登</t>
  </si>
  <si>
    <t>カトウ　アオト</t>
  </si>
  <si>
    <t>フットボールクラブ　コリオーラ</t>
  </si>
  <si>
    <t>大石　凌久</t>
  </si>
  <si>
    <t>オオイシ　リク</t>
  </si>
  <si>
    <t>古賀　結景</t>
  </si>
  <si>
    <t>コガ　ユウケイ</t>
  </si>
  <si>
    <t>小石　遥斗</t>
  </si>
  <si>
    <t>コイシ　ハルト</t>
  </si>
  <si>
    <t>西林　貴臣</t>
  </si>
  <si>
    <t>ニシバヤシ　タカオミ</t>
  </si>
  <si>
    <t>溝部　隼斗</t>
  </si>
  <si>
    <t>ミゾベ　シュント</t>
  </si>
  <si>
    <t>西　寛太郎</t>
  </si>
  <si>
    <t>ニシ　カンタロウ</t>
  </si>
  <si>
    <t>林　蔵人</t>
  </si>
  <si>
    <t>ハヤシ　クロウド</t>
  </si>
  <si>
    <t>佐藤　嗣翔</t>
  </si>
  <si>
    <t>サトウ　ツグト</t>
  </si>
  <si>
    <t>小石　蔵真</t>
  </si>
  <si>
    <t>コイシ　クラマ</t>
  </si>
  <si>
    <t>井上　絢心</t>
  </si>
  <si>
    <t>イノウエ　ケンシン</t>
  </si>
  <si>
    <t>坂本　圭之輔</t>
  </si>
  <si>
    <t>サカモト　ケイノスケ</t>
  </si>
  <si>
    <t>塚田　英翔</t>
  </si>
  <si>
    <t>ツカダ　アルト</t>
  </si>
  <si>
    <t>原野　快晟</t>
  </si>
  <si>
    <t>ハラノ　カイセイ</t>
  </si>
  <si>
    <t>平井　晃?</t>
  </si>
  <si>
    <t>ヒライ　コウキ</t>
  </si>
  <si>
    <t>森　篤志</t>
  </si>
  <si>
    <t>モリ　アツシ</t>
  </si>
  <si>
    <t>小嶋　蓮</t>
  </si>
  <si>
    <t>コジマ　レン</t>
  </si>
  <si>
    <t>北村　竜月</t>
  </si>
  <si>
    <t>キタムラ　タツキ</t>
  </si>
  <si>
    <t>小野　めい</t>
  </si>
  <si>
    <t>オノ　メイ</t>
  </si>
  <si>
    <t>佐藤　蓮</t>
  </si>
  <si>
    <t>サトウ　レン</t>
  </si>
  <si>
    <t>後藤　佑斗</t>
  </si>
  <si>
    <t>ゴトウ　ユウト</t>
  </si>
  <si>
    <t>染矢　悠吾</t>
  </si>
  <si>
    <t>ソメヤ　ユウゴ</t>
  </si>
  <si>
    <t>市原　旦陽</t>
  </si>
  <si>
    <t>イチハラ　アサヒ</t>
  </si>
  <si>
    <t>坂本　海晟</t>
  </si>
  <si>
    <t>サカモト　カイセイ</t>
  </si>
  <si>
    <t>平井　澄昴</t>
  </si>
  <si>
    <t>ヒライ　キヨタカ</t>
  </si>
  <si>
    <t>庄司　幸平</t>
  </si>
  <si>
    <t>ショウジ　コウヘイ</t>
  </si>
  <si>
    <t>岩尾　結夏</t>
  </si>
  <si>
    <t>イワオ　ユイナ</t>
  </si>
  <si>
    <t>岩尾　幸芽</t>
  </si>
  <si>
    <t>イワオ　コウメ</t>
  </si>
  <si>
    <t>川野　聖稀</t>
  </si>
  <si>
    <t>カワノ　マサキ</t>
  </si>
  <si>
    <t>戎野　琉</t>
  </si>
  <si>
    <t>エビスノ　リュウ</t>
  </si>
  <si>
    <t>市原　愛莉</t>
  </si>
  <si>
    <t>イチハラ　アイリ</t>
  </si>
  <si>
    <t>池邉　大暉</t>
  </si>
  <si>
    <t>イケベ　ヒロキ</t>
  </si>
  <si>
    <t>仲野　琉衣</t>
  </si>
  <si>
    <t>ナカノ　ルイ</t>
  </si>
  <si>
    <t>河野　大晴</t>
  </si>
  <si>
    <t>カワノ　タイセイ</t>
  </si>
  <si>
    <t>藤内　陸叶</t>
  </si>
  <si>
    <t>トウナイ　リクト</t>
  </si>
  <si>
    <t>衛藤　叶人</t>
  </si>
  <si>
    <t>エトウ　カナト</t>
  </si>
  <si>
    <t>小野　葵翔</t>
  </si>
  <si>
    <t>オノ　アオト</t>
  </si>
  <si>
    <t>今山　勝市</t>
  </si>
  <si>
    <t>イマヤマ　ショウイチ</t>
  </si>
  <si>
    <t>姫野　遥登</t>
  </si>
  <si>
    <t>ヒメノ　ハルト</t>
  </si>
  <si>
    <t>下川　蓮</t>
  </si>
  <si>
    <t>シモカワ　レン</t>
  </si>
  <si>
    <t>間藤　七翔</t>
  </si>
  <si>
    <t>マトウ　ナナト</t>
  </si>
  <si>
    <t>水永　陽花太</t>
  </si>
  <si>
    <t>ミズナガ　ユウタ</t>
  </si>
  <si>
    <t>岩尾　奏志</t>
  </si>
  <si>
    <t>イワオ　ソウシ</t>
  </si>
  <si>
    <t>牛島　隆成</t>
  </si>
  <si>
    <t>ウシジマ　リュウセイ</t>
  </si>
  <si>
    <t>貝嶋　悠月</t>
  </si>
  <si>
    <t>カジマ　ユズキ</t>
  </si>
  <si>
    <t>井上　颯太</t>
  </si>
  <si>
    <t>イノウエ　ソウタ</t>
  </si>
  <si>
    <t>有村　泰史郎</t>
  </si>
  <si>
    <t>アリムラ　タイシロウ</t>
  </si>
  <si>
    <t>橋本　万璃</t>
  </si>
  <si>
    <t>ハシモト　バンリ</t>
  </si>
  <si>
    <t>髙橋　和真</t>
  </si>
  <si>
    <t>タカハシ　カズマ</t>
  </si>
  <si>
    <t>湯之原　旺輔</t>
  </si>
  <si>
    <t>ユノハラ　オウスケ</t>
  </si>
  <si>
    <t>藤原　頼翔</t>
  </si>
  <si>
    <t>フジワラ　ライト</t>
  </si>
  <si>
    <t>北田　汰佑</t>
  </si>
  <si>
    <t>キタダ　タイスケ</t>
  </si>
  <si>
    <t>高橋　新ノ介</t>
  </si>
  <si>
    <t>タカハシ　シンノスケ</t>
  </si>
  <si>
    <t>山﨑　凱斗</t>
  </si>
  <si>
    <t>ヤマザキ　カイト</t>
  </si>
  <si>
    <t>工藤　貫太</t>
  </si>
  <si>
    <t>クドウ　カンタ</t>
  </si>
  <si>
    <t>大分セントラルＦＣ</t>
  </si>
  <si>
    <t>木許　賀琥</t>
  </si>
  <si>
    <t>キモト　ガク</t>
  </si>
  <si>
    <t>津久見サッカースポーツ少年団</t>
  </si>
  <si>
    <t>上杉　結希</t>
  </si>
  <si>
    <t>ウエスギ　ユウキ</t>
  </si>
  <si>
    <t>福田　翔大</t>
  </si>
  <si>
    <t>フクダ　ショウダイ</t>
  </si>
  <si>
    <t>野上　翔太郎</t>
  </si>
  <si>
    <t>ノカミ　ショウタロウ</t>
  </si>
  <si>
    <t>北尾　颯士</t>
  </si>
  <si>
    <t>キタオ　ハヤト</t>
  </si>
  <si>
    <t>黒木　颯馬</t>
  </si>
  <si>
    <t>クロキ　ソウマ</t>
  </si>
  <si>
    <t>岩尾　賢尚</t>
  </si>
  <si>
    <t>イワオ　タカヒサ</t>
  </si>
  <si>
    <t>藤川　咲</t>
  </si>
  <si>
    <t>フジカワ　サキ</t>
  </si>
  <si>
    <t>宮脇　黄鈴</t>
  </si>
  <si>
    <t>ミヤワキ　キリン</t>
  </si>
  <si>
    <t>後藤　すみれ</t>
  </si>
  <si>
    <t>ゴトウ　スミレ</t>
  </si>
  <si>
    <t>村山　陽詩</t>
  </si>
  <si>
    <t>ムラヤマ　ヒナタ</t>
  </si>
  <si>
    <t>阿部　覇亜斗</t>
  </si>
  <si>
    <t>アベ　ハアト</t>
  </si>
  <si>
    <t>村上　遥飛</t>
  </si>
  <si>
    <t>ムラカミ　ハルト</t>
  </si>
  <si>
    <t>仲道　陸空人</t>
  </si>
  <si>
    <t>ナカミチ　リクト</t>
  </si>
  <si>
    <t>中村　光希</t>
  </si>
  <si>
    <t>ナカムラ　ヒカリ</t>
  </si>
  <si>
    <t>海津　逞人</t>
  </si>
  <si>
    <t>カイヅ　タクト</t>
  </si>
  <si>
    <t>楢橋　拓斗</t>
  </si>
  <si>
    <t>ナラハシ　タクト</t>
  </si>
  <si>
    <t>汐月　春斗</t>
  </si>
  <si>
    <t>シオツキ　ハルト</t>
  </si>
  <si>
    <t>西村　翔舞</t>
  </si>
  <si>
    <t>ニシムラ　ショウマ</t>
  </si>
  <si>
    <t>天﨑　圭太朗</t>
  </si>
  <si>
    <t>アマザキ　ケイタロウ</t>
  </si>
  <si>
    <t>竹内　順之丞</t>
  </si>
  <si>
    <t>タケウチ　ジュンノスケ</t>
  </si>
  <si>
    <t>江藤　翼</t>
  </si>
  <si>
    <t>エトウ　ツバサ</t>
  </si>
  <si>
    <t>本多　荘弥</t>
  </si>
  <si>
    <t>ホンダ　ソウヤ</t>
  </si>
  <si>
    <t>中邑　景太郎</t>
  </si>
  <si>
    <t>ナカムラ　キョウタロウ</t>
  </si>
  <si>
    <t>安藤　ひより</t>
  </si>
  <si>
    <t>アンドウ　ヒヨリ</t>
  </si>
  <si>
    <t>佐藤　四葉</t>
  </si>
  <si>
    <t>サトウ　ヨツバ</t>
  </si>
  <si>
    <t>尾崎　亘</t>
  </si>
  <si>
    <t>オザキ　ワタル</t>
  </si>
  <si>
    <t>安藤　慎太郎</t>
  </si>
  <si>
    <t>アンドウ　シンタロウ</t>
  </si>
  <si>
    <t>安藤　結人</t>
  </si>
  <si>
    <t>アンドウ　ユイト</t>
  </si>
  <si>
    <t>矢﨑　大地</t>
  </si>
  <si>
    <t>ヤザキ　ダイチ</t>
  </si>
  <si>
    <t>古庄　櫂士</t>
  </si>
  <si>
    <t>コショウ　カイト</t>
  </si>
  <si>
    <t>岡田　大空</t>
  </si>
  <si>
    <t>オカダ　タク</t>
  </si>
  <si>
    <t>小田　瑛太</t>
  </si>
  <si>
    <t>オダ　エイタ</t>
  </si>
  <si>
    <t>安藤　綾人</t>
  </si>
  <si>
    <t>アンドウ　アヤト</t>
  </si>
  <si>
    <t>安藤　佑樹</t>
  </si>
  <si>
    <t>アンドウ　ユウキ</t>
  </si>
  <si>
    <t>岩　ひかり</t>
  </si>
  <si>
    <t>イワ　ヒカリ</t>
  </si>
  <si>
    <t>岩田　日佳理</t>
  </si>
  <si>
    <t>イワタ　ヒヨリ</t>
  </si>
  <si>
    <t>和田　考史</t>
  </si>
  <si>
    <t>ワダ　コウシ</t>
  </si>
  <si>
    <t>首藤　晴</t>
  </si>
  <si>
    <t>シュトウ　ハル</t>
  </si>
  <si>
    <t>佐藤　大地</t>
  </si>
  <si>
    <t>サトウ　ダイチ</t>
  </si>
  <si>
    <t>安部　雄翔</t>
  </si>
  <si>
    <t>アベ　ユウト</t>
  </si>
  <si>
    <t>河野　安璃</t>
  </si>
  <si>
    <t>カワノ　アンリ</t>
  </si>
  <si>
    <t>山﨑　碧真</t>
  </si>
  <si>
    <t>ヤマサキ　アオマ</t>
  </si>
  <si>
    <t>大塚　柚乃</t>
  </si>
  <si>
    <t>オオツカ　ユノ</t>
  </si>
  <si>
    <t>安部　栞奈</t>
  </si>
  <si>
    <t>アベ　カンナ</t>
  </si>
  <si>
    <t>山﨑　颯真</t>
  </si>
  <si>
    <t>ヤマサキ　ソウマ</t>
  </si>
  <si>
    <t>小野　豹雅</t>
  </si>
  <si>
    <t>オノ　ヒョウガ</t>
  </si>
  <si>
    <t>伊藤　瑞</t>
  </si>
  <si>
    <t>イトウ　ミズキ</t>
  </si>
  <si>
    <t>二ノ宮　颯太</t>
  </si>
  <si>
    <t>ニノミヤ　ソウタ</t>
  </si>
  <si>
    <t>森下　葵翔</t>
  </si>
  <si>
    <t>モリシタ　アオト</t>
  </si>
  <si>
    <t>和田　湊樹</t>
  </si>
  <si>
    <t>ワダ　ソウキ</t>
  </si>
  <si>
    <t>渕野　蒼介</t>
  </si>
  <si>
    <t>フチノ　ソウスケ</t>
  </si>
  <si>
    <t>渡邉　洸太</t>
  </si>
  <si>
    <t>ワタナベ　コウタ</t>
  </si>
  <si>
    <t>元島　拓海</t>
  </si>
  <si>
    <t>モトシマ　タクミ</t>
  </si>
  <si>
    <t>三浦　颯斗</t>
  </si>
  <si>
    <t>ミウラ　ハヤト</t>
  </si>
  <si>
    <t>仁部屋　友希</t>
  </si>
  <si>
    <t>ニブヤ　ユウキ</t>
  </si>
  <si>
    <t>平野　聖樹</t>
  </si>
  <si>
    <t>ヒラノ　イブキ</t>
  </si>
  <si>
    <t>阿部　唯信</t>
  </si>
  <si>
    <t>アベ　ユイシン</t>
  </si>
  <si>
    <t>日野　結翔</t>
  </si>
  <si>
    <t>ヒノ　ユイト</t>
  </si>
  <si>
    <t>吉永　虎太郎</t>
  </si>
  <si>
    <t>ヨシナガ　コタロウ</t>
  </si>
  <si>
    <t>髙木　翔央</t>
  </si>
  <si>
    <t>タカギ　ショウ</t>
  </si>
  <si>
    <t>林　瑛斗</t>
  </si>
  <si>
    <t>ハヤシ　アキト</t>
  </si>
  <si>
    <t>森山　琉亜</t>
  </si>
  <si>
    <t>モリヤマ　リュウア</t>
  </si>
  <si>
    <t>荻本　圭</t>
  </si>
  <si>
    <t>オギモト　ケイ</t>
  </si>
  <si>
    <t>松下　新</t>
  </si>
  <si>
    <t>マツシタ　アラタ</t>
  </si>
  <si>
    <t>財津　凱吏</t>
  </si>
  <si>
    <t>ザイツ　カイリ</t>
  </si>
  <si>
    <t>中津留　桜吏</t>
  </si>
  <si>
    <t>ナカツル　オウリ</t>
  </si>
  <si>
    <t>塩満　太一</t>
  </si>
  <si>
    <t>シオミツ　タイチ</t>
  </si>
  <si>
    <t>水前寺白山スポーツ少年団</t>
  </si>
  <si>
    <t>齊木　康太</t>
  </si>
  <si>
    <t>サイキ　コウタ</t>
  </si>
  <si>
    <t>三代　葉</t>
  </si>
  <si>
    <t>ミシロ　ヨウ</t>
  </si>
  <si>
    <t>衛藤　大輝</t>
  </si>
  <si>
    <t>エトウ　ヒロキ</t>
  </si>
  <si>
    <t>藤原　鉄心</t>
  </si>
  <si>
    <t>フジワラ　テッシン</t>
  </si>
  <si>
    <t>黒川　壱綺</t>
  </si>
  <si>
    <t>クロカワ　イチギ</t>
  </si>
  <si>
    <t>嶌田　徠煌</t>
  </si>
  <si>
    <t>シマダ　ライキ</t>
  </si>
  <si>
    <t>清田　蒼介</t>
  </si>
  <si>
    <t>キヨタ　ソウスケ</t>
  </si>
  <si>
    <t>中野　幹太</t>
  </si>
  <si>
    <t>ナカノ　カンタ</t>
  </si>
  <si>
    <t>玉井　翔太</t>
  </si>
  <si>
    <t>タマイ　ショウタ</t>
  </si>
  <si>
    <t>高山　蓮</t>
  </si>
  <si>
    <t>タカヤマ　レン</t>
  </si>
  <si>
    <t>楠　由希</t>
  </si>
  <si>
    <t>クスノキ　ユキ</t>
  </si>
  <si>
    <t>平山　幸歩</t>
  </si>
  <si>
    <t>ヒラヤマ　ユキホ</t>
  </si>
  <si>
    <t>古川　絋平</t>
  </si>
  <si>
    <t>フルカワ　コウヘイ</t>
  </si>
  <si>
    <t>丸石　奏多</t>
  </si>
  <si>
    <t>マルイシ　カナタ</t>
  </si>
  <si>
    <t>佐藤　快奏</t>
  </si>
  <si>
    <t>サトウ　カナデ</t>
  </si>
  <si>
    <t>衞藤　光佑</t>
  </si>
  <si>
    <t>エトウ　コウスケ</t>
  </si>
  <si>
    <t>佐藤　弘人</t>
  </si>
  <si>
    <t>サトウ　ヒロト</t>
  </si>
  <si>
    <t>江良　逞</t>
  </si>
  <si>
    <t>エラ　タクマ</t>
  </si>
  <si>
    <t>高橋　英斗</t>
  </si>
  <si>
    <t>タカハシ　エイト</t>
  </si>
  <si>
    <t>甲斐　逸平</t>
  </si>
  <si>
    <t>カイ　イッペイ</t>
  </si>
  <si>
    <t>石黒　大智</t>
  </si>
  <si>
    <t>イシグロ　ダイチ</t>
  </si>
  <si>
    <t>井上　椋太</t>
  </si>
  <si>
    <t>イノウエ　リョウタ</t>
  </si>
  <si>
    <t>森田　亘英</t>
  </si>
  <si>
    <t>モリタ　ノブヒデ</t>
  </si>
  <si>
    <t>西村　央</t>
  </si>
  <si>
    <t>ニシムラ　オウ</t>
  </si>
  <si>
    <t>小川　英志</t>
  </si>
  <si>
    <t>オガワ　エイジ</t>
  </si>
  <si>
    <t>長野　廉</t>
  </si>
  <si>
    <t>ナガノ　レン</t>
  </si>
  <si>
    <t>緒方　唯翔</t>
  </si>
  <si>
    <t>オガタ　ユウト</t>
  </si>
  <si>
    <t>藤山　陸斗</t>
  </si>
  <si>
    <t>フジヤマ　リクト</t>
  </si>
  <si>
    <t>武田　陸人</t>
  </si>
  <si>
    <t>タケダ　リクト</t>
  </si>
  <si>
    <t>久保田　龍之介</t>
  </si>
  <si>
    <t>クボタ　リュウノスケ</t>
  </si>
  <si>
    <t>後藤　拓海</t>
  </si>
  <si>
    <t>ゴトウ　タクミ</t>
  </si>
  <si>
    <t>宮﨑　風牙</t>
  </si>
  <si>
    <t>ミヤザキ　フウガ</t>
  </si>
  <si>
    <t>朝倉　宏天</t>
  </si>
  <si>
    <t>アサクラ　ヒロタカ</t>
  </si>
  <si>
    <t>加藤　咲妃</t>
  </si>
  <si>
    <t>カトウ　サキ</t>
  </si>
  <si>
    <t>山田　芽依</t>
  </si>
  <si>
    <t>ヤマダ　メイ</t>
  </si>
  <si>
    <t>甲斐　錬介</t>
  </si>
  <si>
    <t>カイ　レンスケ</t>
  </si>
  <si>
    <t>小野　央士郞</t>
  </si>
  <si>
    <t>オノ　オウシロウ</t>
  </si>
  <si>
    <t>櫛間　椿</t>
  </si>
  <si>
    <t>クシマ　ツバキ</t>
  </si>
  <si>
    <t>吉田　一翔</t>
  </si>
  <si>
    <t>ヨシダ　カズト</t>
  </si>
  <si>
    <t>清原　睦貴</t>
  </si>
  <si>
    <t>キヨハラ　ムツキ</t>
  </si>
  <si>
    <t>太田　宗佑</t>
  </si>
  <si>
    <t>オオタ　ソウスケ</t>
  </si>
  <si>
    <t>佐藤　魁音</t>
  </si>
  <si>
    <t>サトウ　カイト</t>
  </si>
  <si>
    <t>武田　歩睦</t>
  </si>
  <si>
    <t>タケダ　アユム</t>
  </si>
  <si>
    <t>赤木　海音</t>
  </si>
  <si>
    <t>アカギ　カイト</t>
  </si>
  <si>
    <t>甲斐　未桜</t>
  </si>
  <si>
    <t>カイ　ミオ</t>
  </si>
  <si>
    <t>衞藤　壮眞</t>
  </si>
  <si>
    <t>エトウ　ソウマソウマ</t>
  </si>
  <si>
    <t>赤木　学人</t>
  </si>
  <si>
    <t>アカギ　カグト</t>
  </si>
  <si>
    <t>坂本　凰心郎</t>
  </si>
  <si>
    <t>サカモト　オウシロウ</t>
  </si>
  <si>
    <t>大石　陸人</t>
  </si>
  <si>
    <t>オオイシ　リクト</t>
  </si>
  <si>
    <t>帆足　颯太</t>
  </si>
  <si>
    <t>ホアシ　ソウタ</t>
  </si>
  <si>
    <t>帆足　昂太</t>
  </si>
  <si>
    <t>ホアシ　コウタ</t>
  </si>
  <si>
    <t>須藤　暖望</t>
  </si>
  <si>
    <t>スドウ　アム</t>
  </si>
  <si>
    <t>山﨑　音和</t>
  </si>
  <si>
    <t>ヤマサキ　トオ</t>
  </si>
  <si>
    <t>佐藤　天晴</t>
  </si>
  <si>
    <t>サトウ　テンセイ</t>
  </si>
  <si>
    <t>玉井　千愛</t>
  </si>
  <si>
    <t>タマイ　セラ</t>
  </si>
  <si>
    <t>伊東　諒真</t>
  </si>
  <si>
    <t>イトウ　リョウマ</t>
  </si>
  <si>
    <t>松田　瑞規</t>
  </si>
  <si>
    <t>マツダ　ミズキ</t>
  </si>
  <si>
    <t>林　雄誠</t>
  </si>
  <si>
    <t>ハヤシ　ユウマ</t>
  </si>
  <si>
    <t>山中　凜太郎</t>
  </si>
  <si>
    <t>ヤマナカ　リンタロウ</t>
  </si>
  <si>
    <t>帶刀　真太朗</t>
  </si>
  <si>
    <t>タテワキ　シンタロウ</t>
  </si>
  <si>
    <t>宮川　司</t>
  </si>
  <si>
    <t>ミヤガワ　ツカサ</t>
  </si>
  <si>
    <t>都築　秀太郎</t>
  </si>
  <si>
    <t>ツヅキ　シュウタロウ</t>
  </si>
  <si>
    <t>石井　智也</t>
  </si>
  <si>
    <t>イシイ　トモヤ</t>
  </si>
  <si>
    <t>橋本　拓弥</t>
  </si>
  <si>
    <t>ハシモト　タクヤ</t>
  </si>
  <si>
    <t>二宮　渉</t>
  </si>
  <si>
    <t>ニノミヤ　ワタル</t>
  </si>
  <si>
    <t>佐藤　想真</t>
  </si>
  <si>
    <t>サトウ　ソウマ</t>
  </si>
  <si>
    <t>帶刀　春馬</t>
  </si>
  <si>
    <t>タテワキ　ハルマ</t>
  </si>
  <si>
    <t>太田　幸佑</t>
  </si>
  <si>
    <t>オオタ　コウスケ</t>
  </si>
  <si>
    <t>本田　慶次</t>
  </si>
  <si>
    <t>ホンダ　ケイジ</t>
  </si>
  <si>
    <t>岐部　樹希</t>
  </si>
  <si>
    <t>キベ　タツキ</t>
  </si>
  <si>
    <t>中薮　清人</t>
  </si>
  <si>
    <t>ナカヤブ　キヨト</t>
  </si>
  <si>
    <t>立川　大翔</t>
  </si>
  <si>
    <t>タツカワ　ヒロト</t>
  </si>
  <si>
    <t>穴井　幹太</t>
  </si>
  <si>
    <t>アナイ　カンタ</t>
  </si>
  <si>
    <t>寒田．敷戸サッカースポーツ少年団</t>
  </si>
  <si>
    <t>後藤　渚玖</t>
  </si>
  <si>
    <t>ゴトウ　サク</t>
  </si>
  <si>
    <t>北岡　龍彦</t>
  </si>
  <si>
    <t>キタオカ　タツヒコ</t>
  </si>
  <si>
    <t>伊達　毅</t>
  </si>
  <si>
    <t>ダテ　ツヨシ</t>
  </si>
  <si>
    <t>斎藤　暖太</t>
  </si>
  <si>
    <t>サイトウ　ヒナタ</t>
  </si>
  <si>
    <t>太田　望夢</t>
  </si>
  <si>
    <t>オオタ　ノゾム</t>
  </si>
  <si>
    <t>堀　夢希</t>
  </si>
  <si>
    <t>ホリ　ユノン</t>
  </si>
  <si>
    <t>佐藤　礼佳</t>
  </si>
  <si>
    <t>サトウ　ライカ</t>
  </si>
  <si>
    <t>宮脇　百合愛</t>
  </si>
  <si>
    <t>ミヤワキ　リリア</t>
  </si>
  <si>
    <t>廣瀬　開</t>
  </si>
  <si>
    <t>ヒロセ　カイ</t>
  </si>
  <si>
    <t>工藤　竜也</t>
  </si>
  <si>
    <t>クドウ　タツヤ</t>
  </si>
  <si>
    <t>皆川　琉那</t>
  </si>
  <si>
    <t>ミナガワ　ルナ</t>
  </si>
  <si>
    <t>首藤　彪</t>
  </si>
  <si>
    <t>シュトウ　ヒョウ</t>
  </si>
  <si>
    <t>福田　翔</t>
  </si>
  <si>
    <t>フクダ　ショウ</t>
  </si>
  <si>
    <t>河野　蘭心</t>
  </si>
  <si>
    <t>カワノ　ラン</t>
  </si>
  <si>
    <t>伊東　空我</t>
  </si>
  <si>
    <t>イトウ　クウガ</t>
  </si>
  <si>
    <t>小栗　佑斗</t>
  </si>
  <si>
    <t>オグリ　ユウト</t>
  </si>
  <si>
    <t>藤原　亜希斗</t>
  </si>
  <si>
    <t>フジワラ　アキト</t>
  </si>
  <si>
    <t>円本　伯馬</t>
  </si>
  <si>
    <t>エンモト　ハクマ</t>
  </si>
  <si>
    <t>田上　楓貴</t>
  </si>
  <si>
    <t>タガミ　フウキ</t>
  </si>
  <si>
    <t>竹本　陽</t>
  </si>
  <si>
    <t>タケモト　ハル</t>
  </si>
  <si>
    <t>池田　匠</t>
  </si>
  <si>
    <t>イケダ　タクミ</t>
  </si>
  <si>
    <t>佐藤　叶羽</t>
  </si>
  <si>
    <t>サトウ　トワ</t>
  </si>
  <si>
    <t>小田　遥杏</t>
  </si>
  <si>
    <t>オダ　ハルア</t>
  </si>
  <si>
    <t>堀　萌々華</t>
  </si>
  <si>
    <t>ホリ　モモカ</t>
  </si>
  <si>
    <t>宮川　葵</t>
  </si>
  <si>
    <t>ミヤガワ　アオイ</t>
  </si>
  <si>
    <t>加藤　劉星</t>
  </si>
  <si>
    <t>カトウ　リュウセイ</t>
  </si>
  <si>
    <t>井　成生</t>
  </si>
  <si>
    <t>イ　ナルキ</t>
  </si>
  <si>
    <t>円本　桜瀬</t>
  </si>
  <si>
    <t>エンモト　オウセ</t>
  </si>
  <si>
    <t>安達　拓実</t>
  </si>
  <si>
    <t>アダチ　タクミ</t>
  </si>
  <si>
    <t>友永　大翔</t>
  </si>
  <si>
    <t>トモナガ　ヒロト</t>
  </si>
  <si>
    <t>蔵品　陽己</t>
  </si>
  <si>
    <t>クラシナ　ハルキ</t>
  </si>
  <si>
    <t>大野　広翔</t>
  </si>
  <si>
    <t>オオノ　ヒロト</t>
  </si>
  <si>
    <t>前田　隆之介</t>
  </si>
  <si>
    <t>マエダ　リュウノスケ</t>
  </si>
  <si>
    <t>植田　琉海</t>
  </si>
  <si>
    <t>ウエダ　ルイ</t>
  </si>
  <si>
    <t>小野　航大朗</t>
  </si>
  <si>
    <t>オノ　コウタロウ</t>
  </si>
  <si>
    <t>阪本　遥香</t>
  </si>
  <si>
    <t>サカモト　ハルカ</t>
  </si>
  <si>
    <t>佐藤　桜央</t>
  </si>
  <si>
    <t>サトウ　サオ</t>
  </si>
  <si>
    <t>土谷　兼世</t>
  </si>
  <si>
    <t>ツチヤ　ケンセイ</t>
  </si>
  <si>
    <t>浜田　倫太郎</t>
  </si>
  <si>
    <t>ハマダ　リンタロウ</t>
  </si>
  <si>
    <t>桑原　唯人</t>
  </si>
  <si>
    <t>クワハラ　ユイト</t>
  </si>
  <si>
    <t>笠木　拓翔</t>
  </si>
  <si>
    <t>カサギ　タクト</t>
  </si>
  <si>
    <t>木田　翔大郎</t>
  </si>
  <si>
    <t>キダ　ショウタロウ</t>
  </si>
  <si>
    <t>遠藤　悟志</t>
  </si>
  <si>
    <t>エンドウ　サトシ</t>
  </si>
  <si>
    <t>釘宮　康人</t>
  </si>
  <si>
    <t>クギミヤ　コウト</t>
  </si>
  <si>
    <t>安部　瑞生</t>
  </si>
  <si>
    <t>アベ　ミズキ</t>
  </si>
  <si>
    <t>加藤　達稀</t>
  </si>
  <si>
    <t>カトウ　タツキ</t>
  </si>
  <si>
    <t>九鬼丸　あいり</t>
  </si>
  <si>
    <t>クキマル　アイリ</t>
  </si>
  <si>
    <t>野尻　風羽</t>
  </si>
  <si>
    <t>ノジリ　フウ</t>
  </si>
  <si>
    <t>内田　麟太朗</t>
  </si>
  <si>
    <t>ウチダ　リンタロウ</t>
  </si>
  <si>
    <t>矢野　凛空</t>
  </si>
  <si>
    <t>ヤノ　リク</t>
  </si>
  <si>
    <t>林　紘太</t>
  </si>
  <si>
    <t>ハヤシ　コウタ</t>
  </si>
  <si>
    <t>坂本　仁之丞</t>
  </si>
  <si>
    <t>サカモト　ジンノスケ</t>
  </si>
  <si>
    <t>木本　悠太</t>
  </si>
  <si>
    <t>キモト　ユウタ</t>
  </si>
  <si>
    <t>山室　青空</t>
  </si>
  <si>
    <t>ヤマムロ　ソウ</t>
  </si>
  <si>
    <t>森　悠太</t>
  </si>
  <si>
    <t>モリ　ユウタ</t>
  </si>
  <si>
    <t>九鬼丸　拓光</t>
  </si>
  <si>
    <t>クキマル　タクミ</t>
  </si>
  <si>
    <t>吉浦　竣亮</t>
  </si>
  <si>
    <t>ヨシウラ　シュンスケ</t>
  </si>
  <si>
    <t>阿部　将大</t>
  </si>
  <si>
    <t>アベ　ショウダイ</t>
  </si>
  <si>
    <t>江口　泰生</t>
  </si>
  <si>
    <t>エグチ　タイセイ</t>
  </si>
  <si>
    <t>堀　煌夢</t>
  </si>
  <si>
    <t>ホリ　クレア</t>
  </si>
  <si>
    <t>相川　莉久</t>
  </si>
  <si>
    <t>アイカワ　リク</t>
  </si>
  <si>
    <t>薬師寺　輝仁</t>
  </si>
  <si>
    <t>ヤクシジ　キヒト</t>
  </si>
  <si>
    <t>河野　桜晴</t>
  </si>
  <si>
    <t>カワノ　オウセイ</t>
  </si>
  <si>
    <t>安藤　心大</t>
  </si>
  <si>
    <t>アンドウ　シンタ</t>
  </si>
  <si>
    <t>金高　光哉</t>
  </si>
  <si>
    <t>カネタカ　コウヤ</t>
  </si>
  <si>
    <t>古澤　愛斗</t>
  </si>
  <si>
    <t>フルサワ　マナト</t>
  </si>
  <si>
    <t>那賀　敦輝</t>
  </si>
  <si>
    <t>ナカ　アツキ</t>
  </si>
  <si>
    <t>園田　蓮</t>
  </si>
  <si>
    <t>ソノダ　レン</t>
  </si>
  <si>
    <t>大橋　歩生</t>
  </si>
  <si>
    <t>オオハシ　アユム</t>
  </si>
  <si>
    <t>福澤　煌雅</t>
  </si>
  <si>
    <t>フクザワ　オウガ</t>
  </si>
  <si>
    <t>船田　侑生</t>
  </si>
  <si>
    <t>フナダ　ユウ</t>
  </si>
  <si>
    <t>今村　幸介</t>
  </si>
  <si>
    <t>イマムラ　コウスケ</t>
  </si>
  <si>
    <t>高橋　春翔</t>
  </si>
  <si>
    <t>タカハシ　ハルト</t>
  </si>
  <si>
    <t>南　怜</t>
  </si>
  <si>
    <t>ミナミ　レイ</t>
  </si>
  <si>
    <t>河野　桜太</t>
  </si>
  <si>
    <t>コウノ　オウタ</t>
  </si>
  <si>
    <t>向井　照真</t>
  </si>
  <si>
    <t>ムカイ　テルマ</t>
  </si>
  <si>
    <t>植木　杏亮</t>
  </si>
  <si>
    <t>ウエキ　キョウウスケ</t>
  </si>
  <si>
    <t>南　絢斗</t>
  </si>
  <si>
    <t>ミナミ　アヤト</t>
  </si>
  <si>
    <t>藤澤　健琉</t>
  </si>
  <si>
    <t>フジサワ　タケル</t>
  </si>
  <si>
    <t>村上　魁仁</t>
  </si>
  <si>
    <t>ムラカミ　カイト</t>
  </si>
  <si>
    <t>嶋津　琥珀</t>
  </si>
  <si>
    <t>シマヅ　コハク</t>
  </si>
  <si>
    <t>財前　遥仁</t>
  </si>
  <si>
    <t>ザイゼン　ハルト</t>
  </si>
  <si>
    <t>本久　旭</t>
  </si>
  <si>
    <t>モトヒサ　アサヒ</t>
  </si>
  <si>
    <t>樋渡　ひかる</t>
  </si>
  <si>
    <t>ヒワタシ　ヒカル</t>
  </si>
  <si>
    <t>大庭　将暉</t>
  </si>
  <si>
    <t>オオバ　マサキ</t>
  </si>
  <si>
    <t>古屋　直己</t>
  </si>
  <si>
    <t>コヤ　ナオキ</t>
  </si>
  <si>
    <t>吉成　優誠</t>
  </si>
  <si>
    <t>ヨシナリ　ユウセイ</t>
  </si>
  <si>
    <t>中村　龍星</t>
  </si>
  <si>
    <t>ナカムラ　リュウセイ</t>
  </si>
  <si>
    <t>喜多　陽喜</t>
  </si>
  <si>
    <t>キタ　ハルキ</t>
  </si>
  <si>
    <t>堀　晴翔</t>
  </si>
  <si>
    <t>ホリ　ハルト</t>
  </si>
  <si>
    <t>首藤　舞空</t>
  </si>
  <si>
    <t>シュトウ　マソラ</t>
  </si>
  <si>
    <t>中島　颯汰</t>
  </si>
  <si>
    <t>ナカシマ　ソウタ</t>
  </si>
  <si>
    <t>足立　陸</t>
  </si>
  <si>
    <t>アダチ　リク</t>
  </si>
  <si>
    <t>加藤　隆将</t>
  </si>
  <si>
    <t>カトウ　タカマサ</t>
  </si>
  <si>
    <t>古川　雄惺</t>
  </si>
  <si>
    <t>フルカワ　ユウセイ</t>
  </si>
  <si>
    <t>髙浪　遼馬</t>
  </si>
  <si>
    <t>タカナミ　リョウマ</t>
  </si>
  <si>
    <t>河辺　冬伍</t>
  </si>
  <si>
    <t>カワベ　トウゴ</t>
  </si>
  <si>
    <t>井上　篤志</t>
  </si>
  <si>
    <t>イノウエ　アツシ</t>
  </si>
  <si>
    <t>松本　透空</t>
  </si>
  <si>
    <t>マツモト　トア</t>
  </si>
  <si>
    <t>長澤　友輝</t>
  </si>
  <si>
    <t>ナガサワ　トモキ</t>
  </si>
  <si>
    <t>牧野　寛大</t>
  </si>
  <si>
    <t>マキノ　カンタ</t>
  </si>
  <si>
    <t>牛野　瑛太</t>
  </si>
  <si>
    <t>ウシノ　エイタ</t>
  </si>
  <si>
    <t>佐藤　樹</t>
  </si>
  <si>
    <t>サトウ　イツキ</t>
  </si>
  <si>
    <t>坂本　麟太郎</t>
  </si>
  <si>
    <t>サカモト　リンタロウ</t>
  </si>
  <si>
    <t>丸田　恵也</t>
  </si>
  <si>
    <t>マルタ　ケイヤ</t>
  </si>
  <si>
    <t>西藤　顕吾</t>
  </si>
  <si>
    <t>サイトウ　ケンゴ</t>
  </si>
  <si>
    <t>阿部　聡介</t>
  </si>
  <si>
    <t>アベ　ソウスケ</t>
  </si>
  <si>
    <t>安東　周平</t>
  </si>
  <si>
    <t>アンドウ　シュウヘイ</t>
  </si>
  <si>
    <t>藤田　修亮</t>
  </si>
  <si>
    <t>フジタ　シュウスケ</t>
  </si>
  <si>
    <t>中津沖代ＪＳＣ</t>
  </si>
  <si>
    <t>小野　湊人</t>
  </si>
  <si>
    <t>オノ　ミナト</t>
  </si>
  <si>
    <t>山上　大智</t>
  </si>
  <si>
    <t>ヤマウエ　ダイチ</t>
  </si>
  <si>
    <t>小嶋　一冴</t>
  </si>
  <si>
    <t>コジマ　イッサ</t>
  </si>
  <si>
    <t>野田　宗嗣</t>
  </si>
  <si>
    <t>ノダ　ソウシ</t>
  </si>
  <si>
    <t>阿部　康介</t>
  </si>
  <si>
    <t>アベ　コウスケ</t>
  </si>
  <si>
    <t>中山　蓮珠</t>
  </si>
  <si>
    <t>ナカヤマ　レンジュ</t>
  </si>
  <si>
    <t>井之上　奏</t>
  </si>
  <si>
    <t>イノウエ　カナデ</t>
  </si>
  <si>
    <t>野上　颯太</t>
  </si>
  <si>
    <t>ノガミ　ソウタ</t>
  </si>
  <si>
    <t>野上　航太</t>
  </si>
  <si>
    <t>ノガミ　コウタ</t>
  </si>
  <si>
    <t>長尾　龍真</t>
  </si>
  <si>
    <t>ナガオ　リョウマ</t>
  </si>
  <si>
    <t>伊藤　大翔</t>
  </si>
  <si>
    <t>イトウ　ヤマト</t>
  </si>
  <si>
    <t>野上　瑛太</t>
  </si>
  <si>
    <t>ノガミ　エイタ</t>
  </si>
  <si>
    <t>北原　悠翔</t>
  </si>
  <si>
    <t>キタハラ　ユウト</t>
  </si>
  <si>
    <t>柴田　光貴</t>
  </si>
  <si>
    <t>シバタ　コウキ</t>
  </si>
  <si>
    <t>諌山　心空</t>
  </si>
  <si>
    <t>イサヤマ　コア</t>
  </si>
  <si>
    <t>匹田　心絆</t>
  </si>
  <si>
    <t>ヒキタ　ココナ</t>
  </si>
  <si>
    <t>河原　岳</t>
  </si>
  <si>
    <t>カワハラ　ガク</t>
  </si>
  <si>
    <t>橋本　蓮</t>
  </si>
  <si>
    <t>ハシモト　レン</t>
  </si>
  <si>
    <t>柴田　拓希</t>
  </si>
  <si>
    <t>シバタ　ヒロキ</t>
  </si>
  <si>
    <t>二宮　蓮王</t>
  </si>
  <si>
    <t>ニノミヤ　レオ</t>
  </si>
  <si>
    <t>阿南　櫂</t>
  </si>
  <si>
    <t>アナン　カイ</t>
  </si>
  <si>
    <t>足立　誠悟</t>
  </si>
  <si>
    <t>アダチ　セイゴ</t>
  </si>
  <si>
    <t>宮部　拓斗</t>
  </si>
  <si>
    <t>ミヤベ　タクト</t>
  </si>
  <si>
    <t>畑上　湊</t>
  </si>
  <si>
    <t>ハタガミ　ミナト</t>
  </si>
  <si>
    <t>江藤　大稀</t>
  </si>
  <si>
    <t>エトウ　ダイキ</t>
  </si>
  <si>
    <t>牧　俊佑</t>
  </si>
  <si>
    <t>マキ　シュンスケ</t>
  </si>
  <si>
    <t>久保　絆人</t>
  </si>
  <si>
    <t>クボ　キト</t>
  </si>
  <si>
    <t>汐月　柊斗</t>
  </si>
  <si>
    <t>シオツキ　シュウト</t>
  </si>
  <si>
    <t>山本　蒼汰</t>
  </si>
  <si>
    <t>ヤマモト　ソウタ</t>
  </si>
  <si>
    <t>山本　琢馬</t>
  </si>
  <si>
    <t>松木　海耀</t>
  </si>
  <si>
    <t>マツキ　カイヨウ</t>
  </si>
  <si>
    <t>岡部　友咲</t>
  </si>
  <si>
    <t>オカベ　ユウサク</t>
  </si>
  <si>
    <t>姫野　愛椛</t>
  </si>
  <si>
    <t>ヒメノ　マナカ</t>
  </si>
  <si>
    <t>小原　勇人</t>
  </si>
  <si>
    <t>コハラ　タケト</t>
  </si>
  <si>
    <t>中村　唯斗</t>
  </si>
  <si>
    <t>ナカムラ　ユイト</t>
  </si>
  <si>
    <t>西田　遼斗</t>
  </si>
  <si>
    <t>ニシダ　ハルト</t>
  </si>
  <si>
    <t>冬田　斗梧</t>
  </si>
  <si>
    <t>フユタ　トウゴ</t>
  </si>
  <si>
    <t>鈴木　玲央</t>
  </si>
  <si>
    <t>スズキ　レオ</t>
  </si>
  <si>
    <t>小野　蓮華</t>
  </si>
  <si>
    <t>オノ　レンカ</t>
  </si>
  <si>
    <t>芦刈　翔真</t>
  </si>
  <si>
    <t>アシカリ　ショウマ</t>
  </si>
  <si>
    <t>佐藤　大夢</t>
  </si>
  <si>
    <t>サトウ　ヒロム</t>
  </si>
  <si>
    <t>芦刈　乃莉</t>
  </si>
  <si>
    <t>アシカリ　アイリ</t>
  </si>
  <si>
    <t>稗田　葉汰</t>
  </si>
  <si>
    <t>ヒエダ　ヨウタ</t>
  </si>
  <si>
    <t>神屋　順平</t>
  </si>
  <si>
    <t>カミヤ　ジュンペイ</t>
  </si>
  <si>
    <t>武生　翔空</t>
  </si>
  <si>
    <t>タケオ　トア</t>
  </si>
  <si>
    <t>鈴木　瑠依</t>
  </si>
  <si>
    <t>スズキ　ルイ</t>
  </si>
  <si>
    <t>武生　琉翔</t>
  </si>
  <si>
    <t>タケオ　ルイト</t>
  </si>
  <si>
    <t>下村　優斗</t>
  </si>
  <si>
    <t>シモムラ　ユウト</t>
  </si>
  <si>
    <t>前田　知希</t>
  </si>
  <si>
    <t>マエダ　トモキ</t>
  </si>
  <si>
    <t>立川　風太</t>
  </si>
  <si>
    <t>タツカワ　フウタ</t>
  </si>
  <si>
    <t>澤谷　理来</t>
  </si>
  <si>
    <t>サワヤ　リク</t>
  </si>
  <si>
    <t>宮野　裕人</t>
  </si>
  <si>
    <t>ミヤノ　ヒロト</t>
  </si>
  <si>
    <t>富来　奏多</t>
  </si>
  <si>
    <t>トミク　ソウタ</t>
  </si>
  <si>
    <t>高倉　丈</t>
  </si>
  <si>
    <t>タカクラ　ジョウ</t>
  </si>
  <si>
    <t>奈須　翔</t>
  </si>
  <si>
    <t>ナス　カケル</t>
  </si>
  <si>
    <t>高橋　桜将</t>
  </si>
  <si>
    <t>タカハシ　オウスケ</t>
  </si>
  <si>
    <t>小山　新太</t>
  </si>
  <si>
    <t>コヤマ　アラタ</t>
  </si>
  <si>
    <t>二宮　藍斗</t>
  </si>
  <si>
    <t>ニノミヤ　アイト</t>
  </si>
  <si>
    <t>了戒　蒼空</t>
  </si>
  <si>
    <t>リョウカイ　ソラ</t>
  </si>
  <si>
    <t>安野　七音</t>
  </si>
  <si>
    <t>ヤスノ　ナオト</t>
  </si>
  <si>
    <t>佐藤　蓮斗</t>
  </si>
  <si>
    <t>サトウ　レント</t>
  </si>
  <si>
    <t>牧　凛生</t>
  </si>
  <si>
    <t>マキ　リオウ</t>
  </si>
  <si>
    <t>川邊　蒼大</t>
  </si>
  <si>
    <t>カワベ　ソウタ</t>
  </si>
  <si>
    <t>衛本　翔</t>
  </si>
  <si>
    <t>エモト　ショウ</t>
  </si>
  <si>
    <t>篠田　健太</t>
  </si>
  <si>
    <t>シノダ　ケンタ</t>
  </si>
  <si>
    <t>弦本　雄太</t>
  </si>
  <si>
    <t>ツルモト　ユウタ</t>
  </si>
  <si>
    <t>釘宮　悠</t>
  </si>
  <si>
    <t>クギミヤ　ハル</t>
  </si>
  <si>
    <t>日高　颯真</t>
  </si>
  <si>
    <t>ヒダカ　ソウマ</t>
  </si>
  <si>
    <t>釘宮　蓮</t>
  </si>
  <si>
    <t>クギミヤ　レン</t>
  </si>
  <si>
    <t>太田　陽斗</t>
  </si>
  <si>
    <t>オオタ　ハルト</t>
  </si>
  <si>
    <t>安元　伊月</t>
  </si>
  <si>
    <t>ヤスモト　イツキ</t>
  </si>
  <si>
    <t>敷嶋　健翔</t>
  </si>
  <si>
    <t>シキシマ　タケル</t>
  </si>
  <si>
    <t>大嶋　智敬</t>
  </si>
  <si>
    <t>オオシマ　トモノリ</t>
  </si>
  <si>
    <t>弦本　康太</t>
  </si>
  <si>
    <t>ツルモト　コウタ</t>
  </si>
  <si>
    <t>小野　聖昇</t>
  </si>
  <si>
    <t>オノ　セイショウ</t>
  </si>
  <si>
    <t>原田　蒼汰</t>
  </si>
  <si>
    <t>ハラダ　ソウタ</t>
  </si>
  <si>
    <t>石崎　寧々</t>
  </si>
  <si>
    <t>イシザキ　ネネ</t>
  </si>
  <si>
    <t>後藤　生翔</t>
  </si>
  <si>
    <t>ゴトウ　イクト</t>
  </si>
  <si>
    <t>後藤　大翔</t>
  </si>
  <si>
    <t>ゴトウ　タイガ</t>
  </si>
  <si>
    <t>後藤　蒼翔</t>
  </si>
  <si>
    <t>ゴトウ　アオバ</t>
  </si>
  <si>
    <t>萱田　桜凰</t>
  </si>
  <si>
    <t>カヤタ　レオ</t>
  </si>
  <si>
    <t>油布　壮太郎</t>
  </si>
  <si>
    <t>ユフ　ソウタロウ</t>
  </si>
  <si>
    <t>小曽根　育太</t>
  </si>
  <si>
    <t>コゾネ　イクタ</t>
  </si>
  <si>
    <t>植木　大地</t>
  </si>
  <si>
    <t>ウエキ　ダイチ</t>
  </si>
  <si>
    <t>和田　彩人</t>
  </si>
  <si>
    <t>ワダ　アヤト</t>
  </si>
  <si>
    <t>山崎　璃道</t>
  </si>
  <si>
    <t>ヤマサキ　リドウ</t>
  </si>
  <si>
    <t>後藤　絢人</t>
  </si>
  <si>
    <t>ゴトウ　アヤト</t>
  </si>
  <si>
    <t>村山　ことね</t>
  </si>
  <si>
    <t>ムラヤマ　コトネ</t>
  </si>
  <si>
    <t>小野　一珈</t>
  </si>
  <si>
    <t>オノ　イチカ</t>
  </si>
  <si>
    <t>下元　脩希</t>
  </si>
  <si>
    <t>シモモト　ハルキ</t>
  </si>
  <si>
    <t>泉　琉希</t>
  </si>
  <si>
    <t>イズミ　リュウキ</t>
  </si>
  <si>
    <t>髙橋　陽那汰</t>
  </si>
  <si>
    <t>タカハシ　ヒナタ</t>
  </si>
  <si>
    <t>小代　仁菜</t>
  </si>
  <si>
    <t>オジロ　ニナ</t>
  </si>
  <si>
    <t>山崎　柊太</t>
  </si>
  <si>
    <t>ヤマサキ　シュウタ</t>
  </si>
  <si>
    <t>渡邊　俊太朗</t>
  </si>
  <si>
    <t>ワタナベ　シュンタロウ</t>
  </si>
  <si>
    <t>今永　和希</t>
  </si>
  <si>
    <t>イマナガ　カズキ</t>
  </si>
  <si>
    <t>井上　紗季</t>
  </si>
  <si>
    <t>イノウエ　サキ</t>
  </si>
  <si>
    <t>進　蒼亮</t>
  </si>
  <si>
    <t>シン　ソウスケ</t>
  </si>
  <si>
    <t>治多　陸</t>
  </si>
  <si>
    <t>ハルタ　リクト</t>
  </si>
  <si>
    <t>幸　歩夢</t>
  </si>
  <si>
    <t>ユキ　アユム</t>
  </si>
  <si>
    <t>首藤　凛太郎</t>
  </si>
  <si>
    <t>シュトウ　リンタロウ</t>
  </si>
  <si>
    <t>渡邉　羽</t>
  </si>
  <si>
    <t>ワタナベ　ハク</t>
  </si>
  <si>
    <t>幸　空來</t>
  </si>
  <si>
    <t>ユキ　ソラ</t>
  </si>
  <si>
    <t>小川　駆琉</t>
  </si>
  <si>
    <t>オガワ　カケル</t>
  </si>
  <si>
    <t>高橋　和希</t>
  </si>
  <si>
    <t>タカハシ　カズキ</t>
  </si>
  <si>
    <t>森本　圭祐</t>
  </si>
  <si>
    <t>モリモト　ケイスケ</t>
  </si>
  <si>
    <t>佐藤　悠磨</t>
  </si>
  <si>
    <t>サトウ　ユウマ</t>
  </si>
  <si>
    <t>村上　陽哉</t>
  </si>
  <si>
    <t>ムラカミ　ハルヤ</t>
  </si>
  <si>
    <t>伊藤　春輝</t>
  </si>
  <si>
    <t>イトウ　ハルキ</t>
  </si>
  <si>
    <t>竹内　新汰</t>
  </si>
  <si>
    <t>タケウチ　アラタ</t>
  </si>
  <si>
    <t>三浦　悠生</t>
  </si>
  <si>
    <t>ミウラ　ハルキ</t>
  </si>
  <si>
    <t>長岡　武留</t>
  </si>
  <si>
    <t>ナガオカ　タケル</t>
  </si>
  <si>
    <t>岩本　乙花</t>
  </si>
  <si>
    <t>イワモト　オトカ</t>
  </si>
  <si>
    <t>衛藤　空樹</t>
  </si>
  <si>
    <t>エトウ　アイキ</t>
  </si>
  <si>
    <t>阿部　璃來</t>
  </si>
  <si>
    <t>アベ　リコ</t>
  </si>
  <si>
    <t>小畠　健</t>
  </si>
  <si>
    <t>オバタ　タケル</t>
  </si>
  <si>
    <t>西　琉汰</t>
  </si>
  <si>
    <t>ニシ　リュウタ</t>
  </si>
  <si>
    <t>匹田　太喜</t>
  </si>
  <si>
    <t>ヒキタ　タイキ</t>
  </si>
  <si>
    <t>竜田　蓮</t>
  </si>
  <si>
    <t>リュウタ　レン</t>
  </si>
  <si>
    <t>匹田　太祐</t>
  </si>
  <si>
    <t>ヒキタ　タイユウ</t>
  </si>
  <si>
    <t>日出サッカースポーツ少年団</t>
  </si>
  <si>
    <t>高月　祥真</t>
  </si>
  <si>
    <t>タカツキ　ショウシン</t>
  </si>
  <si>
    <t>野島　幸正</t>
  </si>
  <si>
    <t>ノジマ　ユキマサ</t>
  </si>
  <si>
    <t>野島　清正</t>
  </si>
  <si>
    <t>ノジマ　キヨマサ</t>
  </si>
  <si>
    <t>神田　統真</t>
  </si>
  <si>
    <t>カンダ　トウマ</t>
  </si>
  <si>
    <t>本田　大知</t>
  </si>
  <si>
    <t>ホンダ　ダイチ</t>
  </si>
  <si>
    <t>黒木　竣太</t>
  </si>
  <si>
    <t>クロキ　シュンタ</t>
  </si>
  <si>
    <t>田口　心彩</t>
  </si>
  <si>
    <t>タグチ　ココロ</t>
  </si>
  <si>
    <t>上野　暖和</t>
  </si>
  <si>
    <t>ウエノ　ハルト</t>
  </si>
  <si>
    <t>萱嶋　優雅</t>
  </si>
  <si>
    <t>カヤシマ　ユウガ</t>
  </si>
  <si>
    <t>三浦　丈瑠</t>
  </si>
  <si>
    <t>ミウラ　タケル</t>
  </si>
  <si>
    <t>北川　優真</t>
  </si>
  <si>
    <t>キタガワ　ユウマ</t>
  </si>
  <si>
    <t>赤山　侑希</t>
  </si>
  <si>
    <t>アカヤマ　ユキ</t>
  </si>
  <si>
    <t>高月　海真</t>
  </si>
  <si>
    <t>タカツキ　カイシン</t>
  </si>
  <si>
    <t>渡町台サッカークラブ</t>
  </si>
  <si>
    <t>多田　怜真</t>
  </si>
  <si>
    <t>タダ　リョウマ</t>
  </si>
  <si>
    <t>宮脇　遙冴</t>
  </si>
  <si>
    <t>ミヤワキ　ハルヒ</t>
  </si>
  <si>
    <t>團塚　煌</t>
  </si>
  <si>
    <t>ダンヅカ　コウ</t>
  </si>
  <si>
    <t>上杉　想真</t>
  </si>
  <si>
    <t>ウエスギ　ソウマ</t>
  </si>
  <si>
    <t>岩本　悠希</t>
  </si>
  <si>
    <t>イワモト　ハルキ</t>
  </si>
  <si>
    <t>安藤　岳</t>
  </si>
  <si>
    <t>アンドウ　ガク</t>
  </si>
  <si>
    <t>青木　大和</t>
  </si>
  <si>
    <t>アオキ　ヤマト</t>
  </si>
  <si>
    <t>三浦　龍星</t>
  </si>
  <si>
    <t>ミウラ　リュウセイ</t>
  </si>
  <si>
    <t>谷　廉太郎</t>
  </si>
  <si>
    <t>タニ　レンタロウ</t>
  </si>
  <si>
    <t>金崎　功真</t>
  </si>
  <si>
    <t>カナザキ　コウマ</t>
  </si>
  <si>
    <t>白江　朔麻</t>
  </si>
  <si>
    <t>シラエ　サクマ</t>
  </si>
  <si>
    <t>宮崎　怜央</t>
  </si>
  <si>
    <t>ミヤザキ　レオ</t>
  </si>
  <si>
    <t>五十川　翼</t>
  </si>
  <si>
    <t>イソガワ　ツバサ</t>
  </si>
  <si>
    <t>首藤　悠緋</t>
  </si>
  <si>
    <t>シュトウ　ユウヒ</t>
  </si>
  <si>
    <t>岩尾　康祐</t>
  </si>
  <si>
    <t>イワオ　コウスケ</t>
  </si>
  <si>
    <t>青木　稜羽</t>
  </si>
  <si>
    <t>アオキ　リウ</t>
  </si>
  <si>
    <t>松尾　瑛人</t>
  </si>
  <si>
    <t>マツオ　エイト</t>
  </si>
  <si>
    <t>大茂　蓮人</t>
  </si>
  <si>
    <t>オオシゲ　レント</t>
  </si>
  <si>
    <t>手嶋　功士郎</t>
  </si>
  <si>
    <t>テシマ　コウシロウ</t>
  </si>
  <si>
    <t>江藤　大央</t>
  </si>
  <si>
    <t>エトウ　タオ</t>
  </si>
  <si>
    <t>成松　澄海</t>
  </si>
  <si>
    <t>ナリマツ　スカイ</t>
  </si>
  <si>
    <t>幸野　駿汰</t>
  </si>
  <si>
    <t>コウノ　シュンタ</t>
  </si>
  <si>
    <t>秋月　凛太</t>
  </si>
  <si>
    <t>アキヅキ　リンタ</t>
  </si>
  <si>
    <t>今山　俊ノ助</t>
  </si>
  <si>
    <t>イマヤマ　シュンノスケ</t>
  </si>
  <si>
    <t>小野　太誠</t>
  </si>
  <si>
    <t>オノ　タイセイ</t>
  </si>
  <si>
    <t>秋吉　侃太</t>
  </si>
  <si>
    <t>アキヨシ　カンタ</t>
  </si>
  <si>
    <t>大野　拓翔</t>
  </si>
  <si>
    <t>オオノ　タクト</t>
  </si>
  <si>
    <t>山本　勘太</t>
  </si>
  <si>
    <t>ヤマゾト　カンタ</t>
  </si>
  <si>
    <t>行平　健晟</t>
  </si>
  <si>
    <t>ユキヒラ　ケンセイ</t>
  </si>
  <si>
    <t>青山　大志</t>
  </si>
  <si>
    <t>アオヤマ　ダイシ</t>
  </si>
  <si>
    <t>山田　唯</t>
  </si>
  <si>
    <t>ヤマダ　ユイ</t>
  </si>
  <si>
    <t>秋田　大和</t>
  </si>
  <si>
    <t>アキタ　ヤマト</t>
  </si>
  <si>
    <t>岩永　光琉</t>
  </si>
  <si>
    <t>イワナガ　ヒロト</t>
  </si>
  <si>
    <t>後藤　蒼真</t>
  </si>
  <si>
    <t>ゴトウ　ソウマ</t>
  </si>
  <si>
    <t>江口　蓮樹</t>
  </si>
  <si>
    <t>エグチ　レンキ</t>
  </si>
  <si>
    <t>野田　尚吾</t>
  </si>
  <si>
    <t>ノダ　ショウゴ</t>
  </si>
  <si>
    <t>明石　汐心</t>
  </si>
  <si>
    <t>アカイシシ　ユウシン</t>
  </si>
  <si>
    <t>安松　陽真</t>
  </si>
  <si>
    <t>ヤスマツ　ハルマ</t>
  </si>
  <si>
    <t>寺一　陽向</t>
  </si>
  <si>
    <t>テライチ　ヒナタ</t>
  </si>
  <si>
    <t>市原　琉生</t>
  </si>
  <si>
    <t>イチハラ　ルオ</t>
  </si>
  <si>
    <t>田坂　風樹</t>
  </si>
  <si>
    <t>タサカ　フウキ</t>
  </si>
  <si>
    <t>伊東　煌太</t>
  </si>
  <si>
    <t>イトウ　コウタ</t>
  </si>
  <si>
    <t>山中　夏紗音</t>
  </si>
  <si>
    <t>ヤマナカ　カサネ</t>
  </si>
  <si>
    <t>小林　里奈</t>
  </si>
  <si>
    <t>コバヤシ　リナ</t>
  </si>
  <si>
    <t>坂本　陽</t>
  </si>
  <si>
    <t>サカモト　ハル</t>
  </si>
  <si>
    <t>渡邊　彩人</t>
  </si>
  <si>
    <t>ワタナベ　アヤト</t>
  </si>
  <si>
    <t>後藤　侑大</t>
  </si>
  <si>
    <t>ゴトウ　ユウタ</t>
  </si>
  <si>
    <t>渡邊　光稀</t>
  </si>
  <si>
    <t>ワタナベ　ミツキ</t>
  </si>
  <si>
    <t>大塚　光</t>
  </si>
  <si>
    <t>オオツカ　ヒカル</t>
  </si>
  <si>
    <t>佐田　悠斗</t>
  </si>
  <si>
    <t>サダ　ハルト</t>
  </si>
  <si>
    <t>成田　怜</t>
  </si>
  <si>
    <t>ナリタ　レイ</t>
  </si>
  <si>
    <t>瓜生　姫七夕</t>
  </si>
  <si>
    <t>ウリウ　ヒナタ</t>
  </si>
  <si>
    <t>羽田野　陸</t>
  </si>
  <si>
    <t>ハダノ　リク</t>
  </si>
  <si>
    <t>森　煌太郎</t>
  </si>
  <si>
    <t>モリ　コウタロウ</t>
  </si>
  <si>
    <t>土屋　澄怜</t>
  </si>
  <si>
    <t>ツチヤ　スミレ</t>
  </si>
  <si>
    <t>佐田　稜祐</t>
  </si>
  <si>
    <t>サダ　リョウスケ</t>
  </si>
  <si>
    <t>村上　真威人</t>
  </si>
  <si>
    <t>ムラカミ　マイト</t>
  </si>
  <si>
    <t>南立石サッカースポーツ少年団</t>
  </si>
  <si>
    <t>後藤　大夢</t>
  </si>
  <si>
    <t>ゴトウ　ヒロム</t>
  </si>
  <si>
    <t>有村　一翔</t>
  </si>
  <si>
    <t>アリムラ　カズト</t>
  </si>
  <si>
    <t>澤井　衣愛</t>
  </si>
  <si>
    <t>サワイ　イチカ</t>
  </si>
  <si>
    <t>工藤　大空</t>
  </si>
  <si>
    <t>クドウ　ツバサ</t>
  </si>
  <si>
    <t>上田　一護</t>
  </si>
  <si>
    <t>ウエダ　イチゴ</t>
  </si>
  <si>
    <t>廣田　瑠依</t>
  </si>
  <si>
    <t>ヒロタ　ルイ</t>
  </si>
  <si>
    <t>澤井　司聡</t>
  </si>
  <si>
    <t>サワイ　ツカサ</t>
  </si>
  <si>
    <t>藤原　翔斗</t>
  </si>
  <si>
    <t>フジワラ　ソラト</t>
  </si>
  <si>
    <t>松浦　幸輝</t>
  </si>
  <si>
    <t>マツウラ　コウキ</t>
  </si>
  <si>
    <t>釘宮　旭希</t>
  </si>
  <si>
    <t>クギミヤ　アサキ</t>
  </si>
  <si>
    <t>大久保　孝紀</t>
  </si>
  <si>
    <t>オオクボ　コウキ</t>
  </si>
  <si>
    <t>本田　光</t>
  </si>
  <si>
    <t>ホンダ　レイ</t>
  </si>
  <si>
    <t>井上　晴人</t>
  </si>
  <si>
    <t>イノウエ　ハルト</t>
  </si>
  <si>
    <t>佐藤　譲治</t>
  </si>
  <si>
    <t>サトウ　ジョウジ</t>
  </si>
  <si>
    <t>川瀬　晴斗</t>
  </si>
  <si>
    <t>カワセ　ハルト</t>
  </si>
  <si>
    <t>原田　智弘</t>
  </si>
  <si>
    <t>ハラダ　トモヒロ</t>
  </si>
  <si>
    <t>石田　頼樹</t>
  </si>
  <si>
    <t>イシダ　ライキ</t>
  </si>
  <si>
    <t>木村　琳一</t>
  </si>
  <si>
    <t>キムラ　リヒト</t>
  </si>
  <si>
    <t>宇野　藤獅郎</t>
  </si>
  <si>
    <t>ウノ　トウシロウ</t>
  </si>
  <si>
    <t>池田　蒼梧</t>
  </si>
  <si>
    <t>イケダ　ソウゴ</t>
  </si>
  <si>
    <t>岩田　遥斗</t>
  </si>
  <si>
    <t>イワタ　ハルト</t>
  </si>
  <si>
    <t>中鶴　悠翔</t>
  </si>
  <si>
    <t>ナカツル　ユウト</t>
  </si>
  <si>
    <t>渡辺　海輝</t>
  </si>
  <si>
    <t>ワタナベ　カイキ</t>
  </si>
  <si>
    <t>田村　奏翔</t>
  </si>
  <si>
    <t>タムラ　カナト</t>
  </si>
  <si>
    <t>大塚　優河</t>
  </si>
  <si>
    <t>オオツカ　ユウガ</t>
  </si>
  <si>
    <t>椎原　健太</t>
  </si>
  <si>
    <t>シイハラ　ケンタ</t>
  </si>
  <si>
    <t>三浦　良信</t>
  </si>
  <si>
    <t>ミウラ　ヨシノブ</t>
  </si>
  <si>
    <t>井餘田　琉稀</t>
  </si>
  <si>
    <t>イヨダ　リュウキ</t>
  </si>
  <si>
    <t>高井　陽斗</t>
  </si>
  <si>
    <t>タカイ　ハルト</t>
  </si>
  <si>
    <t>廣見　優雅</t>
  </si>
  <si>
    <t>ヒロミ　ユウガ</t>
  </si>
  <si>
    <t>相沢　空鷹</t>
  </si>
  <si>
    <t>アイザワ　アキタカ</t>
  </si>
  <si>
    <t>河村　陽登</t>
  </si>
  <si>
    <t>カワムラ　ハルト</t>
  </si>
  <si>
    <t>児玉　颯汰</t>
  </si>
  <si>
    <t>コダマ　ソウタ</t>
  </si>
  <si>
    <t>花川　龍生</t>
  </si>
  <si>
    <t>ハナカワ　リュウセイ</t>
  </si>
  <si>
    <t>赤峰　悠斗</t>
  </si>
  <si>
    <t>アカミネ　ハルト</t>
  </si>
  <si>
    <t>安部　伍輝</t>
  </si>
  <si>
    <t>アベ　イツキ</t>
  </si>
  <si>
    <t>政村　春瑠</t>
  </si>
  <si>
    <t>マサムラ　ハル</t>
  </si>
  <si>
    <t>阿孫　悠琉</t>
  </si>
  <si>
    <t>アソン　ハル</t>
  </si>
  <si>
    <t>鶴原　瑞葵</t>
  </si>
  <si>
    <t>ツルハラ　ミズキ</t>
  </si>
  <si>
    <t>椎葉　琉稀</t>
  </si>
  <si>
    <t>シイバ　ルキ</t>
  </si>
  <si>
    <t>松尾　翔</t>
  </si>
  <si>
    <t>マツオ　ショウ</t>
  </si>
  <si>
    <t>鹿内　叶蹴</t>
  </si>
  <si>
    <t>シカナイ　カケル</t>
  </si>
  <si>
    <t>松本　優志</t>
  </si>
  <si>
    <t>マツモト　ユウシ</t>
  </si>
  <si>
    <t>新谷　海斗</t>
  </si>
  <si>
    <t>シンタニ　カイト</t>
  </si>
  <si>
    <t>清水　玲央</t>
  </si>
  <si>
    <t>シミズ　レオ</t>
  </si>
  <si>
    <t>ＯＫＹ山香サッカークラブ</t>
  </si>
  <si>
    <t>河合　康太朗</t>
  </si>
  <si>
    <t>カワイ　コウタロウ</t>
  </si>
  <si>
    <t>木全　晃大</t>
  </si>
  <si>
    <t>キマタ　コウダイ</t>
  </si>
  <si>
    <t>後藤　颯太</t>
  </si>
  <si>
    <t>ゴトウ　ソウタ</t>
  </si>
  <si>
    <t>阿部　颯馬</t>
  </si>
  <si>
    <t>アベ　ソウマ</t>
  </si>
  <si>
    <t>箸尾　行真</t>
  </si>
  <si>
    <t>ハシオ　イクマ</t>
  </si>
  <si>
    <t>長野　玲汰</t>
  </si>
  <si>
    <t>ナガノ　レイタ</t>
  </si>
  <si>
    <t>佐藤　大和</t>
  </si>
  <si>
    <t>サトウ　ヤマト</t>
  </si>
  <si>
    <t>桑田　優辰</t>
  </si>
  <si>
    <t>クワタ　ユウシン</t>
  </si>
  <si>
    <t>田中　進太郎</t>
  </si>
  <si>
    <t>タナカ　シンタロウ</t>
  </si>
  <si>
    <t>児玉　遥翔</t>
  </si>
  <si>
    <t>コダマ　ハルカ</t>
  </si>
  <si>
    <t>山本　京次郎</t>
  </si>
  <si>
    <t>ヤマモト　キョウジロウ</t>
  </si>
  <si>
    <t>小松　直輝</t>
  </si>
  <si>
    <t>コマツ　ナオキ</t>
  </si>
  <si>
    <t>釜堀　廉士</t>
  </si>
  <si>
    <t>カマホリ　レント</t>
  </si>
  <si>
    <t>仲島　光嵐</t>
  </si>
  <si>
    <t>ナカシマ　ミラン</t>
  </si>
  <si>
    <t>小原　榮太</t>
  </si>
  <si>
    <t>オハラ　エイタ</t>
  </si>
  <si>
    <t>安部　蔵乃介</t>
  </si>
  <si>
    <t>アベ　クラノスケ</t>
  </si>
  <si>
    <t>林　悠羽</t>
  </si>
  <si>
    <t>ハヤシ　ユウワ</t>
  </si>
  <si>
    <t>玉井　海斗</t>
  </si>
  <si>
    <t>タマイ　カイト</t>
  </si>
  <si>
    <t>髙野　泰輔</t>
  </si>
  <si>
    <t>タカノ　ソウスケ</t>
  </si>
  <si>
    <t>薬師寺　涼平</t>
  </si>
  <si>
    <t>ヤクシジ　リョウヘイ</t>
  </si>
  <si>
    <t>大津　航大</t>
  </si>
  <si>
    <t>オオツ　コウダイ</t>
  </si>
  <si>
    <t>竹山　嘩音</t>
  </si>
  <si>
    <t>タケヤマ　カノン</t>
  </si>
  <si>
    <t>芥川　勇翔</t>
  </si>
  <si>
    <t>アクタガワ　ユウト</t>
  </si>
  <si>
    <t>薬師寺　洵翔</t>
  </si>
  <si>
    <t>ヤクシジ　シュント</t>
  </si>
  <si>
    <t>椎原　颯哉</t>
  </si>
  <si>
    <t>シイハラ　ソウヤ</t>
  </si>
  <si>
    <t>大戸　隆成</t>
  </si>
  <si>
    <t>ネギ　リュウセイ</t>
  </si>
  <si>
    <t>南　竜太郎</t>
  </si>
  <si>
    <t>ミナミ　リュウタロウ</t>
  </si>
  <si>
    <t>眞部　隼</t>
  </si>
  <si>
    <t>マナベ　シュン</t>
  </si>
  <si>
    <t>久本　歩</t>
  </si>
  <si>
    <t>ヒサモト　アユム</t>
  </si>
  <si>
    <t>伊東　武流</t>
  </si>
  <si>
    <t>イトウ　タケル</t>
  </si>
  <si>
    <t>藤原　颯大</t>
  </si>
  <si>
    <t>フジワラ　ソウタ</t>
  </si>
  <si>
    <t>麻生　悠</t>
  </si>
  <si>
    <t>アソウ　ユウ</t>
  </si>
  <si>
    <t>護得久　咲人</t>
  </si>
  <si>
    <t>ゴエク　サキト</t>
  </si>
  <si>
    <t>依田　侑大</t>
  </si>
  <si>
    <t>ヨダ　ユウダイ</t>
  </si>
  <si>
    <t>山本　康人</t>
  </si>
  <si>
    <t>ヤマモト　ヤスヒト</t>
  </si>
  <si>
    <t>浦島　昊大</t>
  </si>
  <si>
    <t>ウラシマ　コウダイ</t>
  </si>
  <si>
    <t>渡辺　晃大</t>
  </si>
  <si>
    <t>大石　陽也</t>
  </si>
  <si>
    <t>オオイシ　ハルヤ</t>
  </si>
  <si>
    <t>佐藤　湊斗</t>
  </si>
  <si>
    <t>サトウ　ミナト</t>
  </si>
  <si>
    <t>安永　蒼史</t>
  </si>
  <si>
    <t>ヤスナガ　ソウシ</t>
  </si>
  <si>
    <t>山本　教介</t>
  </si>
  <si>
    <t>ヤマモト　キョウスケ</t>
  </si>
  <si>
    <t>橋本　拓翔</t>
  </si>
  <si>
    <t>ハシモト　タクト</t>
  </si>
  <si>
    <t>伊藤　蒼志</t>
  </si>
  <si>
    <t>イトウ　ソウシ</t>
  </si>
  <si>
    <t>後藤　玖瑠</t>
  </si>
  <si>
    <t>ゴトウ　キイル</t>
  </si>
  <si>
    <t>志摩　圭一郎</t>
  </si>
  <si>
    <t>シマ　ケイイチロウ</t>
  </si>
  <si>
    <t>佐藤　永祐</t>
  </si>
  <si>
    <t>サトウ　エイスケ</t>
  </si>
  <si>
    <t>吉良　蒼祐</t>
  </si>
  <si>
    <t>キラ　ソウスケ</t>
  </si>
  <si>
    <t>東ＦＣ</t>
  </si>
  <si>
    <t>廣峯　奏良</t>
  </si>
  <si>
    <t>ヒロミネ　ソラ</t>
  </si>
  <si>
    <t>井植　星翔</t>
  </si>
  <si>
    <t>イノウエ　セイト</t>
  </si>
  <si>
    <t>勝見　悠樹</t>
  </si>
  <si>
    <t>カツミ　ユウキ</t>
  </si>
  <si>
    <t>服部　澪央</t>
  </si>
  <si>
    <t>ハットリ　レオ</t>
  </si>
  <si>
    <t>参　優太朗</t>
  </si>
  <si>
    <t>サン　ユウタロウ</t>
  </si>
  <si>
    <t>峯下　快斗</t>
  </si>
  <si>
    <t>ミネシタ　カイト</t>
  </si>
  <si>
    <t>松丸　真大</t>
  </si>
  <si>
    <t>マツマル　マサト</t>
  </si>
  <si>
    <t>仮屋　月雲</t>
  </si>
  <si>
    <t>カリヤ　ツクモ</t>
  </si>
  <si>
    <t>小玉　湊翔</t>
  </si>
  <si>
    <t>コダマ　ミナト</t>
  </si>
  <si>
    <t>木村　夢歩</t>
  </si>
  <si>
    <t>キムラ　ユア</t>
  </si>
  <si>
    <t>酒井　菜月</t>
  </si>
  <si>
    <t>サカイ　ナツキ</t>
  </si>
  <si>
    <t>伊賀上　陸</t>
  </si>
  <si>
    <t>イガガミ　リク</t>
  </si>
  <si>
    <t>横田　真輝</t>
  </si>
  <si>
    <t>ヨコタ　マキ</t>
  </si>
  <si>
    <t>桒野　ゆりな</t>
  </si>
  <si>
    <t>クワノ　ユリナ</t>
  </si>
  <si>
    <t>桒野　董士</t>
  </si>
  <si>
    <t>クワノ　トウジ</t>
  </si>
  <si>
    <t>一丸　慶悟</t>
  </si>
  <si>
    <t>イチマル　ケイゴ</t>
  </si>
  <si>
    <t>向　倫誠</t>
  </si>
  <si>
    <t>ムカイ　ノリトモ</t>
  </si>
  <si>
    <t>松田　煌</t>
  </si>
  <si>
    <t>マツダ　コウ</t>
  </si>
  <si>
    <t>松尾　颯磨</t>
  </si>
  <si>
    <t>マツオ　ソウマ</t>
  </si>
  <si>
    <t>桐村　永遠</t>
  </si>
  <si>
    <t>キリムラ　トワ</t>
  </si>
  <si>
    <t>齊藤　蒼大</t>
  </si>
  <si>
    <t>サイトウ　ソウダイ</t>
  </si>
  <si>
    <t>工藤　義人</t>
  </si>
  <si>
    <t>クドウ　ヨシト</t>
  </si>
  <si>
    <t>松本　優理</t>
  </si>
  <si>
    <t>マツモト　ユウリ</t>
  </si>
  <si>
    <t>廣松　聖大郎</t>
  </si>
  <si>
    <t>ヒロマツ　セイタロウ</t>
  </si>
  <si>
    <t>スマイスＦＣ</t>
  </si>
  <si>
    <t>萱島　奏太</t>
  </si>
  <si>
    <t>カヤシマ　ソウタ</t>
  </si>
  <si>
    <t>山下　葵斗</t>
  </si>
  <si>
    <t>ヤマシタ　アオト</t>
  </si>
  <si>
    <t>田中　煌晟</t>
  </si>
  <si>
    <t>タナカ　コウセイ</t>
  </si>
  <si>
    <t>堀　晴道</t>
  </si>
  <si>
    <t>ホリ　ハルミチ</t>
  </si>
  <si>
    <t>池田　龍之介</t>
  </si>
  <si>
    <t>イケダ　リュウノスケ</t>
  </si>
  <si>
    <t>夏井　陸</t>
  </si>
  <si>
    <t>ナツイ　リク</t>
  </si>
  <si>
    <t>松尾　羽恭</t>
  </si>
  <si>
    <t>マツオ　ウキョウ</t>
  </si>
  <si>
    <t>菅　健琉</t>
  </si>
  <si>
    <t>スガ　タケル</t>
  </si>
  <si>
    <t>河野　朔</t>
  </si>
  <si>
    <t>カワノ　サク</t>
  </si>
  <si>
    <t>毛利　浬</t>
  </si>
  <si>
    <t>モウリ　カイリ</t>
  </si>
  <si>
    <t>南　祐輔</t>
  </si>
  <si>
    <t>ミナミ　ユウスケ</t>
  </si>
  <si>
    <t>宮本　歩真</t>
  </si>
  <si>
    <t>ミヤモト　アルマ</t>
  </si>
  <si>
    <t>佐藤　拓馬</t>
  </si>
  <si>
    <t>サトウ　タクマ</t>
  </si>
  <si>
    <t>西山　龍之介</t>
  </si>
  <si>
    <t>ニシヤマ　リュウノスケ</t>
  </si>
  <si>
    <t>山﨑　耕大</t>
  </si>
  <si>
    <t>ヤマサキ　コウダイ</t>
  </si>
  <si>
    <t>河野　蒼空</t>
  </si>
  <si>
    <t>カワノ　ソラ</t>
  </si>
  <si>
    <t>花宮　慶</t>
  </si>
  <si>
    <t>ハナミヤ　ケイ</t>
  </si>
  <si>
    <t>杉野　多聞</t>
  </si>
  <si>
    <t>スギノ　タモン</t>
  </si>
  <si>
    <t>カティオーラフットボールクラブＵ－１２　大在</t>
  </si>
  <si>
    <t>吉田　幸生</t>
  </si>
  <si>
    <t>ヨシダ　コウセイ</t>
  </si>
  <si>
    <t>阿南　幸助</t>
  </si>
  <si>
    <t>アナン　コウスケ</t>
  </si>
  <si>
    <t>武田　悠伸</t>
  </si>
  <si>
    <t>タケダ　ユウシン</t>
  </si>
  <si>
    <t>野尻　慎大郎</t>
  </si>
  <si>
    <t>ノジリ　シンタロウ</t>
  </si>
  <si>
    <t>渡邉　陽哉</t>
  </si>
  <si>
    <t>ワタナベ　ハルヤ</t>
  </si>
  <si>
    <t>川野　優斗</t>
  </si>
  <si>
    <t>カワノ　ユウト</t>
  </si>
  <si>
    <t>横尾　優空</t>
  </si>
  <si>
    <t>ヨコオ　ソラ</t>
  </si>
  <si>
    <t>牧　泰佑</t>
  </si>
  <si>
    <t>マキ　タイスケ</t>
  </si>
  <si>
    <t>安藤　拓郎</t>
  </si>
  <si>
    <t>アンドウ　タクロウ</t>
  </si>
  <si>
    <t>麻生　健心</t>
  </si>
  <si>
    <t>アソウ　ケンシン</t>
  </si>
  <si>
    <t>志村　聖</t>
  </si>
  <si>
    <t>シムラ　ヒジリ</t>
  </si>
  <si>
    <t>三崎　陸翔</t>
  </si>
  <si>
    <t>ミサキ　リクト</t>
  </si>
  <si>
    <t>須賀　雄大</t>
  </si>
  <si>
    <t>スガ　ユウダイ</t>
  </si>
  <si>
    <t>カティオーラフットボールクラブＵ－１２　松岡</t>
  </si>
  <si>
    <t>宮本　稜大</t>
  </si>
  <si>
    <t>ミヤモト　リョウタ</t>
  </si>
  <si>
    <t>御手洗　仁心</t>
  </si>
  <si>
    <t>ミタライ　ジン</t>
  </si>
  <si>
    <t>小手川　智紀</t>
  </si>
  <si>
    <t>コテガワ　トモキ</t>
  </si>
  <si>
    <t>戸髙　真翔</t>
  </si>
  <si>
    <t>トダカ　マナト</t>
  </si>
  <si>
    <t>森　琉惺</t>
  </si>
  <si>
    <t>モリ　リュウセイ</t>
  </si>
  <si>
    <t>大松　怜矢</t>
  </si>
  <si>
    <t>オオマツ　レイヤ</t>
  </si>
  <si>
    <t>西島　颯佑</t>
  </si>
  <si>
    <t>ニシジマ　ソウスケ</t>
  </si>
  <si>
    <t>岩永　燈和</t>
  </si>
  <si>
    <t>イワナガ　トワ</t>
  </si>
  <si>
    <t>猪原　秀哉</t>
  </si>
  <si>
    <t>イハラ　シュウヤ</t>
  </si>
  <si>
    <t>園　智尋</t>
  </si>
  <si>
    <t>ソノ　チヒロ</t>
  </si>
  <si>
    <t>實方　萌莉</t>
  </si>
  <si>
    <t>ジツカタ　メリ</t>
  </si>
  <si>
    <t>岩城　春寿</t>
  </si>
  <si>
    <t>イワキ　ハルナガ</t>
  </si>
  <si>
    <t>平井　蒼斗</t>
  </si>
  <si>
    <t>ヒライ　アオト</t>
  </si>
  <si>
    <t>小川　瑛翔</t>
  </si>
  <si>
    <t>オガワ　エイト</t>
  </si>
  <si>
    <t>山崎　琥大朗</t>
  </si>
  <si>
    <t>ヤマサキ　コタロウ</t>
  </si>
  <si>
    <t>長岡　聖空</t>
  </si>
  <si>
    <t>ナガオカ　セイア</t>
  </si>
  <si>
    <t>高司　理公</t>
  </si>
  <si>
    <t>タカツカ　リオウ</t>
  </si>
  <si>
    <t>佐藤　晴生吉</t>
  </si>
  <si>
    <t>サトウ　セイキチ</t>
  </si>
  <si>
    <t>亀井　楓</t>
  </si>
  <si>
    <t>カメイ　カエデ</t>
  </si>
  <si>
    <t>長岡　蒼空</t>
  </si>
  <si>
    <t>ナガオカ　ソラ</t>
  </si>
  <si>
    <t>角谷　春樹</t>
  </si>
  <si>
    <t>カクヤ　ハルキ</t>
  </si>
  <si>
    <t>丸山　裕月</t>
  </si>
  <si>
    <t>マルヤマ　ユヅキ</t>
  </si>
  <si>
    <t>高橋　悠人</t>
  </si>
  <si>
    <t>タカハシ　ユウト</t>
  </si>
  <si>
    <t>首藤　彰斗</t>
  </si>
  <si>
    <t>シュトウ　アキト</t>
  </si>
  <si>
    <t>山田　悠真</t>
  </si>
  <si>
    <t>ヤマダ　ハルマ</t>
  </si>
  <si>
    <t>後藤　恵大</t>
  </si>
  <si>
    <t>ゴトウ　ケイタ</t>
  </si>
  <si>
    <t>古野　大我</t>
  </si>
  <si>
    <t>フルノ　タイガ</t>
  </si>
  <si>
    <t>上野　透瑚</t>
  </si>
  <si>
    <t>ウエノ　トウゴ</t>
  </si>
  <si>
    <t>土屋　樹平</t>
  </si>
  <si>
    <t>ツチヤ　キッペイ</t>
  </si>
  <si>
    <t>片山　峻吾</t>
  </si>
  <si>
    <t>カタヤマ　シュンゴ</t>
  </si>
  <si>
    <t>早見　龍希</t>
  </si>
  <si>
    <t>ハヤミ　タツキ</t>
  </si>
  <si>
    <t>村中　俊太</t>
  </si>
  <si>
    <t>ムラナカ　シュンタ</t>
  </si>
  <si>
    <t>本田　撞維</t>
  </si>
  <si>
    <t>ホンダ　トウイ</t>
  </si>
  <si>
    <t>山﨑　楓</t>
  </si>
  <si>
    <t>ヤマサキ　カエデ</t>
  </si>
  <si>
    <t>梶取　風太</t>
  </si>
  <si>
    <t>カジトリ　フウタ</t>
  </si>
  <si>
    <t>安部　悠真</t>
  </si>
  <si>
    <t>アベ　ユウマ</t>
  </si>
  <si>
    <t>亀井　嘉人</t>
  </si>
  <si>
    <t>カメイ　ヨシト</t>
  </si>
  <si>
    <t>岩尾　藍輝</t>
  </si>
  <si>
    <t>イワオ　アイキ</t>
  </si>
  <si>
    <t>後藤　優虎</t>
  </si>
  <si>
    <t>平川　雄惺</t>
  </si>
  <si>
    <t>ヒラカワ　ユウセイ</t>
  </si>
  <si>
    <t>桑原　匡輝</t>
  </si>
  <si>
    <t>クワバラ　コウキ</t>
  </si>
  <si>
    <t>下瀬　魁莉</t>
  </si>
  <si>
    <t>シモセ　カイリ</t>
  </si>
  <si>
    <t>池永　煌一朗</t>
  </si>
  <si>
    <t>イケナガ　コウイチロウ</t>
  </si>
  <si>
    <t>徳丸　裕我</t>
  </si>
  <si>
    <t>トクマル　ユウガ</t>
  </si>
  <si>
    <t>間　隆成</t>
  </si>
  <si>
    <t>ハサマ　リュウセイ</t>
  </si>
  <si>
    <t>宮田　柊真</t>
  </si>
  <si>
    <t>ミヤタ　トウマ</t>
  </si>
  <si>
    <t>武田　龍空</t>
  </si>
  <si>
    <t>タケダ　リク</t>
  </si>
  <si>
    <t>山本　大海</t>
  </si>
  <si>
    <t>ヤマモト　タイガ</t>
  </si>
  <si>
    <t>廣瀬　彩杜</t>
  </si>
  <si>
    <t>ヒロセ　アヤト</t>
  </si>
  <si>
    <t>下瀬　琥珀</t>
  </si>
  <si>
    <t>シモセ　コハク</t>
  </si>
  <si>
    <t>ＫＩＮＧＳ　ＦＯＯＴＢＡＬＬＣＬＵＢ　ユナイテッド</t>
  </si>
  <si>
    <t>麻生　明秀</t>
  </si>
  <si>
    <t>アソウ　アキヒデ</t>
  </si>
  <si>
    <t>フルカマー　アレクサンダー</t>
  </si>
  <si>
    <t>安部　恭吾</t>
  </si>
  <si>
    <t>アベ　キョウゴ</t>
  </si>
  <si>
    <t>平岡　双志</t>
  </si>
  <si>
    <t>ヒラオカ　ソウシ</t>
  </si>
  <si>
    <t>後藤　幸哉</t>
  </si>
  <si>
    <t>ゴトウ　ユキヤ</t>
  </si>
  <si>
    <t>伊藤　蓮</t>
  </si>
  <si>
    <t>イトウ　レン</t>
  </si>
  <si>
    <t>塚本　優心</t>
  </si>
  <si>
    <t>ツカモト　ユウシン</t>
  </si>
  <si>
    <t>竹尾　蓮司</t>
  </si>
  <si>
    <t>タケオ　レンジ</t>
  </si>
  <si>
    <t>三原　怜己</t>
  </si>
  <si>
    <t>ミハラ　レイ</t>
  </si>
  <si>
    <t>武田　尚之</t>
  </si>
  <si>
    <t>タケダ　ナオユキ</t>
  </si>
  <si>
    <t>高橋　流星斗</t>
  </si>
  <si>
    <t>タカハシ　ルイト</t>
  </si>
  <si>
    <t>北山　直斗</t>
  </si>
  <si>
    <t>キタヤマ　ナオト</t>
  </si>
  <si>
    <t>宮崎　遼</t>
  </si>
  <si>
    <t>ミヤザキ　リョウ</t>
  </si>
  <si>
    <t>廣岡　悠翔</t>
  </si>
  <si>
    <t>ヒロオカ　ユウト</t>
  </si>
  <si>
    <t>杉山　幸史郎</t>
  </si>
  <si>
    <t>スギヤマ　コウシロウ</t>
  </si>
  <si>
    <t>松谷　和龍</t>
  </si>
  <si>
    <t>マツタニ　リョウ</t>
  </si>
  <si>
    <t>杉山　清史郎</t>
  </si>
  <si>
    <t>スギヤマ　セイシロウ</t>
  </si>
  <si>
    <t>甲斐　翔伍</t>
  </si>
  <si>
    <t>カイ　ショウゴ</t>
  </si>
  <si>
    <t>児玉　颯太</t>
  </si>
  <si>
    <t>塩穴　耕太</t>
  </si>
  <si>
    <t>シオナ　コウタ</t>
  </si>
  <si>
    <t>西林　昴輝</t>
  </si>
  <si>
    <t>ニシバヤシ　コウキ</t>
  </si>
  <si>
    <t>石垣　天</t>
  </si>
  <si>
    <t>イシガキ　ソラ</t>
  </si>
  <si>
    <t>増田　理久</t>
  </si>
  <si>
    <t>マスダ　リク</t>
  </si>
  <si>
    <t>大野　一翔</t>
  </si>
  <si>
    <t>オオノ　カズト</t>
  </si>
  <si>
    <t>西　仁之介</t>
  </si>
  <si>
    <t>ニシ　ジンノスケ</t>
  </si>
  <si>
    <t>工藤　海惺</t>
  </si>
  <si>
    <t>クドウ　カイセイ</t>
  </si>
  <si>
    <t>三浦　碧斗</t>
  </si>
  <si>
    <t>ミウラ　アオト</t>
  </si>
  <si>
    <t>高橋　奏太</t>
  </si>
  <si>
    <t>タカハシ　ソウタ</t>
  </si>
  <si>
    <t>西尾　徹太</t>
  </si>
  <si>
    <t>ニシオ　テッタ</t>
  </si>
  <si>
    <t>市浜レッドソックス</t>
  </si>
  <si>
    <t>梶原　有翔</t>
  </si>
  <si>
    <t>カジワラ　ユウト</t>
  </si>
  <si>
    <t>萱嶋　真侑</t>
  </si>
  <si>
    <t>カヤシマ　マユ</t>
  </si>
  <si>
    <t>板井　一花</t>
  </si>
  <si>
    <t>イタイ　イチカ</t>
  </si>
  <si>
    <t>白井　陽愛</t>
  </si>
  <si>
    <t>シライ　ヒナリ</t>
  </si>
  <si>
    <t>井澤　楽</t>
  </si>
  <si>
    <t>イザワ　ガク</t>
  </si>
  <si>
    <t>幸　駿翔</t>
  </si>
  <si>
    <t>ユキ　ハヤト</t>
  </si>
  <si>
    <t>板井　穂樺</t>
  </si>
  <si>
    <t>イタイ　ホノカ</t>
  </si>
  <si>
    <t>後藤　響己</t>
  </si>
  <si>
    <t>ゴトウ　ヒビキ</t>
  </si>
  <si>
    <t>郡田　匠</t>
  </si>
  <si>
    <t>コオリダ　タクミ</t>
  </si>
  <si>
    <t>小倉　瑠隼</t>
  </si>
  <si>
    <t>オグラ　ルイト</t>
  </si>
  <si>
    <t>師藤　大輔</t>
  </si>
  <si>
    <t>シトウ　ダイスケ</t>
  </si>
  <si>
    <t>三浦　航雅</t>
  </si>
  <si>
    <t>ミウラ　コウガ</t>
  </si>
  <si>
    <t>東　定臣</t>
  </si>
  <si>
    <t>ヒガシ　サダオミ</t>
  </si>
  <si>
    <t>俵　和寿</t>
  </si>
  <si>
    <t>タワラ　カズトシ</t>
  </si>
  <si>
    <t>田口　椋雅</t>
  </si>
  <si>
    <t>タグチ　リョウガ</t>
  </si>
  <si>
    <t>岩本　蒼</t>
  </si>
  <si>
    <t>イワモト　アオイ</t>
  </si>
  <si>
    <t>誉田　隼人</t>
  </si>
  <si>
    <t>ホマレダ　ハヤト</t>
  </si>
  <si>
    <t>田羽多　利希亜</t>
  </si>
  <si>
    <t>タバタ　リキア</t>
  </si>
  <si>
    <t>秋月　太一</t>
  </si>
  <si>
    <t>アキヅキ　タイチ</t>
  </si>
  <si>
    <t>ＮＩＦＳ　ＫＡＮＯＹＡ　ＦＣ　Ｕー１２</t>
  </si>
  <si>
    <t>梅尾　俊介</t>
  </si>
  <si>
    <t>ウメオ　シュンスケ</t>
  </si>
  <si>
    <t>甲斐　凛太郎</t>
  </si>
  <si>
    <t>カイ　リンタロウ</t>
  </si>
  <si>
    <t>篠原　朝來</t>
  </si>
  <si>
    <t>シノハラ　サク</t>
  </si>
  <si>
    <t>向　一志</t>
  </si>
  <si>
    <t>ムコウ　ヒトシ</t>
  </si>
  <si>
    <t>佐々木　陸</t>
  </si>
  <si>
    <t>ササキ　リク</t>
  </si>
  <si>
    <t>遠藤　楓牙</t>
  </si>
  <si>
    <t>エンドウ　フウガ</t>
  </si>
  <si>
    <t>渡邉　碧斗</t>
  </si>
  <si>
    <t>ワタナベ　アオト</t>
  </si>
  <si>
    <t>宮本　歩夢</t>
  </si>
  <si>
    <t>ミヤモト　アユム</t>
  </si>
  <si>
    <t>小野　琥太郎</t>
  </si>
  <si>
    <t>オノ　コタロウ</t>
  </si>
  <si>
    <t>田邉　結大</t>
  </si>
  <si>
    <t>タナベ　ユウダイ</t>
  </si>
  <si>
    <t>三浦　旺真</t>
  </si>
  <si>
    <t>ミウラ　オウマ</t>
  </si>
  <si>
    <t>ブルーウイングフットボールクラブＢ</t>
  </si>
  <si>
    <t>石本　蒼志郎</t>
  </si>
  <si>
    <t>イシモト　ソウシロウ</t>
  </si>
  <si>
    <t>冨來　慶大</t>
  </si>
  <si>
    <t>トミキ　ケイタ</t>
  </si>
  <si>
    <t>岡本　恒平</t>
  </si>
  <si>
    <t>オカモト　コウヘイ</t>
  </si>
  <si>
    <t>渡邉　來生</t>
  </si>
  <si>
    <t>ワタナベ　ライキ</t>
  </si>
  <si>
    <t>薬師寺　亮佑</t>
  </si>
  <si>
    <t>ヤクシジ　リョウスケ</t>
  </si>
  <si>
    <t>工藤　慧</t>
  </si>
  <si>
    <t>クドウ　ケイ</t>
  </si>
  <si>
    <t>大城　慶士</t>
  </si>
  <si>
    <t>オオキ　ケイシ</t>
  </si>
  <si>
    <t>白井　海翔</t>
  </si>
  <si>
    <t>シライ　カイト</t>
  </si>
  <si>
    <t>森　奏多</t>
  </si>
  <si>
    <t>モリ　カナタ</t>
  </si>
  <si>
    <t>広瀬　空琉</t>
  </si>
  <si>
    <t>ヒロセ　クリュウ</t>
  </si>
  <si>
    <t>鈴木　遥真</t>
  </si>
  <si>
    <t>スズキ　ハルマ</t>
  </si>
  <si>
    <t>実本　慶翔</t>
  </si>
  <si>
    <t>ジツモト　ケイト</t>
  </si>
  <si>
    <t>神崎　心晴</t>
  </si>
  <si>
    <t>カンザキ　シンバ</t>
  </si>
  <si>
    <t>八汐　有真</t>
  </si>
  <si>
    <t>ヤシオ　ユウマ</t>
  </si>
  <si>
    <t>藤内　心勇</t>
  </si>
  <si>
    <t>トウナイ　シュウ</t>
  </si>
  <si>
    <t>児玉　梛生</t>
  </si>
  <si>
    <t>コダマ　ナギ</t>
  </si>
  <si>
    <t>ようこくバンビーレＦＣ</t>
  </si>
  <si>
    <t>松田　慶人</t>
  </si>
  <si>
    <t>マツダ　ケイト</t>
  </si>
  <si>
    <t>黒田　琉生</t>
  </si>
  <si>
    <t>クロダ　リュウキ</t>
  </si>
  <si>
    <t>幸長　淳斗</t>
  </si>
  <si>
    <t>ユキナガ　アツト</t>
  </si>
  <si>
    <t>宮下　陽真</t>
  </si>
  <si>
    <t>ミヤシタ　ハルマ</t>
  </si>
  <si>
    <t>幸長　梨央</t>
  </si>
  <si>
    <t>ユキナガ　リオ</t>
  </si>
  <si>
    <t>中野　由菜</t>
  </si>
  <si>
    <t>ナカノ　ユナ</t>
  </si>
  <si>
    <t>大本　琉生</t>
  </si>
  <si>
    <t>オオモト　ルイ</t>
  </si>
  <si>
    <t>松田　花</t>
  </si>
  <si>
    <t>マツダ　ハナ</t>
  </si>
  <si>
    <t>河野　斗真</t>
  </si>
  <si>
    <t>コウノ　トウマ</t>
  </si>
  <si>
    <t>前田　陽向</t>
  </si>
  <si>
    <t>マエダ　ヒナタ</t>
  </si>
  <si>
    <t>福良　のぞみ</t>
  </si>
  <si>
    <t>フクラ　ノゾミ</t>
  </si>
  <si>
    <t>野津ＦＣ</t>
  </si>
  <si>
    <t>流　大智</t>
  </si>
  <si>
    <t>ミズユキ　ダイチ</t>
  </si>
  <si>
    <t>岡部　悠李</t>
  </si>
  <si>
    <t>オカベ　ユウリ</t>
  </si>
  <si>
    <t>平　光ノ介</t>
  </si>
  <si>
    <t>ヒラ　コウノスケ</t>
  </si>
  <si>
    <t>川野　秀弥</t>
  </si>
  <si>
    <t>カワノ　シュウヤ</t>
  </si>
  <si>
    <t>岡部　安莉</t>
  </si>
  <si>
    <t>オカベ　アンリ</t>
  </si>
  <si>
    <t>吉良　咲耶</t>
  </si>
  <si>
    <t>キラ　サクヤ</t>
  </si>
  <si>
    <t>白根　知紘</t>
  </si>
  <si>
    <t>シラネ　チヒロ</t>
  </si>
  <si>
    <t>植田　琉生</t>
  </si>
  <si>
    <t>平山　旭</t>
  </si>
  <si>
    <t>ヒラヤマ　アサヒ</t>
  </si>
  <si>
    <t>岩永　綾人</t>
  </si>
  <si>
    <t>イワナガ　アヤト</t>
  </si>
  <si>
    <t>工藤　陽斗</t>
  </si>
  <si>
    <t>クドウ　ハルト</t>
  </si>
  <si>
    <t>日野　真治</t>
  </si>
  <si>
    <t>ヒノ　シンジ</t>
  </si>
  <si>
    <t>江戸　瞬太</t>
  </si>
  <si>
    <t>エド　シュンタ</t>
  </si>
  <si>
    <t>上野　輝翔</t>
  </si>
  <si>
    <t>ウエノ　ライト</t>
  </si>
  <si>
    <t>河野　陽斗</t>
  </si>
  <si>
    <t>コウノ　ハルト</t>
  </si>
  <si>
    <t>松垣　龍空</t>
  </si>
  <si>
    <t>マツガキ　リク</t>
  </si>
  <si>
    <t>江戸　翔哉</t>
  </si>
  <si>
    <t>エド　ショウヤ</t>
  </si>
  <si>
    <t>三浦　遥輝</t>
  </si>
  <si>
    <t>井上　楓斗</t>
  </si>
  <si>
    <t>イノウエ　カイト</t>
  </si>
  <si>
    <t>西野　天翔</t>
  </si>
  <si>
    <t>ニシノ　タカト</t>
  </si>
  <si>
    <t>堤　一心</t>
  </si>
  <si>
    <t>ツツミ　イッシン</t>
  </si>
  <si>
    <t>井上　寿莉</t>
  </si>
  <si>
    <t>イノウエ　ジュリ</t>
  </si>
  <si>
    <t>野呂　心人</t>
  </si>
  <si>
    <t>ノロ　ムネト</t>
  </si>
  <si>
    <t>鶴岡　晃汰</t>
  </si>
  <si>
    <t>ツルオカ　コウタ</t>
  </si>
  <si>
    <t>足立　朔太郎</t>
  </si>
  <si>
    <t>アダチ　サクタロウ</t>
  </si>
  <si>
    <t>甲斐　夕禅</t>
  </si>
  <si>
    <t>カイ　ユウゼン</t>
  </si>
  <si>
    <t>首藤　幸輝</t>
  </si>
  <si>
    <t>シュトウ　コウキ</t>
  </si>
  <si>
    <t>長田　莉旺</t>
  </si>
  <si>
    <t>ナガタ　リオ</t>
  </si>
  <si>
    <t>竹尾　麟太朗</t>
  </si>
  <si>
    <t>タケオ　リンタロウ</t>
  </si>
  <si>
    <t>三木　柊歩</t>
  </si>
  <si>
    <t>ミキ　シュウト</t>
  </si>
  <si>
    <t>米田　壮志</t>
  </si>
  <si>
    <t>ヨネダ　ソウシ</t>
  </si>
  <si>
    <t>田﨑　蒼</t>
  </si>
  <si>
    <t>タサキ　アオイ</t>
  </si>
  <si>
    <t>森山　佳恒</t>
  </si>
  <si>
    <t>モリヤマ　ヨシヒサ</t>
  </si>
  <si>
    <t>堺　彩実</t>
  </si>
  <si>
    <t>サカイ　アヤミ</t>
  </si>
  <si>
    <t>矢野　陽希</t>
  </si>
  <si>
    <t>ヤノ　ハルキ</t>
  </si>
  <si>
    <t>後藤　瑛斗</t>
  </si>
  <si>
    <t>ゴトウ　エイト</t>
  </si>
  <si>
    <t>長船　壮良</t>
  </si>
  <si>
    <t>オサフネ　ソラ</t>
  </si>
  <si>
    <t>田口　朔久</t>
  </si>
  <si>
    <t>タグチ　サク</t>
  </si>
  <si>
    <t>加藤　慶大</t>
  </si>
  <si>
    <t>カトウ　ケイタ</t>
  </si>
  <si>
    <t>大分トリニータタートルズ　キング</t>
  </si>
  <si>
    <t>伊東　俊紀</t>
  </si>
  <si>
    <t>イトウ　トシキ</t>
  </si>
  <si>
    <t>小林　央宜</t>
  </si>
  <si>
    <t>コバヤシ　オウキ</t>
  </si>
  <si>
    <t>伊藤　結兜</t>
  </si>
  <si>
    <t>イトウ　ユイト</t>
  </si>
  <si>
    <t>松永　透空</t>
  </si>
  <si>
    <t>マツナガ　トア</t>
  </si>
  <si>
    <t>諏訪　要</t>
  </si>
  <si>
    <t>スワ　カナメ</t>
  </si>
  <si>
    <t>田島　勇波</t>
  </si>
  <si>
    <t>タシマ　イサナ</t>
  </si>
  <si>
    <t>藤田　歩</t>
  </si>
  <si>
    <t>フジタ　アユム</t>
  </si>
  <si>
    <t>仲野　陽稀</t>
  </si>
  <si>
    <t>ナカノ　ハルキ</t>
  </si>
  <si>
    <t>岩﨑　惺大</t>
  </si>
  <si>
    <t>イワサキ　セイダイ</t>
  </si>
  <si>
    <t>佐藤　空也</t>
  </si>
  <si>
    <t>サトウ　ソラ</t>
  </si>
  <si>
    <t>後藤　和貴</t>
  </si>
  <si>
    <t>ゴトウ　カズキ</t>
  </si>
  <si>
    <t>河野　祐生</t>
  </si>
  <si>
    <t>カワノ　ユウ</t>
  </si>
  <si>
    <t>安部　泰誠</t>
  </si>
  <si>
    <t>アベ　タイセイ</t>
  </si>
  <si>
    <t>木下　凌佑</t>
  </si>
  <si>
    <t>キノシタ　リョウスケ</t>
  </si>
  <si>
    <t>大分トリニータタートルズ　ウルトラ</t>
  </si>
  <si>
    <t>馬尻　琥太郎</t>
  </si>
  <si>
    <t>バジリ　コタロウ</t>
  </si>
  <si>
    <t>高野　勇人</t>
  </si>
  <si>
    <t>タカノ　ハヤト</t>
  </si>
  <si>
    <t>油布　昴己</t>
  </si>
  <si>
    <t>ユフ　コウキ</t>
  </si>
  <si>
    <t>徳永　光輝</t>
  </si>
  <si>
    <t>トクナガ　コウキ</t>
  </si>
  <si>
    <t>長峯　結希</t>
  </si>
  <si>
    <t>ナガミネ　ユウキ</t>
  </si>
  <si>
    <t>荻本　健志</t>
  </si>
  <si>
    <t>オギモト　ケンシ</t>
  </si>
  <si>
    <t>楢田　瑞月</t>
  </si>
  <si>
    <t>ナラダ　ミツキ</t>
  </si>
  <si>
    <t>長松　陽真</t>
  </si>
  <si>
    <t>ナガマツ　ハルマ</t>
  </si>
  <si>
    <t>江里口　楓</t>
  </si>
  <si>
    <t>エリグチ　カエデ</t>
  </si>
  <si>
    <t>佐藤　大耀</t>
  </si>
  <si>
    <t>サトウ　タイヨウ</t>
  </si>
  <si>
    <t>江里口　薫</t>
  </si>
  <si>
    <t>エリグチ　カオル</t>
  </si>
  <si>
    <t>加来　武志</t>
  </si>
  <si>
    <t>カク　タケシ</t>
  </si>
  <si>
    <t>畑中　結登</t>
  </si>
  <si>
    <t>ハタナカ　ユイト</t>
  </si>
  <si>
    <t>麻生　瑛涼</t>
  </si>
  <si>
    <t>アソウ　エイスケ</t>
  </si>
  <si>
    <t>石田　玲凰</t>
  </si>
  <si>
    <t>イシダ　レオ</t>
  </si>
  <si>
    <t>久枝　隼人</t>
  </si>
  <si>
    <t>ヒサエダ　ハヤト</t>
  </si>
  <si>
    <t>山﨑　旦</t>
  </si>
  <si>
    <t>ヤマサキ　タン</t>
  </si>
  <si>
    <t>竹永　絆人</t>
  </si>
  <si>
    <t>タケナガ　ハント</t>
  </si>
  <si>
    <t>武原　侑真</t>
  </si>
  <si>
    <t>タケハラ　ユウマ</t>
  </si>
  <si>
    <t>阿部　結太朗</t>
  </si>
  <si>
    <t>アベ　ユイタロウ</t>
  </si>
  <si>
    <t>阿部　太陽</t>
  </si>
  <si>
    <t>アベ　タイヨウ</t>
  </si>
  <si>
    <t>後藤　将太</t>
  </si>
  <si>
    <t>ゴトウ　ショウタ</t>
  </si>
  <si>
    <t>高岡　聖生</t>
  </si>
  <si>
    <t>タカオカ　イブキ</t>
  </si>
  <si>
    <t>鮫島　諒成</t>
  </si>
  <si>
    <t>サメジマ　リョウセイ</t>
  </si>
  <si>
    <t>姫野　雅楽</t>
  </si>
  <si>
    <t>ヒメノ　ウタ</t>
  </si>
  <si>
    <t>加藤　葉</t>
  </si>
  <si>
    <t>カトウ　ヨウ</t>
  </si>
  <si>
    <t>永野　央頼</t>
  </si>
  <si>
    <t>ナガノ　オウラ</t>
  </si>
  <si>
    <t>幸　彩加</t>
  </si>
  <si>
    <t>ユキ　アヤカ</t>
  </si>
  <si>
    <t>ティエラフットボールクラブＵ－１２</t>
  </si>
  <si>
    <t>松山　朔也</t>
  </si>
  <si>
    <t>マツヤマ　サクヤ</t>
  </si>
  <si>
    <t>近藤　幹太</t>
  </si>
  <si>
    <t>コンドウ　カンタ</t>
  </si>
  <si>
    <t>溝口　颯士</t>
  </si>
  <si>
    <t>ミゾグチ　ソウシ</t>
  </si>
  <si>
    <t>中村　春輝</t>
  </si>
  <si>
    <t>ナカムラ　ハルキ</t>
  </si>
  <si>
    <t>谷口　水音</t>
  </si>
  <si>
    <t>タニグチ　ミナト</t>
  </si>
  <si>
    <t>里脇　絆</t>
  </si>
  <si>
    <t>サトワキ　キズナ</t>
  </si>
  <si>
    <t>小川　真拓</t>
  </si>
  <si>
    <t>オガワ　マサヒロ</t>
  </si>
  <si>
    <t>瀬戸　夢人</t>
  </si>
  <si>
    <t>セト　ユメト</t>
  </si>
  <si>
    <t>日高　佑晴</t>
  </si>
  <si>
    <t>ヒダカ　ユウセイ</t>
  </si>
  <si>
    <t>沖本　将吾</t>
  </si>
  <si>
    <t>オキモト　ショウゴ</t>
  </si>
  <si>
    <t>乙女　楓太</t>
  </si>
  <si>
    <t>オトメ　フウタ</t>
  </si>
  <si>
    <t>中園　侑吾</t>
  </si>
  <si>
    <t>ナカゾノ　ユウゴ</t>
  </si>
  <si>
    <t>園田　永愛</t>
  </si>
  <si>
    <t>ソノダ　トア</t>
  </si>
  <si>
    <t>西耒路　歩夢</t>
  </si>
  <si>
    <t>サイライジ　アユム</t>
  </si>
  <si>
    <t>スマイス日出</t>
  </si>
  <si>
    <t>岡山　湊</t>
  </si>
  <si>
    <t>オカヤマ　ミナト</t>
  </si>
  <si>
    <t>佐藤　瞬将</t>
  </si>
  <si>
    <t>サトウ　シュンスケ</t>
  </si>
  <si>
    <t>首藤　悠人</t>
  </si>
  <si>
    <t>シュトウ　ハルト</t>
  </si>
  <si>
    <t>小平　翔空</t>
  </si>
  <si>
    <t>コダイラ　トア</t>
  </si>
  <si>
    <t>甲斐　陸人</t>
  </si>
  <si>
    <t>カイ　リクト</t>
  </si>
  <si>
    <t>羽田野　結斗</t>
  </si>
  <si>
    <t>ハダノ　ユイト</t>
  </si>
  <si>
    <t>池田　春翔</t>
  </si>
  <si>
    <t>イケダ　ハルト</t>
  </si>
  <si>
    <t>佐々木　颯汰</t>
  </si>
  <si>
    <t>ササキ　フウタ</t>
  </si>
  <si>
    <t>小平　靖空</t>
  </si>
  <si>
    <t>コダイラ　セア</t>
  </si>
  <si>
    <t>碇山　大貴</t>
  </si>
  <si>
    <t>イカリヤマ　ダイキ</t>
  </si>
  <si>
    <t>川上　心平</t>
  </si>
  <si>
    <t>カワカミ　シンペイ</t>
  </si>
  <si>
    <t>野田　大雅</t>
  </si>
  <si>
    <t>ノダ　タイガ</t>
  </si>
  <si>
    <t>渡邉　結斗</t>
  </si>
  <si>
    <t>ワタナベ　ユウト</t>
  </si>
  <si>
    <t>笠木　連斗</t>
  </si>
  <si>
    <t>カサギ　レント</t>
  </si>
  <si>
    <t>ＦＣ　ＵＮＩＴＥ</t>
  </si>
  <si>
    <t>稲葉　悠貴</t>
  </si>
  <si>
    <t>イナバ　ユウキ</t>
  </si>
  <si>
    <t>糸長　優斗</t>
  </si>
  <si>
    <t>イトナガ　ユウト</t>
  </si>
  <si>
    <t>苅北　海心</t>
  </si>
  <si>
    <t>カリキタ　カイシン</t>
  </si>
  <si>
    <t>稲葉　彬人</t>
  </si>
  <si>
    <t>イナバ　アキト</t>
  </si>
  <si>
    <t>中川　瑞稀</t>
  </si>
  <si>
    <t>ナカガワ　ミズキ</t>
  </si>
  <si>
    <t>中島　達成</t>
  </si>
  <si>
    <t>ナカシマ　タツナリ</t>
  </si>
  <si>
    <t>上原　有然</t>
  </si>
  <si>
    <t>ウエハラ　ユウゼン</t>
  </si>
  <si>
    <t>中島　桜雅</t>
  </si>
  <si>
    <t>ナカシマ　オウガ</t>
  </si>
  <si>
    <t>矢野　美虹</t>
  </si>
  <si>
    <t>ヤノ　ミコ</t>
  </si>
  <si>
    <t>加藤　茉梨百</t>
  </si>
  <si>
    <t>カトウ　マリモ</t>
  </si>
  <si>
    <t>矢野　海美</t>
  </si>
  <si>
    <t>ヤノ　ウミ</t>
  </si>
  <si>
    <t>矢野　聖志朗</t>
  </si>
  <si>
    <t>ヤノ　セイシロウ</t>
  </si>
  <si>
    <t>上原　光然</t>
  </si>
  <si>
    <t>ウエハラ　コウゼン</t>
  </si>
  <si>
    <t>髙村　陽太</t>
  </si>
  <si>
    <t>タカムラ　ヨウタ</t>
  </si>
  <si>
    <t>江田　瑛翔</t>
  </si>
  <si>
    <t>コウダ　エイト</t>
  </si>
  <si>
    <t>矢幡　陸</t>
  </si>
  <si>
    <t>ヤハタ　リク</t>
  </si>
  <si>
    <t>河野　翔太</t>
  </si>
  <si>
    <t>カワノ　ショウタ</t>
  </si>
  <si>
    <t>坂本　帆那</t>
  </si>
  <si>
    <t>サカモト　ハンナ</t>
  </si>
  <si>
    <t>吉光　威人</t>
  </si>
  <si>
    <t>ヨシミツ　タケト</t>
  </si>
  <si>
    <t>髙村　佳葦</t>
  </si>
  <si>
    <t>タカムラ　カイ</t>
  </si>
  <si>
    <t>足立　皇清</t>
  </si>
  <si>
    <t>アダチ　コウセイ</t>
  </si>
  <si>
    <t>中尾　栄都</t>
  </si>
  <si>
    <t>ナカオ　ハルト</t>
  </si>
  <si>
    <t>松本　晴哉</t>
  </si>
  <si>
    <t>マツモト　セイヤ</t>
  </si>
  <si>
    <t>山本　涼介</t>
  </si>
  <si>
    <t>ヤマモト　リョウスケ</t>
  </si>
  <si>
    <t>大曲　一颯</t>
  </si>
  <si>
    <t>オオマガリ　イッサ</t>
  </si>
  <si>
    <t>千原　仁斗</t>
  </si>
  <si>
    <t>チハラ　ジント</t>
  </si>
  <si>
    <t>長谷部　文人</t>
  </si>
  <si>
    <t>ハセベ　フミト</t>
  </si>
  <si>
    <t>幸得　鈴ノ介</t>
  </si>
  <si>
    <t>コウトク　スズノスケ</t>
  </si>
  <si>
    <t>髙倉　啓伍</t>
  </si>
  <si>
    <t>タカクラ　ケイゴ</t>
  </si>
  <si>
    <t>吉良　真翔</t>
  </si>
  <si>
    <t>キラ　マナト</t>
  </si>
  <si>
    <t>河野　智咲</t>
  </si>
  <si>
    <t>カワノ　チサキ</t>
  </si>
  <si>
    <t>伊藤　暉狼</t>
  </si>
  <si>
    <t>イトウ　フェイラン</t>
  </si>
  <si>
    <t>末　陽太</t>
  </si>
  <si>
    <t>スエ　ヒナタ</t>
  </si>
  <si>
    <t>早川　旺雅</t>
  </si>
  <si>
    <t>ハヤカワ　オウマ</t>
  </si>
  <si>
    <t>後藤　竜成</t>
  </si>
  <si>
    <t>ゴトウ　リュウセイ</t>
  </si>
  <si>
    <t>伊藤　舜狼</t>
  </si>
  <si>
    <t>イトウ　シュンラン</t>
  </si>
  <si>
    <t>吉田　圭吾</t>
  </si>
  <si>
    <t>ヨシダ　ケイゴ</t>
  </si>
  <si>
    <t>後藤　謙太</t>
  </si>
  <si>
    <t>ゴトウ　ケンタ</t>
  </si>
  <si>
    <t>森崎　聖菜</t>
  </si>
  <si>
    <t>モリサキ　セイナ</t>
  </si>
  <si>
    <t>後藤　依知花</t>
  </si>
  <si>
    <t>ゴトウ　イチカ</t>
  </si>
  <si>
    <t>河野　煌大</t>
  </si>
  <si>
    <t>カワノ　コウダイ</t>
  </si>
  <si>
    <t>早川　漸</t>
  </si>
  <si>
    <t>ハヤカワ　ゼン</t>
  </si>
  <si>
    <t>山本　悠流</t>
  </si>
  <si>
    <t>ヤマモト　ハル</t>
  </si>
  <si>
    <t>小石　花奈</t>
  </si>
  <si>
    <t>コイシ　ハナ</t>
  </si>
  <si>
    <t>川嶋　信多</t>
  </si>
  <si>
    <t>カワシマ　シンタ</t>
  </si>
  <si>
    <t>乙咩　雄太郎</t>
  </si>
  <si>
    <t>オトメ　ユウタロウ</t>
  </si>
  <si>
    <t>淵野　勇汰</t>
  </si>
  <si>
    <t>フチノ　ユウタ</t>
  </si>
  <si>
    <t>大浦　颯真</t>
  </si>
  <si>
    <t>オオウラ　ソウマ</t>
  </si>
  <si>
    <t>後藤　直大</t>
  </si>
  <si>
    <t>ゴトウ　ナオ</t>
  </si>
  <si>
    <t>佐藤　壮真</t>
  </si>
  <si>
    <t>三浦　幹太</t>
  </si>
  <si>
    <t>ミウラ　カンタ</t>
  </si>
  <si>
    <t>土居　志誠</t>
  </si>
  <si>
    <t>ドイ　シセイ</t>
  </si>
  <si>
    <t>河野　陽介</t>
  </si>
  <si>
    <t>コウノ　ヨウスケ</t>
  </si>
  <si>
    <t>安藤　朱生</t>
  </si>
  <si>
    <t>アンドウ　シュウ</t>
  </si>
  <si>
    <t>羽生　悠真</t>
  </si>
  <si>
    <t>ハブ　ユウマ</t>
  </si>
  <si>
    <t>本村　湊士</t>
  </si>
  <si>
    <t>モトムラ　ミナト</t>
  </si>
  <si>
    <t>福田　悠之介</t>
  </si>
  <si>
    <t>フクダ　ユウノスケ</t>
  </si>
  <si>
    <t>安東　暖人</t>
  </si>
  <si>
    <t>アンドウ　ハルト</t>
  </si>
  <si>
    <t>乗富　璃星</t>
  </si>
  <si>
    <t>ノリドミ　リセイ</t>
  </si>
  <si>
    <t>高倉　怜臣</t>
  </si>
  <si>
    <t>タカクラ　レオ</t>
  </si>
  <si>
    <t>西田　虎太朗</t>
  </si>
  <si>
    <t>ニシダ　コタロウ</t>
  </si>
  <si>
    <t>赤石　昂輝</t>
  </si>
  <si>
    <t>アカイシ　コウキ</t>
  </si>
  <si>
    <t>三浦　健</t>
  </si>
  <si>
    <t>西山　支庵</t>
  </si>
  <si>
    <t>ニシヤマ　ジアン</t>
  </si>
  <si>
    <t>山中　銀時</t>
  </si>
  <si>
    <t>ヤマナカ　ギンジ</t>
  </si>
  <si>
    <t>田尻　真路</t>
  </si>
  <si>
    <t>タジリ　マサミチ</t>
  </si>
  <si>
    <t>尾林　秀哉</t>
  </si>
  <si>
    <t>オバヤシ　シュウヤ</t>
  </si>
  <si>
    <t>麻生　雅斗</t>
  </si>
  <si>
    <t>アソウ　マサト</t>
  </si>
  <si>
    <t>川野　有翔</t>
  </si>
  <si>
    <t>カワノ　ユウショウ</t>
  </si>
  <si>
    <t>河野　弘季</t>
  </si>
  <si>
    <t>コウノ　ヒロキ</t>
  </si>
  <si>
    <t>橋本　竜人</t>
  </si>
  <si>
    <t>ハシモト　リュウト</t>
  </si>
  <si>
    <t>工藤　快翔</t>
  </si>
  <si>
    <t>クドウ　カイト</t>
  </si>
  <si>
    <t>森山　龍</t>
  </si>
  <si>
    <t>モリヤマ　リュウ</t>
  </si>
  <si>
    <t>朝日ＦＣ</t>
  </si>
  <si>
    <t>戎藤　翔哉</t>
  </si>
  <si>
    <t>エビスフジ　ショウヤ</t>
  </si>
  <si>
    <t>甲斐　翔惺</t>
  </si>
  <si>
    <t>カイ　ショウセイ</t>
  </si>
  <si>
    <t>平川　怜</t>
  </si>
  <si>
    <t>ヒラカワ　レイ</t>
  </si>
  <si>
    <t>戎藤　結心</t>
  </si>
  <si>
    <t>エビスフジ　ユウシン</t>
  </si>
  <si>
    <t>河野　優斗</t>
  </si>
  <si>
    <t>コウノ　ユウト</t>
  </si>
  <si>
    <t>花木　晴守</t>
  </si>
  <si>
    <t>ハナキ　ハルマ</t>
  </si>
  <si>
    <t>吉水　小夏</t>
  </si>
  <si>
    <t>ヨシミズ　コナツ</t>
  </si>
  <si>
    <t>安藤　由翔</t>
  </si>
  <si>
    <t>アンドウ　ナオト</t>
  </si>
  <si>
    <t>立花　由弥</t>
  </si>
  <si>
    <t>タチバナ　ユイヤ</t>
  </si>
  <si>
    <t>清水　遼</t>
  </si>
  <si>
    <t>シミズ　リョウ</t>
  </si>
  <si>
    <t>中山田　憲寛</t>
  </si>
  <si>
    <t>ナカヤマダ　ノリヒロ</t>
  </si>
  <si>
    <t>加藤　慶悟</t>
  </si>
  <si>
    <t>カトウ　ケイゴ</t>
  </si>
  <si>
    <t>安波　進之介</t>
  </si>
  <si>
    <t>ヤスナミ　シンノスケ</t>
  </si>
  <si>
    <t>奥原　大和</t>
  </si>
  <si>
    <t>オクハラ　ヤマト</t>
  </si>
  <si>
    <t>中村　碧大</t>
  </si>
  <si>
    <t>ナカムラ　アオ</t>
  </si>
  <si>
    <t>新村　隼士</t>
  </si>
  <si>
    <t>シンムラ　ハヤト</t>
  </si>
  <si>
    <t>羽田野　淳斗</t>
  </si>
  <si>
    <t>ハタノ　アツト</t>
  </si>
  <si>
    <t>清原　大絆</t>
  </si>
  <si>
    <t>キヨハラ　タイキ</t>
  </si>
  <si>
    <t>古屋　俊洋</t>
  </si>
  <si>
    <t>コヤ　トシヒロ</t>
  </si>
  <si>
    <t>田金　晴葵</t>
  </si>
  <si>
    <t>タガネ　ハルキ</t>
  </si>
  <si>
    <t>河野　蒼祐</t>
  </si>
  <si>
    <t>小林　咲翔</t>
  </si>
  <si>
    <t>コバヤシ　サクト</t>
  </si>
  <si>
    <t>首藤　洸明</t>
  </si>
  <si>
    <t>シュトウ　コウメイ</t>
  </si>
  <si>
    <t>桑原　一護</t>
  </si>
  <si>
    <t>クワハラ　イチゴ</t>
  </si>
  <si>
    <t>首藤　清愛</t>
  </si>
  <si>
    <t>シュトウ　キヨチカ</t>
  </si>
  <si>
    <t>福島　由舞</t>
  </si>
  <si>
    <t>フクシマ　ユイマ</t>
  </si>
  <si>
    <t>川野　颯斗</t>
  </si>
  <si>
    <t>カワノ　ハヤト</t>
  </si>
  <si>
    <t>久保　琥太郎</t>
  </si>
  <si>
    <t>クボ　コタロウ</t>
  </si>
  <si>
    <t>立山　心詠</t>
  </si>
  <si>
    <t>タテヤマ　コウ</t>
  </si>
  <si>
    <t>スマイス　セレソン　スポーツクラブ　（Ｂ）</t>
  </si>
  <si>
    <t>緒方　理仁</t>
  </si>
  <si>
    <t>オガタ　リヒト</t>
  </si>
  <si>
    <t>三浦　朔太郎</t>
  </si>
  <si>
    <t>ミウラ　サクタロウ</t>
  </si>
  <si>
    <t>米山　大翔</t>
  </si>
  <si>
    <t>ヨネヤマ　ヒロト</t>
  </si>
  <si>
    <t>簀戸　悠斗</t>
  </si>
  <si>
    <t>スト　ユウト</t>
  </si>
  <si>
    <t>江藤　夢磨</t>
  </si>
  <si>
    <t>エトウ　ユマ</t>
  </si>
  <si>
    <t>松前　明日斗</t>
  </si>
  <si>
    <t>マツマエ　アスト</t>
  </si>
  <si>
    <t>綿貫　琉叶</t>
  </si>
  <si>
    <t>ワタヌキ　ルカ</t>
  </si>
  <si>
    <t>西田　斗真</t>
  </si>
  <si>
    <t>ニシダ　トウマ</t>
  </si>
  <si>
    <t>平川　悠太</t>
  </si>
  <si>
    <t>ヒラカワ　ユウタ</t>
  </si>
  <si>
    <t>倉富　奏大</t>
  </si>
  <si>
    <t>クラトミ　カナタ</t>
  </si>
  <si>
    <t>谷口　友哉</t>
  </si>
  <si>
    <t>タニグチ　ユウヤ</t>
  </si>
  <si>
    <t>野村　一颯</t>
  </si>
  <si>
    <t>ノムラ　イブキ</t>
  </si>
  <si>
    <t>衛藤　翔太</t>
  </si>
  <si>
    <t>エトウ　ショウタ</t>
  </si>
  <si>
    <t>新村　眞士</t>
  </si>
  <si>
    <t>シンムラ　マサト</t>
  </si>
  <si>
    <t>佐藤　永音</t>
  </si>
  <si>
    <t>サトウ　エイト</t>
  </si>
  <si>
    <t>安倍　陽輝</t>
  </si>
  <si>
    <t>ＦＣ　ＪＵＮＩＯＲＳ</t>
  </si>
  <si>
    <t>松尾　宗助</t>
  </si>
  <si>
    <t>マツオ　ソウスケ</t>
  </si>
  <si>
    <t>坪根　央汰</t>
  </si>
  <si>
    <t>ツボネ　オウタ</t>
  </si>
  <si>
    <t>中山　煌</t>
  </si>
  <si>
    <t>ナカヤマ　コウ</t>
  </si>
  <si>
    <t>後藤　蓮汰</t>
  </si>
  <si>
    <t>ゴトウ　レンタ</t>
  </si>
  <si>
    <t>江藤　友輝</t>
  </si>
  <si>
    <t>エトウ　トモキ</t>
  </si>
  <si>
    <t>森　陸翔</t>
  </si>
  <si>
    <t>モリ　リクト</t>
  </si>
  <si>
    <t>末神　天世</t>
  </si>
  <si>
    <t>スエガミ　テンセイ</t>
  </si>
  <si>
    <t>垂水　彰智</t>
  </si>
  <si>
    <t>タルミ　アキトモ</t>
  </si>
  <si>
    <t>弓場　昴</t>
  </si>
  <si>
    <t>ユバ　スバル</t>
  </si>
  <si>
    <t>中川　昴哉</t>
  </si>
  <si>
    <t>ナカガワ　コウスケ</t>
  </si>
  <si>
    <t>柾木　陸</t>
  </si>
  <si>
    <t>マサキ　リク</t>
  </si>
  <si>
    <t>山下　栄徳</t>
  </si>
  <si>
    <t>ヤマシタ　エイト</t>
  </si>
  <si>
    <t>ＦＣ　ＪＵＮＩＯＲＳ　ＮＥＸＴ</t>
  </si>
  <si>
    <t>小野　創史</t>
  </si>
  <si>
    <t>オノ　ソウシ</t>
  </si>
  <si>
    <t>後藤　賢斗</t>
  </si>
  <si>
    <t>ゴトウ　ケント</t>
  </si>
  <si>
    <t>和田　日向葵</t>
  </si>
  <si>
    <t>ワダ　ヒナタ</t>
  </si>
  <si>
    <t>穐吉　悠仁</t>
  </si>
  <si>
    <t>アキヨシ　ハルト</t>
  </si>
  <si>
    <t>曽我　凰雅</t>
  </si>
  <si>
    <t>ソガ　コウガ</t>
  </si>
  <si>
    <t>渡辺　泰成</t>
  </si>
  <si>
    <t>ワタナベ　ヤスナリ</t>
  </si>
  <si>
    <t>坪根　伊央理</t>
  </si>
  <si>
    <t>ツボネ　イオリ</t>
  </si>
  <si>
    <t>本多　大河</t>
  </si>
  <si>
    <t>ホンダ　タイガ</t>
  </si>
  <si>
    <t>西　凌我</t>
  </si>
  <si>
    <t>ニシ　リョウガ</t>
  </si>
  <si>
    <t>中野　玲空</t>
  </si>
  <si>
    <t>ナカノ　リク</t>
  </si>
  <si>
    <t>渡辺　大空</t>
  </si>
  <si>
    <t>ワタナベ　ソラ</t>
  </si>
  <si>
    <t>原　勇斗</t>
  </si>
  <si>
    <t>ハラ　ユウト</t>
  </si>
  <si>
    <t>川村　将平</t>
  </si>
  <si>
    <t>カワムラ　ショウヘイ</t>
  </si>
  <si>
    <t>川口　瑛大</t>
  </si>
  <si>
    <t>カワグチ　エイタ</t>
  </si>
  <si>
    <t>穴井　彰人</t>
  </si>
  <si>
    <t>アナイ　アキト</t>
  </si>
  <si>
    <t>酒迎　瑛太</t>
  </si>
  <si>
    <t>シュゲイ　エイタ</t>
  </si>
  <si>
    <t>宮本　喜平</t>
  </si>
  <si>
    <t>ミヤモト　キッペイ</t>
  </si>
  <si>
    <t>鈴木田　憲志</t>
  </si>
  <si>
    <t>スズキダ　ケンシ</t>
  </si>
  <si>
    <t>成重　光琉</t>
  </si>
  <si>
    <t>ナリシゲ　ヒカル</t>
  </si>
  <si>
    <t>邑本　竜慎</t>
  </si>
  <si>
    <t>ムラモト　リュウシン</t>
  </si>
  <si>
    <t>成重　星那</t>
  </si>
  <si>
    <t>ナリシゲ　セイナ</t>
  </si>
  <si>
    <t>壇　智大</t>
  </si>
  <si>
    <t>ダン　チヒロ</t>
  </si>
  <si>
    <t>高崎　晏史</t>
  </si>
  <si>
    <t>タカサキ　アンジ</t>
  </si>
  <si>
    <t>寺西　岳</t>
  </si>
  <si>
    <t>テラニシ　ガク</t>
  </si>
  <si>
    <t>瀬口　元気</t>
  </si>
  <si>
    <t>セグチ　ゲンキ</t>
  </si>
  <si>
    <t>田中　瞬矢</t>
  </si>
  <si>
    <t>タナカ　シュンヤ</t>
  </si>
  <si>
    <t>小倉　彪愛</t>
  </si>
  <si>
    <t>オグラ　トア</t>
  </si>
  <si>
    <t>内丸　駿太朗</t>
  </si>
  <si>
    <t>ウチマル　シュンタロウ</t>
  </si>
  <si>
    <t>小倉　瑠輝</t>
  </si>
  <si>
    <t>オグラ　ルキ</t>
  </si>
  <si>
    <t>原　旭陽</t>
  </si>
  <si>
    <t>ハラ　アサヒ</t>
  </si>
  <si>
    <t>ＦＣリーベル</t>
  </si>
  <si>
    <t>植山　颯太</t>
  </si>
  <si>
    <t>ウエヤマ　ソウタ</t>
  </si>
  <si>
    <t>朝光　愛絆</t>
  </si>
  <si>
    <t>アサミツ　アズナ</t>
  </si>
  <si>
    <t>島田　旺汰</t>
  </si>
  <si>
    <t>シマダ　オウタ</t>
  </si>
  <si>
    <t>岩﨑　里凰那</t>
  </si>
  <si>
    <t>イワサキ　リオナ</t>
  </si>
  <si>
    <t>安部　拳志郎</t>
  </si>
  <si>
    <t>アベ　ケンシロウ</t>
  </si>
  <si>
    <t>岩尾　薫</t>
  </si>
  <si>
    <t>イワオ　カオル</t>
  </si>
  <si>
    <t>仮屋園　和空</t>
  </si>
  <si>
    <t>カリヤゾノ　ワク</t>
  </si>
  <si>
    <t>山本　優吾</t>
  </si>
  <si>
    <t>ヤマモト　ユウゴ</t>
  </si>
  <si>
    <t>師岡　柚衣</t>
  </si>
  <si>
    <t>モロオカ　ユイ</t>
  </si>
  <si>
    <t>園田　湊斗</t>
  </si>
  <si>
    <t>ソノダ　ミナト</t>
  </si>
  <si>
    <t>西邑　聖愛</t>
  </si>
  <si>
    <t>ニシムラ　セイア</t>
  </si>
  <si>
    <t>園田　龍斗</t>
  </si>
  <si>
    <t>ソノダ　リュウト</t>
  </si>
  <si>
    <t>山崎　ノア</t>
  </si>
  <si>
    <t>ヤマザキ　ノア</t>
  </si>
  <si>
    <t>明石　凌芽</t>
  </si>
  <si>
    <t>アカシ　リョウガ</t>
  </si>
  <si>
    <t>岩尾　悠憂</t>
  </si>
  <si>
    <t>イワオ　ユウ</t>
  </si>
  <si>
    <t>佐藤　翔</t>
  </si>
  <si>
    <t>サトウ　カケル</t>
  </si>
  <si>
    <t>河津　夏樹</t>
  </si>
  <si>
    <t>カワヅ　ナツキ</t>
  </si>
  <si>
    <t>石田　怜士</t>
  </si>
  <si>
    <t>イシダ　レイジ</t>
  </si>
  <si>
    <t>木城　玲覇</t>
  </si>
  <si>
    <t>キシロ　レイハ</t>
  </si>
  <si>
    <t>稲積　健太</t>
  </si>
  <si>
    <t>イナヅミ　ケンタ</t>
  </si>
  <si>
    <t>西岡　蒼真</t>
  </si>
  <si>
    <t>ニシオカ　ソウマ</t>
  </si>
  <si>
    <t>庄部　銀造</t>
  </si>
  <si>
    <t>ショウブ　ギンゾウ</t>
  </si>
  <si>
    <t>小野　倫平</t>
  </si>
  <si>
    <t>オノ　リンペイ</t>
  </si>
  <si>
    <t>大新田　大輝</t>
  </si>
  <si>
    <t>オオシンデン　ダイキ</t>
  </si>
  <si>
    <t>椎橋　世凪</t>
  </si>
  <si>
    <t>シイバシ　セナ</t>
  </si>
  <si>
    <t>原田　一瑳</t>
  </si>
  <si>
    <t>ハラダ　イッサ</t>
  </si>
  <si>
    <t>原野　晃輔</t>
  </si>
  <si>
    <t>ハラノ　コウスケ</t>
  </si>
  <si>
    <t>小川　裕聖</t>
  </si>
  <si>
    <t>オガワ　ユウセイ</t>
  </si>
  <si>
    <t>三宮　大空</t>
  </si>
  <si>
    <t>サンノミヤ　ツバサ</t>
  </si>
  <si>
    <t>屋敷　莞児</t>
  </si>
  <si>
    <t>ヤシキ　カンジ</t>
  </si>
  <si>
    <t>中村　神童</t>
  </si>
  <si>
    <t>ナカムラ　シュウト</t>
  </si>
  <si>
    <t>谷川　舜</t>
  </si>
  <si>
    <t>タニカワ　シュン</t>
  </si>
  <si>
    <t>矢野　智絆</t>
  </si>
  <si>
    <t>ヤノ　トモキ</t>
  </si>
  <si>
    <t>吉廣　諒太郎</t>
  </si>
  <si>
    <t>ヨシヒロ　リョウタロウ</t>
  </si>
  <si>
    <t>吉原　和希</t>
  </si>
  <si>
    <t>ヨシハラ　カズキ</t>
  </si>
  <si>
    <t>吉原　直紀</t>
  </si>
  <si>
    <t>ヨシハラ　ナオキ</t>
  </si>
  <si>
    <t>平川　瑛翔</t>
  </si>
  <si>
    <t>ヒラカワ　エイト</t>
  </si>
  <si>
    <t>前方　禮</t>
  </si>
  <si>
    <t>マエカタ　レイ</t>
  </si>
  <si>
    <t>幸　皇士郎</t>
  </si>
  <si>
    <t>ユキ　オウシロウ</t>
  </si>
  <si>
    <t>大谷　佳輝</t>
  </si>
  <si>
    <t>オオタニ　ヨシキ</t>
  </si>
  <si>
    <t>太郎良　直之</t>
  </si>
  <si>
    <t>タロウラ　ナオユキ</t>
  </si>
  <si>
    <t>林　虎空</t>
  </si>
  <si>
    <t>ハヤシ　コア</t>
  </si>
  <si>
    <t>河津　丈生</t>
  </si>
  <si>
    <t>カワヅ　ジョウ</t>
  </si>
  <si>
    <t>船津　幸矢</t>
  </si>
  <si>
    <t>フナツ　コウヤ</t>
  </si>
  <si>
    <t>岡見　柊飛</t>
  </si>
  <si>
    <t>オカミ　シュウト</t>
  </si>
  <si>
    <t>苑田　龍弥</t>
  </si>
  <si>
    <t>ソノダ　リュウヤ</t>
  </si>
  <si>
    <t>坂本　稟太郎</t>
  </si>
  <si>
    <t>小田原　明楽</t>
  </si>
  <si>
    <t>オダワラ　アキラ</t>
  </si>
  <si>
    <t>井上　來都</t>
  </si>
  <si>
    <t>イノウエ　ライト</t>
  </si>
  <si>
    <t>桂林少年サッカークラブ</t>
  </si>
  <si>
    <t>渡邉　凌大</t>
  </si>
  <si>
    <t>ワタナベ　リョウタ</t>
  </si>
  <si>
    <t>小田　徳大</t>
  </si>
  <si>
    <t>オダ　トクダイ</t>
  </si>
  <si>
    <t>横田　聡佑</t>
  </si>
  <si>
    <t>ヨコタ　ソウスケ</t>
  </si>
  <si>
    <t>中村　洸翔</t>
  </si>
  <si>
    <t>ナカムラ　ヒロト</t>
  </si>
  <si>
    <t>佐藤　空和</t>
  </si>
  <si>
    <t>サトウ　ソワ</t>
  </si>
  <si>
    <t>毛利　陽向</t>
  </si>
  <si>
    <t>モウリ　ヒナタ</t>
  </si>
  <si>
    <t>大口　仁志</t>
  </si>
  <si>
    <t>オオグチ　ヒトシ</t>
  </si>
  <si>
    <t>彦陽ジュニアサッカークラブ</t>
  </si>
  <si>
    <t>福谷　晃陽</t>
  </si>
  <si>
    <t>フクタニ　コウヨウ</t>
  </si>
  <si>
    <t>福谷　陽有</t>
  </si>
  <si>
    <t>フクタニ　ハルア</t>
  </si>
  <si>
    <t>森田　蒼眞</t>
  </si>
  <si>
    <t>モリタ　アスマ</t>
  </si>
  <si>
    <t>細川　結陽</t>
  </si>
  <si>
    <t>ホソカワ　ユウヒ</t>
  </si>
  <si>
    <t>野村　悠仁</t>
  </si>
  <si>
    <t>ノムラ　ハルト</t>
  </si>
  <si>
    <t>今津　タスク</t>
  </si>
  <si>
    <t>イマヅ　タスク</t>
  </si>
  <si>
    <t>吉田　睦斗</t>
  </si>
  <si>
    <t>ヨシダ　ムツト</t>
  </si>
  <si>
    <t>吉良　斗亜</t>
  </si>
  <si>
    <t>キラ　トア</t>
  </si>
  <si>
    <t>染矢　獅王</t>
  </si>
  <si>
    <t>ソメヤ　レオ</t>
  </si>
  <si>
    <t>岩崎　翔太</t>
  </si>
  <si>
    <t>イワサキ　ショウタ</t>
  </si>
  <si>
    <t>審判登録番号</t>
  </si>
  <si>
    <t>資格</t>
  </si>
  <si>
    <t>性別</t>
  </si>
  <si>
    <t>技能区分</t>
  </si>
  <si>
    <t>所属協会</t>
  </si>
  <si>
    <t>第二登録協会</t>
  </si>
  <si>
    <t>選択肢より</t>
  </si>
  <si>
    <t>＜警告選択肢＞</t>
  </si>
  <si>
    <t>R001251601</t>
  </si>
  <si>
    <t>佐々木　慎哉</t>
  </si>
  <si>
    <t>１級</t>
  </si>
  <si>
    <t>男性</t>
  </si>
  <si>
    <t>S審判</t>
  </si>
  <si>
    <t>大分県</t>
  </si>
  <si>
    <t>R001265145</t>
  </si>
  <si>
    <t>秋元　昭一</t>
  </si>
  <si>
    <t>２級</t>
  </si>
  <si>
    <t>R001253502</t>
  </si>
  <si>
    <t>安藤　博幸</t>
  </si>
  <si>
    <t>繰り返し</t>
  </si>
  <si>
    <t>R006221377</t>
  </si>
  <si>
    <t>池添　将大</t>
  </si>
  <si>
    <t>遅延</t>
  </si>
  <si>
    <t>R001262333</t>
  </si>
  <si>
    <t>距離</t>
  </si>
  <si>
    <t>R001527744</t>
  </si>
  <si>
    <t>稲橋　徳彦</t>
  </si>
  <si>
    <t>無断入</t>
  </si>
  <si>
    <t>R001254060</t>
  </si>
  <si>
    <t>井上　大知</t>
  </si>
  <si>
    <t>無断去</t>
  </si>
  <si>
    <t>R001265172</t>
  </si>
  <si>
    <t>岩尾　雅広</t>
  </si>
  <si>
    <t>＜退場選択肢＞</t>
  </si>
  <si>
    <t>R001262546</t>
  </si>
  <si>
    <t>岩崎　浩也</t>
  </si>
  <si>
    <t>不正</t>
  </si>
  <si>
    <t>R010538325</t>
  </si>
  <si>
    <t>大石　雅宣</t>
  </si>
  <si>
    <t>乱暴</t>
  </si>
  <si>
    <t>R001265233</t>
  </si>
  <si>
    <t>大野　髙洋</t>
  </si>
  <si>
    <t>つば</t>
  </si>
  <si>
    <t>R002530125</t>
  </si>
  <si>
    <t>小畑　広大</t>
  </si>
  <si>
    <t>阻止(手)</t>
  </si>
  <si>
    <t>R009212325</t>
  </si>
  <si>
    <t>戒田　直樹</t>
  </si>
  <si>
    <t>阻止(他)</t>
  </si>
  <si>
    <t>R010281800</t>
  </si>
  <si>
    <t>河野　光喜</t>
  </si>
  <si>
    <t>暴言</t>
  </si>
  <si>
    <t>R001262971</t>
  </si>
  <si>
    <t>木下　富喜</t>
  </si>
  <si>
    <t>警告2</t>
  </si>
  <si>
    <t>R001262999</t>
  </si>
  <si>
    <t>木原　一心</t>
  </si>
  <si>
    <t>R010259420</t>
  </si>
  <si>
    <t>窪田　雅一</t>
  </si>
  <si>
    <t>R005528255</t>
  </si>
  <si>
    <t>黒田　大貴</t>
  </si>
  <si>
    <t>R001265349</t>
  </si>
  <si>
    <t>小出　康博</t>
  </si>
  <si>
    <t>R001265376</t>
  </si>
  <si>
    <t>後藤　樹明</t>
  </si>
  <si>
    <t>R000876616</t>
  </si>
  <si>
    <t>後藤　晋平</t>
  </si>
  <si>
    <t>R001265367</t>
  </si>
  <si>
    <t>後藤　啓之</t>
  </si>
  <si>
    <t>R010536851</t>
  </si>
  <si>
    <t>酒井　駿</t>
  </si>
  <si>
    <t>R001256943</t>
  </si>
  <si>
    <t>笹原　年浩</t>
  </si>
  <si>
    <t>R003255841</t>
  </si>
  <si>
    <t>塩月　勇輝</t>
  </si>
  <si>
    <t>須藤　健二</t>
  </si>
  <si>
    <t>R006221465</t>
  </si>
  <si>
    <t>曽我　拓実</t>
  </si>
  <si>
    <t>R010052667</t>
  </si>
  <si>
    <t>髙木　翔</t>
  </si>
  <si>
    <t>R001257924</t>
  </si>
  <si>
    <t>高木　哲也</t>
  </si>
  <si>
    <t>R000892429</t>
  </si>
  <si>
    <t>田中　博</t>
  </si>
  <si>
    <t>R001265437</t>
  </si>
  <si>
    <t>寺林　豊</t>
  </si>
  <si>
    <t>R010250271</t>
  </si>
  <si>
    <t>中尾　亜夢</t>
  </si>
  <si>
    <t>R006151032</t>
  </si>
  <si>
    <t>中尾　優志</t>
  </si>
  <si>
    <t>R003317390</t>
  </si>
  <si>
    <t>中園　健太郎</t>
  </si>
  <si>
    <t>R001265464</t>
  </si>
  <si>
    <t>仲摩　則孝</t>
  </si>
  <si>
    <t>R001265358</t>
  </si>
  <si>
    <t>西田　亜矢</t>
  </si>
  <si>
    <t>女性</t>
  </si>
  <si>
    <t>R010169055</t>
  </si>
  <si>
    <t>二宮　勇志</t>
  </si>
  <si>
    <t>R010167733</t>
  </si>
  <si>
    <t>原　大貴</t>
  </si>
  <si>
    <t>R001265473</t>
  </si>
  <si>
    <t>引地　弘幸</t>
  </si>
  <si>
    <t>R001260140</t>
  </si>
  <si>
    <t>福田　人志</t>
  </si>
  <si>
    <t>R001265534</t>
  </si>
  <si>
    <t>前山　精治</t>
  </si>
  <si>
    <t>R001260593</t>
  </si>
  <si>
    <t>増永　伸也</t>
  </si>
  <si>
    <t>松原　マヤ</t>
  </si>
  <si>
    <t>R010264267</t>
  </si>
  <si>
    <t>馬原　直人</t>
  </si>
  <si>
    <t>R002331010</t>
  </si>
  <si>
    <t>丸小野　聡暢</t>
  </si>
  <si>
    <t>R003422498</t>
  </si>
  <si>
    <t>三ヶ尻　和也</t>
  </si>
  <si>
    <t>R004793649</t>
  </si>
  <si>
    <t>水江　真太郎</t>
  </si>
  <si>
    <t>R001264632</t>
  </si>
  <si>
    <t>湊　弘智</t>
  </si>
  <si>
    <t>R008537139</t>
  </si>
  <si>
    <t>矢羽田　崇</t>
  </si>
  <si>
    <t>R006093817</t>
  </si>
  <si>
    <t>幸　壮一郎</t>
  </si>
  <si>
    <t>R010090347</t>
  </si>
  <si>
    <t>和田　行祐</t>
  </si>
  <si>
    <t>R001262023</t>
  </si>
  <si>
    <t>和田　敬生</t>
  </si>
  <si>
    <t>R010093470</t>
  </si>
  <si>
    <t>合澤　慎太郎</t>
  </si>
  <si>
    <t>３級</t>
  </si>
  <si>
    <t>R010162720</t>
  </si>
  <si>
    <t>赤峰　桃香</t>
  </si>
  <si>
    <t>R001264881</t>
  </si>
  <si>
    <t>赤山　千晶</t>
  </si>
  <si>
    <t>R001253007</t>
  </si>
  <si>
    <t>秋元　貴生</t>
  </si>
  <si>
    <t>R001253025</t>
  </si>
  <si>
    <t>秋吉　明</t>
  </si>
  <si>
    <t>R010376364</t>
  </si>
  <si>
    <t>秋吉　慶汰</t>
  </si>
  <si>
    <t>R007960093</t>
  </si>
  <si>
    <t>浅井　佑太</t>
  </si>
  <si>
    <t>R007728424</t>
  </si>
  <si>
    <t>浅田　雄太</t>
  </si>
  <si>
    <t>R003972391</t>
  </si>
  <si>
    <t>朝比奈　義行</t>
  </si>
  <si>
    <t>R003317336</t>
  </si>
  <si>
    <t>朝吹　崇宏</t>
  </si>
  <si>
    <t>R001253159</t>
  </si>
  <si>
    <t>麻生　勝稔</t>
  </si>
  <si>
    <t>R001253557</t>
  </si>
  <si>
    <t>安達　信也</t>
  </si>
  <si>
    <t>足立　卓也</t>
  </si>
  <si>
    <t>R010396578</t>
  </si>
  <si>
    <t>足立　尚隆</t>
  </si>
  <si>
    <t>R010635513</t>
  </si>
  <si>
    <t>足立　緋由</t>
  </si>
  <si>
    <t>R010189040</t>
  </si>
  <si>
    <t>阿地　孝</t>
  </si>
  <si>
    <t>R010313745</t>
  </si>
  <si>
    <t>穴井　大地</t>
  </si>
  <si>
    <t>R010352942</t>
  </si>
  <si>
    <t>姉川　光一朗</t>
  </si>
  <si>
    <t>R001262184</t>
  </si>
  <si>
    <t>安部　一徳</t>
  </si>
  <si>
    <t>R006573784</t>
  </si>
  <si>
    <t>安倍　和広</t>
  </si>
  <si>
    <t>R009460436</t>
  </si>
  <si>
    <t>安部　隆行</t>
  </si>
  <si>
    <t>R010189323</t>
  </si>
  <si>
    <t>安部　孝之</t>
  </si>
  <si>
    <t>R007959103</t>
  </si>
  <si>
    <t>安倍　達也</t>
  </si>
  <si>
    <t>R001262209</t>
  </si>
  <si>
    <t>阿部　浩之</t>
  </si>
  <si>
    <t>R010281814</t>
  </si>
  <si>
    <t>安部　正信</t>
  </si>
  <si>
    <t>R005336098</t>
  </si>
  <si>
    <t>荒木　宗明</t>
  </si>
  <si>
    <t>R010189314</t>
  </si>
  <si>
    <t>有村　惇志</t>
  </si>
  <si>
    <t>R001251036</t>
  </si>
  <si>
    <t>有村　季幸</t>
  </si>
  <si>
    <t>R008634229</t>
  </si>
  <si>
    <t>安藤　昭徳</t>
  </si>
  <si>
    <t>R007003033</t>
  </si>
  <si>
    <t>安藤　和洋</t>
  </si>
  <si>
    <t>R001253496</t>
  </si>
  <si>
    <t>R010013254</t>
  </si>
  <si>
    <t>安藤　暢</t>
  </si>
  <si>
    <t>R010064829</t>
  </si>
  <si>
    <t>安藤　英明</t>
  </si>
  <si>
    <t>R001253548</t>
  </si>
  <si>
    <t>安藤　洋樹</t>
  </si>
  <si>
    <t>R010598060</t>
  </si>
  <si>
    <t>安藤　真輝</t>
  </si>
  <si>
    <t>R001262254</t>
  </si>
  <si>
    <t>R009547124</t>
  </si>
  <si>
    <t>安藤　洋一</t>
  </si>
  <si>
    <t>R007960084</t>
  </si>
  <si>
    <t>安部　武志</t>
  </si>
  <si>
    <t>R001262290</t>
  </si>
  <si>
    <t>池江　浩一郎</t>
  </si>
  <si>
    <t>R010599585</t>
  </si>
  <si>
    <t>池崎　聖矢</t>
  </si>
  <si>
    <t>R010306442</t>
  </si>
  <si>
    <t>池田　達哉</t>
  </si>
  <si>
    <t>R002384216</t>
  </si>
  <si>
    <t>池田　浩</t>
  </si>
  <si>
    <t>R010093456</t>
  </si>
  <si>
    <t>池邉　賢一</t>
  </si>
  <si>
    <t>R001262324</t>
  </si>
  <si>
    <t>池辺　俊明</t>
  </si>
  <si>
    <t>R001262379</t>
  </si>
  <si>
    <t>石川　慎也</t>
  </si>
  <si>
    <t>R010027832</t>
  </si>
  <si>
    <t>石川　裕明</t>
  </si>
  <si>
    <t>R001321238</t>
  </si>
  <si>
    <t>石橋　眞和</t>
  </si>
  <si>
    <t>R004060329</t>
  </si>
  <si>
    <t>石松　卓哉</t>
  </si>
  <si>
    <t>R001262397</t>
  </si>
  <si>
    <t>石丸　泰幸</t>
  </si>
  <si>
    <t>R007753129</t>
  </si>
  <si>
    <t>石本　直也</t>
  </si>
  <si>
    <t>R010189276</t>
  </si>
  <si>
    <t>石本　侑己</t>
  </si>
  <si>
    <t>石山　慎史</t>
  </si>
  <si>
    <t>R003421338</t>
  </si>
  <si>
    <t>五十川　文明</t>
  </si>
  <si>
    <t>R010448235</t>
  </si>
  <si>
    <t>礒辺　宏基</t>
  </si>
  <si>
    <t>R005467918</t>
  </si>
  <si>
    <t>R008536972</t>
  </si>
  <si>
    <t>板井　晋一</t>
  </si>
  <si>
    <t>R010281826</t>
  </si>
  <si>
    <t>板井　崇晃</t>
  </si>
  <si>
    <t>R006093835</t>
  </si>
  <si>
    <t>板井　龍法</t>
  </si>
  <si>
    <t>R007686234</t>
  </si>
  <si>
    <t>市田　翔太</t>
  </si>
  <si>
    <t>R010067178</t>
  </si>
  <si>
    <t>伊藤　慧斗</t>
  </si>
  <si>
    <t>福岡県</t>
  </si>
  <si>
    <t>R002531522</t>
  </si>
  <si>
    <t>伊藤　宏充</t>
  </si>
  <si>
    <t>R010642022</t>
  </si>
  <si>
    <t>伊藤　雅範</t>
  </si>
  <si>
    <t>R001262458</t>
  </si>
  <si>
    <t>伊東　雅弘</t>
  </si>
  <si>
    <t>R006173919</t>
  </si>
  <si>
    <t>井上　健次郎</t>
  </si>
  <si>
    <t>R010281875</t>
  </si>
  <si>
    <t>R001254051</t>
  </si>
  <si>
    <t>井上　直樹</t>
  </si>
  <si>
    <t>R001869093</t>
  </si>
  <si>
    <t>井上　秀文</t>
  </si>
  <si>
    <t>R006574172</t>
  </si>
  <si>
    <t>猪下　侑恭</t>
  </si>
  <si>
    <t>R010465598</t>
  </si>
  <si>
    <t>井福　晃紀</t>
  </si>
  <si>
    <t>R001262494</t>
  </si>
  <si>
    <t>井堀　貴康</t>
  </si>
  <si>
    <t>R001262500</t>
  </si>
  <si>
    <t>今井　克人</t>
  </si>
  <si>
    <t>R010542169</t>
  </si>
  <si>
    <t>今富　康平</t>
  </si>
  <si>
    <t>R003677104</t>
  </si>
  <si>
    <t>今宮　俊一</t>
  </si>
  <si>
    <t>R010579071</t>
  </si>
  <si>
    <t>芋岡　克征</t>
  </si>
  <si>
    <t>R005603820</t>
  </si>
  <si>
    <t>岩尾　潤一郎</t>
  </si>
  <si>
    <t>R010096810</t>
  </si>
  <si>
    <t>岩尾　瑞貴</t>
  </si>
  <si>
    <t>R001254176</t>
  </si>
  <si>
    <t>岩坂　康範</t>
  </si>
  <si>
    <t>R004778507</t>
  </si>
  <si>
    <t>岩崎　彰範</t>
  </si>
  <si>
    <t>R007335297</t>
  </si>
  <si>
    <t>岩丸　海斗</t>
  </si>
  <si>
    <t>R001262573</t>
  </si>
  <si>
    <t>上尾　泰裕</t>
  </si>
  <si>
    <t>R004055390</t>
  </si>
  <si>
    <t>植木　邦彦</t>
  </si>
  <si>
    <t>R001254282</t>
  </si>
  <si>
    <t>上田　大吾</t>
  </si>
  <si>
    <t>R001262582</t>
  </si>
  <si>
    <t>上田　輝彦</t>
  </si>
  <si>
    <t>R010415888</t>
  </si>
  <si>
    <t>上田　源典</t>
  </si>
  <si>
    <t>R010613632</t>
  </si>
  <si>
    <t>上原　成貴</t>
  </si>
  <si>
    <t>R010169040</t>
  </si>
  <si>
    <t>上本　慎一郎</t>
  </si>
  <si>
    <t>R010189280</t>
  </si>
  <si>
    <t>魚住　健人</t>
  </si>
  <si>
    <t>R007003431</t>
  </si>
  <si>
    <t>宇髙　篤史</t>
  </si>
  <si>
    <t>R003421231</t>
  </si>
  <si>
    <t>内丸　貴裕</t>
  </si>
  <si>
    <t>R010396521</t>
  </si>
  <si>
    <t>内山　隆寛</t>
  </si>
  <si>
    <t>内山田　光史</t>
  </si>
  <si>
    <t>R001262874</t>
  </si>
  <si>
    <t>宇都宮　潤也</t>
  </si>
  <si>
    <t>R005527609</t>
  </si>
  <si>
    <t>宇都宮　貴之</t>
  </si>
  <si>
    <t>R001265190</t>
  </si>
  <si>
    <t>宇野　耕二</t>
  </si>
  <si>
    <t>R010193702</t>
  </si>
  <si>
    <t>梅田　高志</t>
  </si>
  <si>
    <t>R010189311</t>
  </si>
  <si>
    <t>梅徳　里一</t>
  </si>
  <si>
    <t>R010100691</t>
  </si>
  <si>
    <t>浦本　雅志</t>
  </si>
  <si>
    <t>R003421161</t>
  </si>
  <si>
    <t>永路　尚道</t>
  </si>
  <si>
    <t>R010076621</t>
  </si>
  <si>
    <t>江上　和希</t>
  </si>
  <si>
    <t>R005603361</t>
  </si>
  <si>
    <t>江口　晃平</t>
  </si>
  <si>
    <t>R002530064</t>
  </si>
  <si>
    <t>江崎　康平</t>
  </si>
  <si>
    <t>R001254538</t>
  </si>
  <si>
    <t>江藤　修</t>
  </si>
  <si>
    <t>R005603866</t>
  </si>
  <si>
    <t>衛藤　圭典</t>
  </si>
  <si>
    <t>R001254510</t>
  </si>
  <si>
    <t>衛藤　兼一</t>
  </si>
  <si>
    <t>R001262607</t>
  </si>
  <si>
    <t>衛藤　俊明</t>
  </si>
  <si>
    <t>R001254477</t>
  </si>
  <si>
    <t>江藤　雅章</t>
  </si>
  <si>
    <t>R009197619</t>
  </si>
  <si>
    <t>恵美　圭介</t>
  </si>
  <si>
    <t>R002384580</t>
  </si>
  <si>
    <t>江良　信司</t>
  </si>
  <si>
    <t>R010465606</t>
  </si>
  <si>
    <t>大石　聖哉</t>
  </si>
  <si>
    <t>R001262625</t>
  </si>
  <si>
    <t>大久保　邦彦</t>
  </si>
  <si>
    <t>R008377616</t>
  </si>
  <si>
    <t>大久保　稔生</t>
  </si>
  <si>
    <t>R003421912</t>
  </si>
  <si>
    <t>大久保　正明</t>
  </si>
  <si>
    <t>R010189324</t>
  </si>
  <si>
    <t>大嶋　伊織</t>
  </si>
  <si>
    <t>R010465581</t>
  </si>
  <si>
    <t>大島　孝太</t>
  </si>
  <si>
    <t>R010642027</t>
  </si>
  <si>
    <t>太田　悠斗</t>
  </si>
  <si>
    <t>R006093738</t>
  </si>
  <si>
    <t>大谷　伸二</t>
  </si>
  <si>
    <t>R005528121</t>
  </si>
  <si>
    <t>大塚　勇司</t>
  </si>
  <si>
    <t>R008174019</t>
  </si>
  <si>
    <t>大塚　良輝</t>
  </si>
  <si>
    <t>R003351109</t>
  </si>
  <si>
    <t>大津留　健太</t>
  </si>
  <si>
    <t>R010498317</t>
  </si>
  <si>
    <t>大鶴　翔太郎</t>
  </si>
  <si>
    <t>R010281884</t>
  </si>
  <si>
    <t>大戸　聡平</t>
  </si>
  <si>
    <t>R001262670</t>
  </si>
  <si>
    <t>大渡　年春</t>
  </si>
  <si>
    <t>R010465607</t>
  </si>
  <si>
    <t>大野　春佑</t>
  </si>
  <si>
    <t>大野　盛通</t>
  </si>
  <si>
    <t>R010538289</t>
  </si>
  <si>
    <t>大場　将公</t>
  </si>
  <si>
    <t>R010466988</t>
  </si>
  <si>
    <t>大星　陸渡</t>
  </si>
  <si>
    <t>大本　敏行</t>
  </si>
  <si>
    <t>R010576529</t>
  </si>
  <si>
    <t>大山　純一郎</t>
  </si>
  <si>
    <t>R010214611</t>
  </si>
  <si>
    <t>岡　正一郎</t>
  </si>
  <si>
    <t>R010313747</t>
  </si>
  <si>
    <t>岡崎　俊介</t>
  </si>
  <si>
    <t>R010444522</t>
  </si>
  <si>
    <t>岡田　凌哉</t>
  </si>
  <si>
    <t>R006901613</t>
  </si>
  <si>
    <t>岡部　明男</t>
  </si>
  <si>
    <t>R001254875</t>
  </si>
  <si>
    <t>岡部　司</t>
  </si>
  <si>
    <t>R006647584</t>
  </si>
  <si>
    <t>岡松　伸弥</t>
  </si>
  <si>
    <t>R007959088</t>
  </si>
  <si>
    <t>岡本　遼</t>
  </si>
  <si>
    <t>R010538391</t>
  </si>
  <si>
    <t>緒方　翔平</t>
  </si>
  <si>
    <t>R001262698</t>
  </si>
  <si>
    <t>緒方　崇</t>
  </si>
  <si>
    <t>小川　翔太</t>
  </si>
  <si>
    <t>R010376269</t>
  </si>
  <si>
    <t>奥薗　将太</t>
  </si>
  <si>
    <t>R009460515</t>
  </si>
  <si>
    <t>奥田　和彦</t>
  </si>
  <si>
    <t>R010100676</t>
  </si>
  <si>
    <t>奥村　浩勝</t>
  </si>
  <si>
    <t>R003972355</t>
  </si>
  <si>
    <t>小倉　正広</t>
  </si>
  <si>
    <t>R001262731</t>
  </si>
  <si>
    <t>長田　敏明</t>
  </si>
  <si>
    <t>R010189320</t>
  </si>
  <si>
    <t>尾崎　勇</t>
  </si>
  <si>
    <t>R010099453</t>
  </si>
  <si>
    <t>小関　啓太郎</t>
  </si>
  <si>
    <t>R007960109</t>
  </si>
  <si>
    <t>小田　将大</t>
  </si>
  <si>
    <t>R006901589</t>
  </si>
  <si>
    <t>小田原　蓮</t>
  </si>
  <si>
    <t>R010311884</t>
  </si>
  <si>
    <t>越智　龍平</t>
  </si>
  <si>
    <t>R002996695</t>
  </si>
  <si>
    <t>乙部　哲也</t>
  </si>
  <si>
    <t>R007959954</t>
  </si>
  <si>
    <t>オトメ　仁孝</t>
  </si>
  <si>
    <t>R002917661</t>
  </si>
  <si>
    <t>小野　晃央</t>
  </si>
  <si>
    <t>R001255184</t>
  </si>
  <si>
    <t>小野　聡</t>
  </si>
  <si>
    <t>R005603608</t>
  </si>
  <si>
    <t>小野　智史</t>
  </si>
  <si>
    <t>R001255193</t>
  </si>
  <si>
    <t>小野　修太郎</t>
  </si>
  <si>
    <t>R001255139</t>
  </si>
  <si>
    <t>小野　慎一</t>
  </si>
  <si>
    <t>R010538295</t>
  </si>
  <si>
    <t>小野　輝</t>
  </si>
  <si>
    <t>R001262786</t>
  </si>
  <si>
    <t>小野　幸登</t>
  </si>
  <si>
    <t>R010390125</t>
  </si>
  <si>
    <t>小野　友美子</t>
  </si>
  <si>
    <t>R001262777</t>
  </si>
  <si>
    <t>小野　亮一</t>
  </si>
  <si>
    <t>R002996659</t>
  </si>
  <si>
    <t>小畑　郁夫</t>
  </si>
  <si>
    <t>R000466941</t>
  </si>
  <si>
    <t>小畑　克則</t>
  </si>
  <si>
    <t>R008173700</t>
  </si>
  <si>
    <t>甲斐　剛樹</t>
  </si>
  <si>
    <t>R001265260</t>
  </si>
  <si>
    <t>甲斐　正三</t>
  </si>
  <si>
    <t>R003258501</t>
  </si>
  <si>
    <t>甲斐　真号</t>
  </si>
  <si>
    <t>R004794055</t>
  </si>
  <si>
    <t>笠置　貴路</t>
  </si>
  <si>
    <t>笠置　忠照</t>
  </si>
  <si>
    <t>R004793542</t>
  </si>
  <si>
    <t>梶川　和志</t>
  </si>
  <si>
    <t>R004055585</t>
  </si>
  <si>
    <t>梶原　賢士</t>
  </si>
  <si>
    <t>R009198511</t>
  </si>
  <si>
    <t>梶原　幸平</t>
  </si>
  <si>
    <t>R001262838</t>
  </si>
  <si>
    <t>梶原　誠司</t>
  </si>
  <si>
    <t>R010099455</t>
  </si>
  <si>
    <t>糟谷　浩志</t>
  </si>
  <si>
    <t>R010261243</t>
  </si>
  <si>
    <t>R004714642</t>
  </si>
  <si>
    <t>加藤　敦士</t>
  </si>
  <si>
    <t>R007959608</t>
  </si>
  <si>
    <t>加藤　恭介</t>
  </si>
  <si>
    <t>R010189342</t>
  </si>
  <si>
    <t>加藤　拓己</t>
  </si>
  <si>
    <t>R010468357</t>
  </si>
  <si>
    <t>加藤　史章</t>
  </si>
  <si>
    <t>R009197929</t>
  </si>
  <si>
    <t>加藤　泰広</t>
  </si>
  <si>
    <t>R010538326</t>
  </si>
  <si>
    <t>金丸　顕和</t>
  </si>
  <si>
    <t>R010448916</t>
  </si>
  <si>
    <t>金子　康二</t>
  </si>
  <si>
    <t>R010261482</t>
  </si>
  <si>
    <t>金子　翔</t>
  </si>
  <si>
    <t>R010376294</t>
  </si>
  <si>
    <t>株根　聖太</t>
  </si>
  <si>
    <t>R009624779</t>
  </si>
  <si>
    <t>株根　蒼太</t>
  </si>
  <si>
    <t>R010465586</t>
  </si>
  <si>
    <t>上江　啓太</t>
  </si>
  <si>
    <t>R001262883</t>
  </si>
  <si>
    <t>神川　基</t>
  </si>
  <si>
    <t>R002996668</t>
  </si>
  <si>
    <t>上西　亮次</t>
  </si>
  <si>
    <t>鴨川　奨</t>
  </si>
  <si>
    <t>R010120143</t>
  </si>
  <si>
    <t>萱嶌　修平</t>
  </si>
  <si>
    <t>R001255616</t>
  </si>
  <si>
    <t>川井　勇介</t>
  </si>
  <si>
    <t>R007959963</t>
  </si>
  <si>
    <t>川内　智弘</t>
  </si>
  <si>
    <t>R006220952</t>
  </si>
  <si>
    <t>川﨑　浩司</t>
  </si>
  <si>
    <t>R010450022</t>
  </si>
  <si>
    <t>川﨑　脩斗</t>
  </si>
  <si>
    <t>R002917430</t>
  </si>
  <si>
    <t>河津　裕徳</t>
  </si>
  <si>
    <t>R005103418</t>
  </si>
  <si>
    <t>河野　貴裕</t>
  </si>
  <si>
    <t>R001255740</t>
  </si>
  <si>
    <t>川野　剛</t>
  </si>
  <si>
    <t>R010391915</t>
  </si>
  <si>
    <t>河野　晴輝</t>
  </si>
  <si>
    <t>R001255713</t>
  </si>
  <si>
    <t>河野　英樹</t>
  </si>
  <si>
    <t>R001262935</t>
  </si>
  <si>
    <t>河野　裕明</t>
  </si>
  <si>
    <t>R006094001</t>
  </si>
  <si>
    <t>河野　祐司</t>
  </si>
  <si>
    <t>R010214623</t>
  </si>
  <si>
    <t>川畑　拓人</t>
  </si>
  <si>
    <t>川端　大翔</t>
  </si>
  <si>
    <t>R010352999</t>
  </si>
  <si>
    <t>川邉　裕也</t>
  </si>
  <si>
    <t>R003351145</t>
  </si>
  <si>
    <t>川村　啓一郎</t>
  </si>
  <si>
    <t>R001255935</t>
  </si>
  <si>
    <t>川村　正樹</t>
  </si>
  <si>
    <t>R003256053</t>
  </si>
  <si>
    <t>菊地　謙一</t>
  </si>
  <si>
    <t>R007890271</t>
  </si>
  <si>
    <t>菊地　玄</t>
  </si>
  <si>
    <t>木城　健太</t>
  </si>
  <si>
    <t>R010376296</t>
  </si>
  <si>
    <t>木島　悠</t>
  </si>
  <si>
    <t>R010465605</t>
  </si>
  <si>
    <t>北村　真悟</t>
  </si>
  <si>
    <t>R010074021</t>
  </si>
  <si>
    <t>木津　洋孝</t>
  </si>
  <si>
    <t>R010465604</t>
  </si>
  <si>
    <t>木本　大地</t>
  </si>
  <si>
    <t>R001256129</t>
  </si>
  <si>
    <t>木本　信之</t>
  </si>
  <si>
    <t>R001256138</t>
  </si>
  <si>
    <t>木本　将斗</t>
  </si>
  <si>
    <t>R001251504</t>
  </si>
  <si>
    <t>清原　雄太</t>
  </si>
  <si>
    <t>R007003486</t>
  </si>
  <si>
    <t>清松　隆浩</t>
  </si>
  <si>
    <t>R001263031</t>
  </si>
  <si>
    <t>吉良　信輝</t>
  </si>
  <si>
    <t>R001263040</t>
  </si>
  <si>
    <t>吉良　光峰</t>
  </si>
  <si>
    <t>R001263068</t>
  </si>
  <si>
    <t>切封　智和</t>
  </si>
  <si>
    <t>R001263077</t>
  </si>
  <si>
    <t>草野　学</t>
  </si>
  <si>
    <t>R010247785</t>
  </si>
  <si>
    <t>楠本　未沙都</t>
  </si>
  <si>
    <t>R001263129</t>
  </si>
  <si>
    <t>工藤　慎一</t>
  </si>
  <si>
    <t>R003258413</t>
  </si>
  <si>
    <t>工藤　隆貴</t>
  </si>
  <si>
    <t>R003351251</t>
  </si>
  <si>
    <t>工藤　暢裕</t>
  </si>
  <si>
    <t>R007002982</t>
  </si>
  <si>
    <t>工藤　政野</t>
  </si>
  <si>
    <t>R001263110</t>
  </si>
  <si>
    <t>工藤　康博</t>
  </si>
  <si>
    <t>R008798262</t>
  </si>
  <si>
    <t>工藤　龍成</t>
  </si>
  <si>
    <t>R010465591</t>
  </si>
  <si>
    <t>工藤　遼一</t>
  </si>
  <si>
    <t>R003677131</t>
  </si>
  <si>
    <t>久保　雅敬</t>
  </si>
  <si>
    <t>R001256305</t>
  </si>
  <si>
    <t>久保田　英樹</t>
  </si>
  <si>
    <t>R001256314</t>
  </si>
  <si>
    <t>久保山　守</t>
  </si>
  <si>
    <t>R001263165</t>
  </si>
  <si>
    <t>熊谷　浩之</t>
  </si>
  <si>
    <t>R007334890</t>
  </si>
  <si>
    <t>熊谷　勇哉</t>
  </si>
  <si>
    <t>R010538565</t>
  </si>
  <si>
    <t>倉原　一輝</t>
  </si>
  <si>
    <t>R010074028</t>
  </si>
  <si>
    <t>栗井　勝</t>
  </si>
  <si>
    <t>R001263183</t>
  </si>
  <si>
    <t>桑原　栄二郎</t>
  </si>
  <si>
    <t>R007003228</t>
  </si>
  <si>
    <t>河野　晋也</t>
  </si>
  <si>
    <t>R010376319</t>
  </si>
  <si>
    <t>河野　匡視</t>
  </si>
  <si>
    <t>R010376271</t>
  </si>
  <si>
    <t>古賀　嵐士</t>
  </si>
  <si>
    <t>R010538323</t>
  </si>
  <si>
    <t>古瀬　大騎</t>
  </si>
  <si>
    <t>R009198502</t>
  </si>
  <si>
    <t>児玉　祥吾</t>
  </si>
  <si>
    <t>R010465584</t>
  </si>
  <si>
    <t>児玉　雅樹</t>
  </si>
  <si>
    <t>R005405255</t>
  </si>
  <si>
    <t>小手川　朋輝</t>
  </si>
  <si>
    <t>R010576530</t>
  </si>
  <si>
    <t>琴尾　敬太</t>
  </si>
  <si>
    <t>R010080887</t>
  </si>
  <si>
    <t>古西　譲司</t>
  </si>
  <si>
    <t>R004706704</t>
  </si>
  <si>
    <t>小林　年晴</t>
  </si>
  <si>
    <t>R007728673</t>
  </si>
  <si>
    <t>小林　亮介</t>
  </si>
  <si>
    <t>小山　純平</t>
  </si>
  <si>
    <t>R001263314</t>
  </si>
  <si>
    <t>近藤　健二</t>
  </si>
  <si>
    <t>R010376362</t>
  </si>
  <si>
    <t>近藤　將平</t>
  </si>
  <si>
    <t>R006591364</t>
  </si>
  <si>
    <t>近藤　裕之</t>
  </si>
  <si>
    <t>R010376355</t>
  </si>
  <si>
    <t>合嶋　雄大</t>
  </si>
  <si>
    <t>R009408852</t>
  </si>
  <si>
    <t>後藤　憲治</t>
  </si>
  <si>
    <t>R010552541</t>
  </si>
  <si>
    <t>後藤　滉稀</t>
  </si>
  <si>
    <t>R001251540</t>
  </si>
  <si>
    <t>後藤　毅</t>
  </si>
  <si>
    <t>R010306452</t>
  </si>
  <si>
    <t>後藤　知仁</t>
  </si>
  <si>
    <t>R010538293</t>
  </si>
  <si>
    <t>後藤　寛貴</t>
  </si>
  <si>
    <t>R001256624</t>
  </si>
  <si>
    <t>後藤　文生</t>
  </si>
  <si>
    <t>R001263271</t>
  </si>
  <si>
    <t>後藤　稔</t>
  </si>
  <si>
    <t>R001263332</t>
  </si>
  <si>
    <t>斎藤　克己</t>
  </si>
  <si>
    <t>R010613637</t>
  </si>
  <si>
    <t>齋藤　優</t>
  </si>
  <si>
    <t>R001263369</t>
  </si>
  <si>
    <t>酒井　清行</t>
  </si>
  <si>
    <t>酒井　隆宏</t>
  </si>
  <si>
    <t>酒井　祐三</t>
  </si>
  <si>
    <t>R010356115</t>
  </si>
  <si>
    <t>R010576358</t>
  </si>
  <si>
    <t>坂本　和哉</t>
  </si>
  <si>
    <t>R004714688</t>
  </si>
  <si>
    <t>坂本　克也</t>
  </si>
  <si>
    <t>R003350863</t>
  </si>
  <si>
    <t>坂本　圭</t>
  </si>
  <si>
    <t>R001263402</t>
  </si>
  <si>
    <t>坂本　淳吾</t>
  </si>
  <si>
    <t>R010542182</t>
  </si>
  <si>
    <t>坂元　達啓</t>
  </si>
  <si>
    <t>R006849191</t>
  </si>
  <si>
    <t>坂本　大典</t>
  </si>
  <si>
    <t>R010421577</t>
  </si>
  <si>
    <t>坂本　陸</t>
  </si>
  <si>
    <t>R006574400</t>
  </si>
  <si>
    <t>酒盛　政晴</t>
  </si>
  <si>
    <t>R006664864</t>
  </si>
  <si>
    <t>相良　章成</t>
  </si>
  <si>
    <t>R002917500</t>
  </si>
  <si>
    <t>迫　裕作</t>
  </si>
  <si>
    <t>R007335136</t>
  </si>
  <si>
    <t>佐々木　正志</t>
  </si>
  <si>
    <t>R003677052</t>
  </si>
  <si>
    <t>佐田　敬介</t>
  </si>
  <si>
    <t>R001263448</t>
  </si>
  <si>
    <t>佐藤　昭生</t>
  </si>
  <si>
    <t>R001263484</t>
  </si>
  <si>
    <t>佐藤　一好</t>
  </si>
  <si>
    <t>R010261478</t>
  </si>
  <si>
    <t>佐藤　賢太</t>
  </si>
  <si>
    <t>R005164394</t>
  </si>
  <si>
    <t>佐藤　嵩隼</t>
  </si>
  <si>
    <t>R008634706</t>
  </si>
  <si>
    <t>佐藤　巨規</t>
  </si>
  <si>
    <t>R010281827</t>
  </si>
  <si>
    <t>佐藤　秀昭</t>
  </si>
  <si>
    <t>R010189269</t>
  </si>
  <si>
    <t>佐藤　寛季</t>
  </si>
  <si>
    <t>R007728512</t>
  </si>
  <si>
    <t>佐藤　誠</t>
  </si>
  <si>
    <t>R010396593</t>
  </si>
  <si>
    <t>佐藤　諒</t>
  </si>
  <si>
    <t>R007003291</t>
  </si>
  <si>
    <t>佐藤　優介</t>
  </si>
  <si>
    <t>R010382660</t>
  </si>
  <si>
    <t>佐藤　祐輔</t>
  </si>
  <si>
    <t>R010465594</t>
  </si>
  <si>
    <t>佐藤　湧大</t>
  </si>
  <si>
    <t>R001263475</t>
  </si>
  <si>
    <t>佐藤　隆太</t>
  </si>
  <si>
    <t>R009552560</t>
  </si>
  <si>
    <t>佐藤　亮</t>
  </si>
  <si>
    <t>R001257252</t>
  </si>
  <si>
    <t>三宮　仁</t>
  </si>
  <si>
    <t>R010540712</t>
  </si>
  <si>
    <t>汐先　悠介</t>
  </si>
  <si>
    <t>R007959936</t>
  </si>
  <si>
    <t>塩田　誠</t>
  </si>
  <si>
    <t>敷嶋　義郎</t>
  </si>
  <si>
    <t>R001257322</t>
  </si>
  <si>
    <t>師藤　一也</t>
  </si>
  <si>
    <t>R010444495</t>
  </si>
  <si>
    <t>志藤　圭史朗</t>
  </si>
  <si>
    <t>R001257340</t>
  </si>
  <si>
    <t>篠田　公成</t>
  </si>
  <si>
    <t>信田　卓也</t>
  </si>
  <si>
    <t>R010073990</t>
  </si>
  <si>
    <t>篠田　裕也</t>
  </si>
  <si>
    <t>R010189333</t>
  </si>
  <si>
    <t>芝崎　駿</t>
  </si>
  <si>
    <t>R008634715</t>
  </si>
  <si>
    <t>柴田　健一</t>
  </si>
  <si>
    <t>R010214543</t>
  </si>
  <si>
    <t>柴田　峻佑</t>
  </si>
  <si>
    <t>R002938017</t>
  </si>
  <si>
    <t>柴田　徹</t>
  </si>
  <si>
    <t>R001263536</t>
  </si>
  <si>
    <t>渋谷　崇</t>
  </si>
  <si>
    <t>R003317114</t>
  </si>
  <si>
    <t>島津　広光</t>
  </si>
  <si>
    <t>R007686216</t>
  </si>
  <si>
    <t>清水　圭二</t>
  </si>
  <si>
    <t>R010613616</t>
  </si>
  <si>
    <t>下田　拓哉</t>
  </si>
  <si>
    <t>R006910259</t>
  </si>
  <si>
    <t>下原　優一</t>
  </si>
  <si>
    <t>R010642092</t>
  </si>
  <si>
    <t>下山　凌河</t>
  </si>
  <si>
    <t>R006849182</t>
  </si>
  <si>
    <t>志谷　進</t>
  </si>
  <si>
    <t>R001263590</t>
  </si>
  <si>
    <t>首藤　圭介</t>
  </si>
  <si>
    <t>R001934616</t>
  </si>
  <si>
    <t>首藤　貴弘</t>
  </si>
  <si>
    <t>R010354788</t>
  </si>
  <si>
    <t>首藤　弘樹</t>
  </si>
  <si>
    <t>生野　憲太朗</t>
  </si>
  <si>
    <t>R010538350</t>
  </si>
  <si>
    <t>白石　健</t>
  </si>
  <si>
    <t>R006849128</t>
  </si>
  <si>
    <t>城全　晃孝</t>
  </si>
  <si>
    <t>R001263606</t>
  </si>
  <si>
    <t>城全　孝成</t>
  </si>
  <si>
    <t>R001257641</t>
  </si>
  <si>
    <t>秦　達郎</t>
  </si>
  <si>
    <t>R001263633</t>
  </si>
  <si>
    <t>秦　雅暢</t>
  </si>
  <si>
    <t>R009198335</t>
  </si>
  <si>
    <t>城野　清</t>
  </si>
  <si>
    <t>R004793834</t>
  </si>
  <si>
    <t>末松　敬雅</t>
  </si>
  <si>
    <t>菅川　智</t>
  </si>
  <si>
    <t>R007003024</t>
  </si>
  <si>
    <t>杉崎　恭介</t>
  </si>
  <si>
    <t>R002530860</t>
  </si>
  <si>
    <t>鈴木　史朗</t>
  </si>
  <si>
    <t>R010642087</t>
  </si>
  <si>
    <t>鈴木　響</t>
  </si>
  <si>
    <t>R008798369</t>
  </si>
  <si>
    <t>鈴木　優希</t>
  </si>
  <si>
    <t>R010444486</t>
  </si>
  <si>
    <t>須藤　哲也</t>
  </si>
  <si>
    <t>R010468354</t>
  </si>
  <si>
    <t>須藤　裕太</t>
  </si>
  <si>
    <t>隅田　哲平</t>
  </si>
  <si>
    <t>清家　大介</t>
  </si>
  <si>
    <t>R001263679</t>
  </si>
  <si>
    <t>関　憲二</t>
  </si>
  <si>
    <t>R000896665</t>
  </si>
  <si>
    <t>関　文雄</t>
  </si>
  <si>
    <t>R008798174</t>
  </si>
  <si>
    <t>関屋　俊侑</t>
  </si>
  <si>
    <t>R001263688</t>
  </si>
  <si>
    <t>瀬口　篤</t>
  </si>
  <si>
    <t>R010376284</t>
  </si>
  <si>
    <t>瀬戸口　雄</t>
  </si>
  <si>
    <t>相馬　大典</t>
  </si>
  <si>
    <t>R010247795</t>
  </si>
  <si>
    <t>曽我　彩夏</t>
  </si>
  <si>
    <t>R001263697</t>
  </si>
  <si>
    <t>曽我　大一郎</t>
  </si>
  <si>
    <t>R005987430</t>
  </si>
  <si>
    <t>平　和隆</t>
  </si>
  <si>
    <t>R010552570</t>
  </si>
  <si>
    <t>高井　皓介</t>
  </si>
  <si>
    <t>R006664615</t>
  </si>
  <si>
    <t>高柿　康平</t>
  </si>
  <si>
    <t>R010465617</t>
  </si>
  <si>
    <t>高田　侑弥</t>
  </si>
  <si>
    <t>R010376358</t>
  </si>
  <si>
    <t>高野　賢吾</t>
  </si>
  <si>
    <t>R010613609</t>
  </si>
  <si>
    <t>髙橋　航介</t>
  </si>
  <si>
    <t>R010465587</t>
  </si>
  <si>
    <t>高橋　大寿</t>
  </si>
  <si>
    <t>R001263819</t>
  </si>
  <si>
    <t>高橋　雅浩</t>
  </si>
  <si>
    <t>R010540717</t>
  </si>
  <si>
    <t>高橋　優斗</t>
  </si>
  <si>
    <t>R001263785</t>
  </si>
  <si>
    <t>高橋　芳洋</t>
  </si>
  <si>
    <t>R005987120</t>
  </si>
  <si>
    <t>高橋　涼太</t>
  </si>
  <si>
    <t>R001263846</t>
  </si>
  <si>
    <t>高畑　徳治郎</t>
  </si>
  <si>
    <t>R001263837</t>
  </si>
  <si>
    <t>高畑　智秀</t>
  </si>
  <si>
    <t>R002996738</t>
  </si>
  <si>
    <t>高原　英司</t>
  </si>
  <si>
    <t>R003258477</t>
  </si>
  <si>
    <t>田上　和広</t>
  </si>
  <si>
    <t>R010642055</t>
  </si>
  <si>
    <t>瀧田　凌太</t>
  </si>
  <si>
    <t>R001262272</t>
  </si>
  <si>
    <t>瀧山　理恵</t>
  </si>
  <si>
    <t>R010391939</t>
  </si>
  <si>
    <t>武石　新太</t>
  </si>
  <si>
    <t>R010391953</t>
  </si>
  <si>
    <t>武内　奨真</t>
  </si>
  <si>
    <t>R001263882</t>
  </si>
  <si>
    <t>竹内　進</t>
  </si>
  <si>
    <t>R003972489</t>
  </si>
  <si>
    <t>竹嶋　仁</t>
  </si>
  <si>
    <t>R006220484</t>
  </si>
  <si>
    <t>武智　正敏</t>
  </si>
  <si>
    <t>R007754243</t>
  </si>
  <si>
    <t>竹中　勇人</t>
  </si>
  <si>
    <t>R006030599</t>
  </si>
  <si>
    <t>竹村　研一郎</t>
  </si>
  <si>
    <t>田坂　将和</t>
  </si>
  <si>
    <t>田尻　貴志</t>
  </si>
  <si>
    <t>R004060170</t>
  </si>
  <si>
    <t>立花　陽一郎</t>
  </si>
  <si>
    <t>R008626770</t>
  </si>
  <si>
    <t>立川　大記</t>
  </si>
  <si>
    <t>R009430578</t>
  </si>
  <si>
    <t>立川　千紗</t>
  </si>
  <si>
    <t>R008627043</t>
  </si>
  <si>
    <t>立川　充</t>
  </si>
  <si>
    <t>R004683874</t>
  </si>
  <si>
    <t>田中　貴大</t>
  </si>
  <si>
    <t>R010189067</t>
  </si>
  <si>
    <t>田中　靖之</t>
  </si>
  <si>
    <t>R001258394</t>
  </si>
  <si>
    <t>田邉　義晶</t>
  </si>
  <si>
    <t>R010540711</t>
  </si>
  <si>
    <t>田之畑　絢也</t>
  </si>
  <si>
    <t>R005164677</t>
  </si>
  <si>
    <t>田村　孝弘</t>
  </si>
  <si>
    <t>R004793579</t>
  </si>
  <si>
    <t>團塚　晋之祐</t>
  </si>
  <si>
    <t>R010448232</t>
  </si>
  <si>
    <t>塚崎　高典</t>
  </si>
  <si>
    <t>R005430057</t>
  </si>
  <si>
    <t>辻　一陽</t>
  </si>
  <si>
    <t>R010281819</t>
  </si>
  <si>
    <t>辻井　拓夢</t>
  </si>
  <si>
    <t>R001265419</t>
  </si>
  <si>
    <t>津田　憲生</t>
  </si>
  <si>
    <t>R010214478</t>
  </si>
  <si>
    <t>堤　晴菜</t>
  </si>
  <si>
    <t>R001263998</t>
  </si>
  <si>
    <t>堤　祐慈</t>
  </si>
  <si>
    <t>R002996677</t>
  </si>
  <si>
    <t>坪根　晃</t>
  </si>
  <si>
    <t>R010465621</t>
  </si>
  <si>
    <t>坪根　弘希</t>
  </si>
  <si>
    <t>R001264003</t>
  </si>
  <si>
    <t>R001264012</t>
  </si>
  <si>
    <t>津守　正博</t>
  </si>
  <si>
    <t>R010376298</t>
  </si>
  <si>
    <t>鶴田　和也</t>
  </si>
  <si>
    <t>R009408782</t>
  </si>
  <si>
    <t>手島　冠</t>
  </si>
  <si>
    <t>寺岡　富夫</t>
  </si>
  <si>
    <t>R001264049</t>
  </si>
  <si>
    <t>寺岡　義彦</t>
  </si>
  <si>
    <t>R004226749</t>
  </si>
  <si>
    <t>寺本　義高</t>
  </si>
  <si>
    <t>R004111340</t>
  </si>
  <si>
    <t>唐下　直之</t>
  </si>
  <si>
    <t>R010167725</t>
  </si>
  <si>
    <t>東藤　正幸</t>
  </si>
  <si>
    <t>R004385653</t>
  </si>
  <si>
    <t>徳永　尚也</t>
  </si>
  <si>
    <t>R002848671</t>
  </si>
  <si>
    <t>徳永　浩幸</t>
  </si>
  <si>
    <t>R010189300</t>
  </si>
  <si>
    <t>徳光　将太</t>
  </si>
  <si>
    <t>R001258701</t>
  </si>
  <si>
    <t>都甲　昌亨</t>
  </si>
  <si>
    <t>R006220961</t>
  </si>
  <si>
    <t>歳納　真人</t>
  </si>
  <si>
    <t>R010376357</t>
  </si>
  <si>
    <t>戸髙　航汰</t>
  </si>
  <si>
    <t>R001258738</t>
  </si>
  <si>
    <t>戸髙　博秋</t>
  </si>
  <si>
    <t>富山　保</t>
  </si>
  <si>
    <t>R002935472</t>
  </si>
  <si>
    <t>友成　義朗</t>
  </si>
  <si>
    <t>R010542171</t>
  </si>
  <si>
    <t>内藤　翔悟</t>
  </si>
  <si>
    <t>R010168000</t>
  </si>
  <si>
    <t>仲　恭平</t>
  </si>
  <si>
    <t>R010261477</t>
  </si>
  <si>
    <t>仲　慎太郎</t>
  </si>
  <si>
    <t>R002917722</t>
  </si>
  <si>
    <t>中尾　倫彰</t>
  </si>
  <si>
    <t>R002530046</t>
  </si>
  <si>
    <t>中上　聡志</t>
  </si>
  <si>
    <t>R010448251</t>
  </si>
  <si>
    <t>中倉　咲姫</t>
  </si>
  <si>
    <t>R003317071</t>
  </si>
  <si>
    <t>中島　圭太</t>
  </si>
  <si>
    <t>R008634681</t>
  </si>
  <si>
    <t>中島　康平</t>
  </si>
  <si>
    <t>R010190757</t>
  </si>
  <si>
    <t>中島　佑介</t>
  </si>
  <si>
    <t>R010007829</t>
  </si>
  <si>
    <t>中島　亮太</t>
  </si>
  <si>
    <t>R002996686</t>
  </si>
  <si>
    <t>中園　真栄</t>
  </si>
  <si>
    <t>R001258969</t>
  </si>
  <si>
    <t>中田　邦明</t>
  </si>
  <si>
    <t>R001264164</t>
  </si>
  <si>
    <t>R005429893</t>
  </si>
  <si>
    <t>中野　佐和三</t>
  </si>
  <si>
    <t>R010248583</t>
  </si>
  <si>
    <t>中野　翔梧</t>
  </si>
  <si>
    <t>R010581162</t>
  </si>
  <si>
    <t>仲野　翔真</t>
  </si>
  <si>
    <t>中野　匠</t>
  </si>
  <si>
    <t>R003421310</t>
  </si>
  <si>
    <t>中野　雄斗</t>
  </si>
  <si>
    <t>R001264182</t>
  </si>
  <si>
    <t>R010546291</t>
  </si>
  <si>
    <t>中原　笙</t>
  </si>
  <si>
    <t>R010099448</t>
  </si>
  <si>
    <t>中原　丈聖</t>
  </si>
  <si>
    <t>R010467628</t>
  </si>
  <si>
    <t>中村　俊太</t>
  </si>
  <si>
    <t>R007959990</t>
  </si>
  <si>
    <t>中村　髙峰</t>
  </si>
  <si>
    <t>R010382275</t>
  </si>
  <si>
    <t>中村　友海</t>
  </si>
  <si>
    <t>R010073993</t>
  </si>
  <si>
    <t>仲村　陽一郎</t>
  </si>
  <si>
    <t>R010538407</t>
  </si>
  <si>
    <t>中谷　翔</t>
  </si>
  <si>
    <t>R010189259</t>
  </si>
  <si>
    <t>中山　修一</t>
  </si>
  <si>
    <t>R010376274</t>
  </si>
  <si>
    <t>永井　翔也</t>
  </si>
  <si>
    <t>R004111580</t>
  </si>
  <si>
    <t>永井　勇司</t>
  </si>
  <si>
    <t>R001258871</t>
  </si>
  <si>
    <t>長尾　信宏</t>
  </si>
  <si>
    <t>R001264128</t>
  </si>
  <si>
    <t>長尾　寿郎</t>
  </si>
  <si>
    <t>R010448233</t>
  </si>
  <si>
    <t>長岡　傑</t>
  </si>
  <si>
    <t>R001258978</t>
  </si>
  <si>
    <t>長田　義弘</t>
  </si>
  <si>
    <t>R010074018</t>
  </si>
  <si>
    <t>長門　崚太</t>
  </si>
  <si>
    <t>R010538360</t>
  </si>
  <si>
    <t>長野　高志</t>
  </si>
  <si>
    <t>R005164941</t>
  </si>
  <si>
    <t>永松　真朗</t>
  </si>
  <si>
    <t>R006889108</t>
  </si>
  <si>
    <t>永松　真樹</t>
  </si>
  <si>
    <t>R010306440</t>
  </si>
  <si>
    <t>永芳　卓磨</t>
  </si>
  <si>
    <t>R002908335</t>
  </si>
  <si>
    <t>南里　秀樹</t>
  </si>
  <si>
    <t>R010613591</t>
  </si>
  <si>
    <t>西村　崇</t>
  </si>
  <si>
    <t>R001264234</t>
  </si>
  <si>
    <t>西村　誠</t>
  </si>
  <si>
    <t>R009670176</t>
  </si>
  <si>
    <t>西村　竜司</t>
  </si>
  <si>
    <t>R006148515</t>
  </si>
  <si>
    <t>西山　文朗</t>
  </si>
  <si>
    <t>R001259287</t>
  </si>
  <si>
    <t>新田　祐一郎</t>
  </si>
  <si>
    <t>R001264252</t>
  </si>
  <si>
    <t>二ノ谷　徹</t>
  </si>
  <si>
    <t>R010095349</t>
  </si>
  <si>
    <t>二宮　慎太郎</t>
  </si>
  <si>
    <t>如法寺　雅俊</t>
  </si>
  <si>
    <t>R010552556</t>
  </si>
  <si>
    <t>野上　哲弘</t>
  </si>
  <si>
    <t>R010080607</t>
  </si>
  <si>
    <t>野田　晶生</t>
  </si>
  <si>
    <t>R001264289</t>
  </si>
  <si>
    <t>野田　洋平</t>
  </si>
  <si>
    <t>R010430157</t>
  </si>
  <si>
    <t>野元　雅矢</t>
  </si>
  <si>
    <t>吐合　直樹</t>
  </si>
  <si>
    <t>狭間　照央</t>
  </si>
  <si>
    <t>R010540722</t>
  </si>
  <si>
    <t>橋口　大諒</t>
  </si>
  <si>
    <t>R001252017</t>
  </si>
  <si>
    <t>橋本　伸太郎</t>
  </si>
  <si>
    <t>R010376361</t>
  </si>
  <si>
    <t>橋本　淳平</t>
  </si>
  <si>
    <t>R008797962</t>
  </si>
  <si>
    <t>橋本　葉音</t>
  </si>
  <si>
    <t>R010214541</t>
  </si>
  <si>
    <t>羽田野　順一</t>
  </si>
  <si>
    <t>R010599588</t>
  </si>
  <si>
    <t>花崎　宏</t>
  </si>
  <si>
    <t>R010376277</t>
  </si>
  <si>
    <t>花宮　大聖</t>
  </si>
  <si>
    <t>R001259588</t>
  </si>
  <si>
    <t>浜崎　陽介</t>
  </si>
  <si>
    <t>R006221094</t>
  </si>
  <si>
    <t>浜町　拓也</t>
  </si>
  <si>
    <t>R010613592</t>
  </si>
  <si>
    <t>速水　佑輔</t>
  </si>
  <si>
    <t>R001259667</t>
  </si>
  <si>
    <t>原　宏一</t>
  </si>
  <si>
    <t>R005603802</t>
  </si>
  <si>
    <t>原　俊輔</t>
  </si>
  <si>
    <t>R008174365</t>
  </si>
  <si>
    <t>原　貴宏</t>
  </si>
  <si>
    <t>R007003413</t>
  </si>
  <si>
    <t>原田　雅也</t>
  </si>
  <si>
    <t>R007211182</t>
  </si>
  <si>
    <t>原田　龍太郎</t>
  </si>
  <si>
    <t>R010067952</t>
  </si>
  <si>
    <t>半谷　風花</t>
  </si>
  <si>
    <t>R001264359</t>
  </si>
  <si>
    <t>東　和弘</t>
  </si>
  <si>
    <t>R010376324</t>
  </si>
  <si>
    <t>菱川　翔平</t>
  </si>
  <si>
    <t>R010581181</t>
  </si>
  <si>
    <t>日野　由香里</t>
  </si>
  <si>
    <t>R006147048</t>
  </si>
  <si>
    <t>姫野　一陽</t>
  </si>
  <si>
    <t>R005528307</t>
  </si>
  <si>
    <t>姫野　恵一</t>
  </si>
  <si>
    <t>R006220183</t>
  </si>
  <si>
    <t>姫野　航平</t>
  </si>
  <si>
    <t>R010542172</t>
  </si>
  <si>
    <t>姫野　祥吾</t>
  </si>
  <si>
    <t>R010189272</t>
  </si>
  <si>
    <t>姫野　佑太郎</t>
  </si>
  <si>
    <t>R010313780</t>
  </si>
  <si>
    <t>姫野　祐太朗</t>
  </si>
  <si>
    <t>R010352963</t>
  </si>
  <si>
    <t>平井　彩斗</t>
  </si>
  <si>
    <t>R001259870</t>
  </si>
  <si>
    <t>平岡　正広</t>
  </si>
  <si>
    <t>平川　伸吾</t>
  </si>
  <si>
    <t>平川　諒</t>
  </si>
  <si>
    <t>R007003501</t>
  </si>
  <si>
    <t>廣瀬　惣一朗</t>
  </si>
  <si>
    <t>R001264401</t>
  </si>
  <si>
    <t>廣瀬　文明</t>
  </si>
  <si>
    <t>R004386120</t>
  </si>
  <si>
    <t>廣瀬　賢明</t>
  </si>
  <si>
    <t>R010449912</t>
  </si>
  <si>
    <t>廣瀬　龍治</t>
  </si>
  <si>
    <t>R001264410</t>
  </si>
  <si>
    <t>廣田　寧孝</t>
  </si>
  <si>
    <t>R001260070</t>
  </si>
  <si>
    <t>廣戸　誠一</t>
  </si>
  <si>
    <t>R010376332</t>
  </si>
  <si>
    <t>深津　弘毅</t>
  </si>
  <si>
    <t>R010538359</t>
  </si>
  <si>
    <t>深野　達也</t>
  </si>
  <si>
    <t>R009197691</t>
  </si>
  <si>
    <t>深堀　祥司</t>
  </si>
  <si>
    <t>R010501257</t>
  </si>
  <si>
    <t>福田　知行</t>
  </si>
  <si>
    <t>R010099458</t>
  </si>
  <si>
    <t>福原　元希</t>
  </si>
  <si>
    <t>R001264447</t>
  </si>
  <si>
    <t>福元　研治</t>
  </si>
  <si>
    <t>R010396500</t>
  </si>
  <si>
    <t>藤井　健人</t>
  </si>
  <si>
    <t>R010576565</t>
  </si>
  <si>
    <t>藤井　大高</t>
  </si>
  <si>
    <t>R008798183</t>
  </si>
  <si>
    <t>藤田　和也</t>
  </si>
  <si>
    <t>R008798217</t>
  </si>
  <si>
    <t>藤本　勝爾</t>
  </si>
  <si>
    <t>R007753819</t>
  </si>
  <si>
    <t>藤本　洋</t>
  </si>
  <si>
    <t>R010027860</t>
  </si>
  <si>
    <t>藤原　佑史朗</t>
  </si>
  <si>
    <t>R003421772</t>
  </si>
  <si>
    <t>藤原　龍司</t>
  </si>
  <si>
    <t>R001264483</t>
  </si>
  <si>
    <t>渕　辰雄</t>
  </si>
  <si>
    <t>R004060189</t>
  </si>
  <si>
    <t>古川　高</t>
  </si>
  <si>
    <t>R001600205</t>
  </si>
  <si>
    <t>古戸　雅崇</t>
  </si>
  <si>
    <t>R001264508</t>
  </si>
  <si>
    <t>古畑　葵</t>
  </si>
  <si>
    <t>R001264492</t>
  </si>
  <si>
    <t>古畑　翼</t>
  </si>
  <si>
    <t>R005987050</t>
  </si>
  <si>
    <t>星野　敦</t>
  </si>
  <si>
    <t>R010056105</t>
  </si>
  <si>
    <t>星野　杏</t>
  </si>
  <si>
    <t>R003351288</t>
  </si>
  <si>
    <t>保月　寿智</t>
  </si>
  <si>
    <t>R006112343</t>
  </si>
  <si>
    <t>堀内　信敏</t>
  </si>
  <si>
    <t>R010586727</t>
  </si>
  <si>
    <t>堀田　姫花</t>
  </si>
  <si>
    <t>R010642089</t>
  </si>
  <si>
    <t>堀之内　唯人</t>
  </si>
  <si>
    <t>R006574066</t>
  </si>
  <si>
    <t>本田　和也</t>
  </si>
  <si>
    <t>R010127606</t>
  </si>
  <si>
    <t>本戸　峰</t>
  </si>
  <si>
    <t>R007003422</t>
  </si>
  <si>
    <t>前田　篤史</t>
  </si>
  <si>
    <t>R010512435</t>
  </si>
  <si>
    <t>前田　裕哉</t>
  </si>
  <si>
    <t>R001260557</t>
  </si>
  <si>
    <t>マガリェンス　リシャルドソン</t>
  </si>
  <si>
    <t>R001264544</t>
  </si>
  <si>
    <t>牧　和志</t>
  </si>
  <si>
    <t>R007002733</t>
  </si>
  <si>
    <t>柾木　洋平</t>
  </si>
  <si>
    <t>R003421736</t>
  </si>
  <si>
    <t>松浦　将志</t>
  </si>
  <si>
    <t>R010093436</t>
  </si>
  <si>
    <t>松尾　達也</t>
  </si>
  <si>
    <t>R004793816</t>
  </si>
  <si>
    <t>松下　明史</t>
  </si>
  <si>
    <t>R004055479</t>
  </si>
  <si>
    <t>松下　昌史</t>
  </si>
  <si>
    <t>R009546806</t>
  </si>
  <si>
    <t>松下　稜河</t>
  </si>
  <si>
    <t>R010552545</t>
  </si>
  <si>
    <t>松島　大真</t>
  </si>
  <si>
    <t>R007335303</t>
  </si>
  <si>
    <t>松田　稜</t>
  </si>
  <si>
    <t>R009408737</t>
  </si>
  <si>
    <t>松原　亜衣</t>
  </si>
  <si>
    <t>R010143937</t>
  </si>
  <si>
    <t>松原　仁</t>
  </si>
  <si>
    <t>R010073975</t>
  </si>
  <si>
    <t>松本　和也</t>
  </si>
  <si>
    <t>R001264562</t>
  </si>
  <si>
    <t>松本　光将</t>
  </si>
  <si>
    <t>R008481113</t>
  </si>
  <si>
    <t>松山　和寛</t>
  </si>
  <si>
    <t>R006011372</t>
  </si>
  <si>
    <t>松山　大二郎</t>
  </si>
  <si>
    <t>R001264580</t>
  </si>
  <si>
    <t>真鍋　裕一</t>
  </si>
  <si>
    <t>R005405699</t>
  </si>
  <si>
    <t>箕迫　雄介</t>
  </si>
  <si>
    <t>R010209402</t>
  </si>
  <si>
    <t>三浦　龍一</t>
  </si>
  <si>
    <t>R007003307</t>
  </si>
  <si>
    <t>水口　裕太</t>
  </si>
  <si>
    <t>R008174046</t>
  </si>
  <si>
    <t>溝辺　宏輝</t>
  </si>
  <si>
    <t>R002917263</t>
  </si>
  <si>
    <t>溝邊　祐幸</t>
  </si>
  <si>
    <t>R001264605</t>
  </si>
  <si>
    <t>御手洗　毅</t>
  </si>
  <si>
    <t>R004793658</t>
  </si>
  <si>
    <t>光根　明徳</t>
  </si>
  <si>
    <t>R001264669</t>
  </si>
  <si>
    <t>美濃　誠</t>
  </si>
  <si>
    <t>R004793764</t>
  </si>
  <si>
    <t>三原　隼人</t>
  </si>
  <si>
    <t>R010306451</t>
  </si>
  <si>
    <t>宮川　大志</t>
  </si>
  <si>
    <t>R004112057</t>
  </si>
  <si>
    <t>都　学志</t>
  </si>
  <si>
    <t>R001264687</t>
  </si>
  <si>
    <t>宮迫　利範</t>
  </si>
  <si>
    <t>R004385495</t>
  </si>
  <si>
    <t>宮﨑　隆史</t>
  </si>
  <si>
    <t>R010099454</t>
  </si>
  <si>
    <t>宮田　繁輝</t>
  </si>
  <si>
    <t>R010444497</t>
  </si>
  <si>
    <t>宮原　良介</t>
  </si>
  <si>
    <t>R001252196</t>
  </si>
  <si>
    <t>三好　美輝</t>
  </si>
  <si>
    <t>R010247786</t>
  </si>
  <si>
    <t>宗岡　胡桃</t>
  </si>
  <si>
    <t>R010001968</t>
  </si>
  <si>
    <t>宗岡　弦徳</t>
  </si>
  <si>
    <t>R001264711</t>
  </si>
  <si>
    <t>村上　一幸</t>
  </si>
  <si>
    <t>R001265118</t>
  </si>
  <si>
    <t>村上　貴志</t>
  </si>
  <si>
    <t>R003350854</t>
  </si>
  <si>
    <t>R001252220</t>
  </si>
  <si>
    <t>毛利　明博</t>
  </si>
  <si>
    <t>R007705326</t>
  </si>
  <si>
    <t>用松　修平</t>
  </si>
  <si>
    <t>R008173861</t>
  </si>
  <si>
    <t>本末　総治朗</t>
  </si>
  <si>
    <t>R002530851</t>
  </si>
  <si>
    <t>本杉　拓也</t>
  </si>
  <si>
    <t>R010540719</t>
  </si>
  <si>
    <t>本村　和也</t>
  </si>
  <si>
    <t>R010189258</t>
  </si>
  <si>
    <t>森　健太</t>
  </si>
  <si>
    <t>R010027876</t>
  </si>
  <si>
    <t>森　隆嗣</t>
  </si>
  <si>
    <t>R007002779</t>
  </si>
  <si>
    <t>森下　洋一</t>
  </si>
  <si>
    <t>R007798672</t>
  </si>
  <si>
    <t>森本　将司</t>
  </si>
  <si>
    <t>森山　幸介</t>
  </si>
  <si>
    <t>R001261398</t>
  </si>
  <si>
    <t>森山　信浩</t>
  </si>
  <si>
    <t>R008798457</t>
  </si>
  <si>
    <t>薬師寺　翔</t>
  </si>
  <si>
    <t>R008798314</t>
  </si>
  <si>
    <t>薬師寺　亮太</t>
  </si>
  <si>
    <t>R010190754</t>
  </si>
  <si>
    <t>八坂　柊</t>
  </si>
  <si>
    <t>R010613607</t>
  </si>
  <si>
    <t>八坂　龍之介</t>
  </si>
  <si>
    <t>R001264766</t>
  </si>
  <si>
    <t>矢﨑　年勝</t>
  </si>
  <si>
    <t>屋敷　伴幸</t>
  </si>
  <si>
    <t>R006093987</t>
  </si>
  <si>
    <t>保田　薫</t>
  </si>
  <si>
    <t>R005527308</t>
  </si>
  <si>
    <t>柳井　孝則</t>
  </si>
  <si>
    <t>R004793825</t>
  </si>
  <si>
    <t>柳川　知也</t>
  </si>
  <si>
    <t>R001261477</t>
  </si>
  <si>
    <t>柳本　剛</t>
  </si>
  <si>
    <t>柳元　哲哉</t>
  </si>
  <si>
    <t>R003972443</t>
  </si>
  <si>
    <t>矢野　三千生</t>
  </si>
  <si>
    <t>R004747206</t>
  </si>
  <si>
    <t>山　大祐</t>
  </si>
  <si>
    <t>R001965713</t>
  </si>
  <si>
    <t>山崎　和也</t>
  </si>
  <si>
    <t>R010240533</t>
  </si>
  <si>
    <t>山﨑　典保</t>
  </si>
  <si>
    <t>R010363046</t>
  </si>
  <si>
    <t>山崎　雅人</t>
  </si>
  <si>
    <t>R006147145</t>
  </si>
  <si>
    <t>山下　省二</t>
  </si>
  <si>
    <t>R007753606</t>
  </si>
  <si>
    <t>山下　直一</t>
  </si>
  <si>
    <t>R010189260</t>
  </si>
  <si>
    <t>山下　泰明</t>
  </si>
  <si>
    <t>R010396589</t>
  </si>
  <si>
    <t>山田　将来</t>
  </si>
  <si>
    <t>R001252293</t>
  </si>
  <si>
    <t>山中　早一郎</t>
  </si>
  <si>
    <t>R001264809</t>
  </si>
  <si>
    <t>山野内　哲朗</t>
  </si>
  <si>
    <t>R005164358</t>
  </si>
  <si>
    <t>山宮　俊寛</t>
  </si>
  <si>
    <t>R005603486</t>
  </si>
  <si>
    <t>山本　篤</t>
  </si>
  <si>
    <t>R010189296</t>
  </si>
  <si>
    <t>山本　和真</t>
  </si>
  <si>
    <t>R008626886</t>
  </si>
  <si>
    <t>山本　真乃介</t>
  </si>
  <si>
    <t>R010281871</t>
  </si>
  <si>
    <t>山本　青</t>
  </si>
  <si>
    <t>R001252336</t>
  </si>
  <si>
    <t>山本　貴志</t>
  </si>
  <si>
    <t>山本　崇史</t>
  </si>
  <si>
    <t>R003351093</t>
  </si>
  <si>
    <t>山本　哲司</t>
  </si>
  <si>
    <t>R010642093</t>
  </si>
  <si>
    <t>山本　祐翔</t>
  </si>
  <si>
    <t>R004111562</t>
  </si>
  <si>
    <t>山本　悠司</t>
  </si>
  <si>
    <t>R001264836</t>
  </si>
  <si>
    <t>幸　靖博</t>
  </si>
  <si>
    <t>R001261778</t>
  </si>
  <si>
    <t>湯田　浩士</t>
  </si>
  <si>
    <t>R008515553</t>
  </si>
  <si>
    <t>柚木　徹也</t>
  </si>
  <si>
    <t>横山　大悟</t>
  </si>
  <si>
    <t>R003421374</t>
  </si>
  <si>
    <t>横山　解史</t>
  </si>
  <si>
    <t>吉田　栄治</t>
  </si>
  <si>
    <t>R003972665</t>
  </si>
  <si>
    <t>吉田　大助</t>
  </si>
  <si>
    <t>R007090686</t>
  </si>
  <si>
    <t>吉元　健太朗</t>
  </si>
  <si>
    <t>R010682436</t>
  </si>
  <si>
    <t>吉元　剛</t>
  </si>
  <si>
    <t>R003421541</t>
  </si>
  <si>
    <t>四元　厚次</t>
  </si>
  <si>
    <t>R001264872</t>
  </si>
  <si>
    <t>脇　雄洋</t>
  </si>
  <si>
    <t>R006220378</t>
  </si>
  <si>
    <t>和喜田　拓</t>
  </si>
  <si>
    <t>R004386218</t>
  </si>
  <si>
    <t>和才　幸司</t>
  </si>
  <si>
    <t>R007757657</t>
  </si>
  <si>
    <t>渡辺　敬亮</t>
  </si>
  <si>
    <t>R010113537</t>
  </si>
  <si>
    <t>渡邉　鷹也</t>
  </si>
  <si>
    <t>渡邉　卓人</t>
  </si>
  <si>
    <t>R009659544</t>
  </si>
  <si>
    <t>渡邉　友輔</t>
  </si>
  <si>
    <t>R001262111</t>
  </si>
  <si>
    <t>渡辺　陽一郎</t>
  </si>
  <si>
    <t>R001252390</t>
  </si>
  <si>
    <t>渡里　賢人</t>
  </si>
  <si>
    <t>R007729070</t>
  </si>
  <si>
    <t>和田　健一郎</t>
  </si>
  <si>
    <t>R001264890</t>
  </si>
  <si>
    <t>和田　健二</t>
  </si>
  <si>
    <t>R001869127</t>
  </si>
  <si>
    <t>和田　浩</t>
  </si>
  <si>
    <t>R010656697</t>
  </si>
  <si>
    <t>合澤　晴凪</t>
  </si>
  <si>
    <t>４級</t>
  </si>
  <si>
    <t>R010583777</t>
  </si>
  <si>
    <t>藍澤　祐人</t>
  </si>
  <si>
    <t>R010538349</t>
  </si>
  <si>
    <t>藍島　司</t>
  </si>
  <si>
    <t>R010083876</t>
  </si>
  <si>
    <t>相部　直輝</t>
  </si>
  <si>
    <t>R010576521</t>
  </si>
  <si>
    <t>青木　翔大</t>
  </si>
  <si>
    <t>R010602914</t>
  </si>
  <si>
    <t>青木　楓汰</t>
  </si>
  <si>
    <t>R010661145</t>
  </si>
  <si>
    <t>青野　鈴華</t>
  </si>
  <si>
    <t>R010262588</t>
  </si>
  <si>
    <t>青松　来樹</t>
  </si>
  <si>
    <t>R010432641</t>
  </si>
  <si>
    <t>青松　琉</t>
  </si>
  <si>
    <t>R010602916</t>
  </si>
  <si>
    <t>青柳　翼</t>
  </si>
  <si>
    <t>R010638080</t>
  </si>
  <si>
    <t>赤石　拓翔</t>
  </si>
  <si>
    <t>R010189294</t>
  </si>
  <si>
    <t>赤木　修二</t>
  </si>
  <si>
    <t>R010281803</t>
  </si>
  <si>
    <t>赤坂　佳菜</t>
  </si>
  <si>
    <t>R010542183</t>
  </si>
  <si>
    <t>赤坂　謙弥</t>
  </si>
  <si>
    <t>R010631822</t>
  </si>
  <si>
    <t>赤坂　愛歩</t>
  </si>
  <si>
    <t>R010396550</t>
  </si>
  <si>
    <t>赤田　椋</t>
  </si>
  <si>
    <t>R010586321</t>
  </si>
  <si>
    <t>赤野　陽亮</t>
  </si>
  <si>
    <t>R001252947</t>
  </si>
  <si>
    <t>赤星　勝</t>
  </si>
  <si>
    <t>R010538396</t>
  </si>
  <si>
    <t>赤峰　功己</t>
  </si>
  <si>
    <t>R008174028</t>
  </si>
  <si>
    <t>赤嶺　一宇</t>
  </si>
  <si>
    <t>R010542186</t>
  </si>
  <si>
    <t>赤峰　一弥</t>
  </si>
  <si>
    <t>R010093427</t>
  </si>
  <si>
    <t>赤峯　慎太郎</t>
  </si>
  <si>
    <t>R010599603</t>
  </si>
  <si>
    <t>赤嶺　智輝</t>
  </si>
  <si>
    <t>R010682445</t>
  </si>
  <si>
    <t>赤嶺　隼士</t>
  </si>
  <si>
    <t>R010396556</t>
  </si>
  <si>
    <t>阿賀　匠</t>
  </si>
  <si>
    <t>R010386813</t>
  </si>
  <si>
    <t>秋月　来望</t>
  </si>
  <si>
    <t>R005603884</t>
  </si>
  <si>
    <t>秋月　将吾</t>
  </si>
  <si>
    <t>R010588866</t>
  </si>
  <si>
    <t>秋廣　涼介</t>
  </si>
  <si>
    <t>R010682462</t>
  </si>
  <si>
    <t>秋元　文悟</t>
  </si>
  <si>
    <t>R010475632</t>
  </si>
  <si>
    <t>秋本　廉斗</t>
  </si>
  <si>
    <t>R010685250</t>
  </si>
  <si>
    <t>秋吉　祥吾</t>
  </si>
  <si>
    <t>R010678834</t>
  </si>
  <si>
    <t>秋吉　逞</t>
  </si>
  <si>
    <t>R010579103</t>
  </si>
  <si>
    <t>秋吉　真怜</t>
  </si>
  <si>
    <t>R010687461</t>
  </si>
  <si>
    <t>秋吉　真翔</t>
  </si>
  <si>
    <t>R010583774</t>
  </si>
  <si>
    <t>麻川　琉真</t>
  </si>
  <si>
    <t>R001254990</t>
  </si>
  <si>
    <t>朝山　睦夫</t>
  </si>
  <si>
    <t>R010581182</t>
  </si>
  <si>
    <t>畔津　大治郎</t>
  </si>
  <si>
    <t>R010593967</t>
  </si>
  <si>
    <t>麻生　庵</t>
  </si>
  <si>
    <t>R010538302</t>
  </si>
  <si>
    <t>麻生　元太</t>
  </si>
  <si>
    <t>R010685262</t>
  </si>
  <si>
    <t>麻生　健</t>
  </si>
  <si>
    <t>R010653156</t>
  </si>
  <si>
    <t>麻生　なるみ</t>
  </si>
  <si>
    <t>R010653587</t>
  </si>
  <si>
    <t>麻生　拓夢</t>
  </si>
  <si>
    <t>R010538351</t>
  </si>
  <si>
    <t>麻生　政裕</t>
  </si>
  <si>
    <t>R010604781</t>
  </si>
  <si>
    <t>麻生　侑希</t>
  </si>
  <si>
    <t>R010001949</t>
  </si>
  <si>
    <t>麻生　凜太郎</t>
  </si>
  <si>
    <t>R010449911</t>
  </si>
  <si>
    <t>安達　健太</t>
  </si>
  <si>
    <t>R010687467</t>
  </si>
  <si>
    <t>足立　匠海</t>
  </si>
  <si>
    <t>R010376316</t>
  </si>
  <si>
    <t>安達　勉</t>
  </si>
  <si>
    <t>R010588865</t>
  </si>
  <si>
    <t>足立　暖和</t>
  </si>
  <si>
    <t>R010538384</t>
  </si>
  <si>
    <t>足立　悠真</t>
  </si>
  <si>
    <t>R010467631</t>
  </si>
  <si>
    <t>足立　陸矩</t>
  </si>
  <si>
    <t>R010579110</t>
  </si>
  <si>
    <t>阿地　優斗</t>
  </si>
  <si>
    <t>R010685239</t>
  </si>
  <si>
    <t>穴井　久徳</t>
  </si>
  <si>
    <t>R010684136</t>
  </si>
  <si>
    <t>穴井　将斗</t>
  </si>
  <si>
    <t>R010281862</t>
  </si>
  <si>
    <t>阿南　理奈</t>
  </si>
  <si>
    <t>R010539283</t>
  </si>
  <si>
    <t>穴見　倫太郎</t>
  </si>
  <si>
    <t>R010685255</t>
  </si>
  <si>
    <t>穴本　洋平</t>
  </si>
  <si>
    <t>R010540699</t>
  </si>
  <si>
    <t>阿南　幸輝</t>
  </si>
  <si>
    <t>R010376330</t>
  </si>
  <si>
    <t>阿南　広太朗</t>
  </si>
  <si>
    <t>R010601884</t>
  </si>
  <si>
    <t>阿南　統胡</t>
  </si>
  <si>
    <t>R010388048</t>
  </si>
  <si>
    <t>阿部　佑京</t>
  </si>
  <si>
    <t>R010539271</t>
  </si>
  <si>
    <t>阿部　開世</t>
  </si>
  <si>
    <t>R010093439</t>
  </si>
  <si>
    <t>阿部　和明</t>
  </si>
  <si>
    <t>R010376299</t>
  </si>
  <si>
    <t>阿部　斡汰</t>
  </si>
  <si>
    <t>R010396564</t>
  </si>
  <si>
    <t>阿部　凱斗</t>
  </si>
  <si>
    <t>R010613603</t>
  </si>
  <si>
    <t>阿部　啓</t>
  </si>
  <si>
    <t>R010396552</t>
  </si>
  <si>
    <t>阿部　賢次</t>
  </si>
  <si>
    <t>R010613612</t>
  </si>
  <si>
    <t>阿部　健介</t>
  </si>
  <si>
    <t>R010656676</t>
  </si>
  <si>
    <t>阿部　源太</t>
  </si>
  <si>
    <t>R010581169</t>
  </si>
  <si>
    <t>安部　幸一</t>
  </si>
  <si>
    <t>R010538373</t>
  </si>
  <si>
    <t>阿部　航大</t>
  </si>
  <si>
    <t>R001253344</t>
  </si>
  <si>
    <t>阿部　哲士</t>
  </si>
  <si>
    <t>R010656678</t>
  </si>
  <si>
    <t>阿部　志温</t>
  </si>
  <si>
    <t>R010638089</t>
  </si>
  <si>
    <t>安部　修平</t>
  </si>
  <si>
    <t>R010540696</t>
  </si>
  <si>
    <t>安部　仁太</t>
  </si>
  <si>
    <t>R010552579</t>
  </si>
  <si>
    <t>安部　漸</t>
  </si>
  <si>
    <t>R010576373</t>
  </si>
  <si>
    <t>安部　奏輝</t>
  </si>
  <si>
    <t>R010027824</t>
  </si>
  <si>
    <t>安部　太貴</t>
  </si>
  <si>
    <t>R001253326</t>
  </si>
  <si>
    <t>阿部　孝之</t>
  </si>
  <si>
    <t>R010167738</t>
  </si>
  <si>
    <t>安倍　俊之</t>
  </si>
  <si>
    <t>R010593126</t>
  </si>
  <si>
    <t>阿部　直斗</t>
  </si>
  <si>
    <t>R010538320</t>
  </si>
  <si>
    <t>阿部　渚</t>
  </si>
  <si>
    <t>R010581180</t>
  </si>
  <si>
    <t>阿部　夏樹</t>
  </si>
  <si>
    <t>R010579147</t>
  </si>
  <si>
    <t>安部　隼</t>
  </si>
  <si>
    <t>R010593966</t>
  </si>
  <si>
    <t>安部　颯将</t>
  </si>
  <si>
    <t>R010604089</t>
  </si>
  <si>
    <t>安部　遥陽</t>
  </si>
  <si>
    <t>R010599188</t>
  </si>
  <si>
    <t>安部　広樹</t>
  </si>
  <si>
    <t>R010613594</t>
  </si>
  <si>
    <t>安部　裕樹</t>
  </si>
  <si>
    <t>R010676591</t>
  </si>
  <si>
    <t>阿部　真尋</t>
  </si>
  <si>
    <t>R010684101</t>
  </si>
  <si>
    <t>安部　衛</t>
  </si>
  <si>
    <t>R010549370</t>
  </si>
  <si>
    <t>安部　美優</t>
  </si>
  <si>
    <t>R010684119</t>
  </si>
  <si>
    <t>安部　海結</t>
  </si>
  <si>
    <t>R010314829</t>
  </si>
  <si>
    <t>安部　湧紀</t>
  </si>
  <si>
    <t>R010604783</t>
  </si>
  <si>
    <t>阿部　祐斗</t>
  </si>
  <si>
    <t>R010638076</t>
  </si>
  <si>
    <t>阿部　優磨</t>
  </si>
  <si>
    <t>R010259438</t>
  </si>
  <si>
    <t>安部　陸翔</t>
  </si>
  <si>
    <t>R010579109</t>
  </si>
  <si>
    <t>阿部　竜樹</t>
  </si>
  <si>
    <t>R010415886</t>
  </si>
  <si>
    <t>阿部　涼</t>
  </si>
  <si>
    <t>R010653578</t>
  </si>
  <si>
    <t>安部　凌真</t>
  </si>
  <si>
    <t>R010678830</t>
  </si>
  <si>
    <t>尼崎　琉太</t>
  </si>
  <si>
    <t>R010604091</t>
  </si>
  <si>
    <t>天辰　歩睦</t>
  </si>
  <si>
    <t>R010588881</t>
  </si>
  <si>
    <t>天野　俊</t>
  </si>
  <si>
    <t>R010604093</t>
  </si>
  <si>
    <t>網中　碧</t>
  </si>
  <si>
    <t>R010350226</t>
  </si>
  <si>
    <t>荒川　幸大</t>
  </si>
  <si>
    <t>R010638047</t>
  </si>
  <si>
    <t>荒金　拓臣</t>
  </si>
  <si>
    <t>R010542167</t>
  </si>
  <si>
    <t>荒金　洋一</t>
  </si>
  <si>
    <t>R010638053</t>
  </si>
  <si>
    <t>荒牧　聡</t>
  </si>
  <si>
    <t>R001253423</t>
  </si>
  <si>
    <t>荒巻　成志</t>
  </si>
  <si>
    <t>R008798165</t>
  </si>
  <si>
    <t>荒巻　恭貴</t>
  </si>
  <si>
    <t>R010552543</t>
  </si>
  <si>
    <t>新本　崇翔</t>
  </si>
  <si>
    <t>R007002715</t>
  </si>
  <si>
    <t>有門　寿</t>
  </si>
  <si>
    <t>R010538332</t>
  </si>
  <si>
    <t>有田　祥太朗</t>
  </si>
  <si>
    <t>R010396506</t>
  </si>
  <si>
    <t>有田　伸司</t>
  </si>
  <si>
    <t>R010123024</t>
  </si>
  <si>
    <t>有田　利広</t>
  </si>
  <si>
    <t>R010660815</t>
  </si>
  <si>
    <t>有田　凜久</t>
  </si>
  <si>
    <t>R010376343</t>
  </si>
  <si>
    <t>有次　奏太朗</t>
  </si>
  <si>
    <t>R010604096</t>
  </si>
  <si>
    <t>有永　咲</t>
  </si>
  <si>
    <t>R006125763</t>
  </si>
  <si>
    <t>有村　光史</t>
  </si>
  <si>
    <t>R010552552</t>
  </si>
  <si>
    <t>有村　連空瑠</t>
  </si>
  <si>
    <t>R010448639</t>
  </si>
  <si>
    <t>有吉　敦弘</t>
  </si>
  <si>
    <t>R010660827</t>
  </si>
  <si>
    <t>有吉　聖</t>
  </si>
  <si>
    <t>R010189282</t>
  </si>
  <si>
    <t>安達　羽海</t>
  </si>
  <si>
    <t>R010214574</t>
  </si>
  <si>
    <t>安達　巧馬</t>
  </si>
  <si>
    <t>R010356117</t>
  </si>
  <si>
    <t>安達　帆海</t>
  </si>
  <si>
    <t>R010546267</t>
  </si>
  <si>
    <t>安藤　歩樹</t>
  </si>
  <si>
    <t>R010579124</t>
  </si>
  <si>
    <t>安東　聖輝</t>
  </si>
  <si>
    <t>R010638058</t>
  </si>
  <si>
    <t>安藤　和明</t>
  </si>
  <si>
    <t>R010682437</t>
  </si>
  <si>
    <t>安藤　和樹</t>
  </si>
  <si>
    <t>R010243643</t>
  </si>
  <si>
    <t>安道　健斗</t>
  </si>
  <si>
    <t>R007959158</t>
  </si>
  <si>
    <t>安東　弘貴</t>
  </si>
  <si>
    <t>R010357150</t>
  </si>
  <si>
    <t>安藤　幸志郎</t>
  </si>
  <si>
    <t>R010047303</t>
  </si>
  <si>
    <t>安東　湖楠</t>
  </si>
  <si>
    <t>R010376281</t>
  </si>
  <si>
    <t>安藤　繁</t>
  </si>
  <si>
    <t>R010432650</t>
  </si>
  <si>
    <t>安東　慎平</t>
  </si>
  <si>
    <t>R010453596</t>
  </si>
  <si>
    <t>安藤　尊司</t>
  </si>
  <si>
    <t>R010538292</t>
  </si>
  <si>
    <t>安藤　卓也</t>
  </si>
  <si>
    <t>R010539276</t>
  </si>
  <si>
    <t>安東　龍秀</t>
  </si>
  <si>
    <t>R010444509</t>
  </si>
  <si>
    <t>安東　翼輝</t>
  </si>
  <si>
    <t>R010352995</t>
  </si>
  <si>
    <t>安東　恭範</t>
  </si>
  <si>
    <t>R010661141</t>
  </si>
  <si>
    <t>安藤　恭徳</t>
  </si>
  <si>
    <t>R010642049</t>
  </si>
  <si>
    <t>安東　佑剛</t>
  </si>
  <si>
    <t>R010161902</t>
  </si>
  <si>
    <t>安藤　幸歩</t>
  </si>
  <si>
    <t>R010416216</t>
  </si>
  <si>
    <t>安藤　梨愛</t>
  </si>
  <si>
    <t>R010601886</t>
  </si>
  <si>
    <t>安藤　律來</t>
  </si>
  <si>
    <t>R010538315</t>
  </si>
  <si>
    <t>安藤　綾太</t>
  </si>
  <si>
    <t>R010588873</t>
  </si>
  <si>
    <t>安藤　亮太</t>
  </si>
  <si>
    <t>R002530383</t>
  </si>
  <si>
    <t>阿武　志郎</t>
  </si>
  <si>
    <t>R010613596</t>
  </si>
  <si>
    <t>安部　達郎</t>
  </si>
  <si>
    <t>R010586301</t>
  </si>
  <si>
    <t>安部　颯</t>
  </si>
  <si>
    <t>R010540070</t>
  </si>
  <si>
    <t>安養寺　伸也</t>
  </si>
  <si>
    <t>R010604773</t>
  </si>
  <si>
    <t>井伊　利大</t>
  </si>
  <si>
    <t>R001253584</t>
  </si>
  <si>
    <t>飯倉　洋介</t>
  </si>
  <si>
    <t>R010538371</t>
  </si>
  <si>
    <t>伊井野　大翔</t>
  </si>
  <si>
    <t>R010281883</t>
  </si>
  <si>
    <t>飯干　遼飛</t>
  </si>
  <si>
    <t>R010678849</t>
  </si>
  <si>
    <t>飯干　隆也</t>
  </si>
  <si>
    <t>R010352961</t>
  </si>
  <si>
    <t>五十川　大雅</t>
  </si>
  <si>
    <t>R010656696</t>
  </si>
  <si>
    <t>伊賀　朱惟</t>
  </si>
  <si>
    <t>R010189286</t>
  </si>
  <si>
    <t>伊賀　隆博</t>
  </si>
  <si>
    <t>R010682458</t>
  </si>
  <si>
    <t>池井　庵</t>
  </si>
  <si>
    <t>R010391943</t>
  </si>
  <si>
    <t>池田　洋明</t>
  </si>
  <si>
    <t>R005603662</t>
  </si>
  <si>
    <t>池田　雅俊</t>
  </si>
  <si>
    <t>R010642067</t>
  </si>
  <si>
    <t>池田　優斗</t>
  </si>
  <si>
    <t>R010684103</t>
  </si>
  <si>
    <t>池田　悠人</t>
  </si>
  <si>
    <t>R010586288</t>
  </si>
  <si>
    <t>池田　来輝</t>
  </si>
  <si>
    <t>R006937229</t>
  </si>
  <si>
    <t>池田　航</t>
  </si>
  <si>
    <t>R010638094</t>
  </si>
  <si>
    <t>池永　蒼生</t>
  </si>
  <si>
    <t>R010396532</t>
  </si>
  <si>
    <t>池永　壮佑</t>
  </si>
  <si>
    <t>R010688486</t>
  </si>
  <si>
    <t>池永　陽琥</t>
  </si>
  <si>
    <t>R010390444</t>
  </si>
  <si>
    <t>池邉　楓</t>
  </si>
  <si>
    <t>R010189318</t>
  </si>
  <si>
    <t>池邉　晋</t>
  </si>
  <si>
    <t>R010281879</t>
  </si>
  <si>
    <t>池辺　雅也</t>
  </si>
  <si>
    <t>R010653566</t>
  </si>
  <si>
    <t>池邉　結斗</t>
  </si>
  <si>
    <t>R010347367</t>
  </si>
  <si>
    <t>諫山　鮎斗</t>
  </si>
  <si>
    <t>R010684130</t>
  </si>
  <si>
    <t>諌山　星那</t>
  </si>
  <si>
    <t>R010653565</t>
  </si>
  <si>
    <t>諌山　蒼空</t>
  </si>
  <si>
    <t>R010538324</t>
  </si>
  <si>
    <t>諌山　巧</t>
  </si>
  <si>
    <t>R010579087</t>
  </si>
  <si>
    <t>諌山　琉生</t>
  </si>
  <si>
    <t>R010642046</t>
  </si>
  <si>
    <t>石井　幸心</t>
  </si>
  <si>
    <t>R010685261</t>
  </si>
  <si>
    <t>石井　幸之助</t>
  </si>
  <si>
    <t>R001253681</t>
  </si>
  <si>
    <t>石井　重人</t>
  </si>
  <si>
    <t>R010687775</t>
  </si>
  <si>
    <t>石井　湊人</t>
  </si>
  <si>
    <t>R010631823</t>
  </si>
  <si>
    <t>石井　哉也子</t>
  </si>
  <si>
    <t>R010467695</t>
  </si>
  <si>
    <t>石井　綾汰</t>
  </si>
  <si>
    <t>R010391913</t>
  </si>
  <si>
    <t>石井　伶弥</t>
  </si>
  <si>
    <t>R010631821</t>
  </si>
  <si>
    <t>石井　麗美</t>
  </si>
  <si>
    <t>R010546324</t>
  </si>
  <si>
    <t>石川　凰太</t>
  </si>
  <si>
    <t>R009198399</t>
  </si>
  <si>
    <t>石川　誠司</t>
  </si>
  <si>
    <t>R010352993</t>
  </si>
  <si>
    <t>石川　高光</t>
  </si>
  <si>
    <t>R010586289</t>
  </si>
  <si>
    <t>石川　遥大</t>
  </si>
  <si>
    <t>R010248588</t>
  </si>
  <si>
    <t>石川　嶺瑠</t>
  </si>
  <si>
    <t>R010538393</t>
  </si>
  <si>
    <t>石﨑　蒼大</t>
  </si>
  <si>
    <t>R010684105</t>
  </si>
  <si>
    <t>石崎　裕真</t>
  </si>
  <si>
    <t>R010579090</t>
  </si>
  <si>
    <t>石田　昭宏</t>
  </si>
  <si>
    <t>R010539281</t>
  </si>
  <si>
    <t>石田　亮太</t>
  </si>
  <si>
    <t>R010676597</t>
  </si>
  <si>
    <t>石橋　将</t>
  </si>
  <si>
    <t>R010576564</t>
  </si>
  <si>
    <t>石橋　弓斗</t>
  </si>
  <si>
    <t>R001253751</t>
  </si>
  <si>
    <t>石松　大輔</t>
  </si>
  <si>
    <t>R010638091</t>
  </si>
  <si>
    <t>石丸　恵登</t>
  </si>
  <si>
    <t>R010281873</t>
  </si>
  <si>
    <t>石本　和廣</t>
  </si>
  <si>
    <t>R010546289</t>
  </si>
  <si>
    <t>石本　知之介</t>
  </si>
  <si>
    <t>R010583784</t>
  </si>
  <si>
    <t>石本　星七</t>
  </si>
  <si>
    <t>R010576547</t>
  </si>
  <si>
    <t>石山　友樹</t>
  </si>
  <si>
    <t>R010613621</t>
  </si>
  <si>
    <t>泉　丈一郎</t>
  </si>
  <si>
    <t>R004714712</t>
  </si>
  <si>
    <t>和泉　宜幸</t>
  </si>
  <si>
    <t>R010552538</t>
  </si>
  <si>
    <t>和泉　宏幸</t>
  </si>
  <si>
    <t>R010540697</t>
  </si>
  <si>
    <t>板井　愛之助</t>
  </si>
  <si>
    <t>R010576362</t>
  </si>
  <si>
    <t>板井　航一</t>
  </si>
  <si>
    <t>R010007837</t>
  </si>
  <si>
    <t>板井　裕樹</t>
  </si>
  <si>
    <t>R010583215</t>
  </si>
  <si>
    <t>板井　勇樹</t>
  </si>
  <si>
    <t>R010583775</t>
  </si>
  <si>
    <t>市川　友翔</t>
  </si>
  <si>
    <t>R010552568</t>
  </si>
  <si>
    <t>市川　嘉樹</t>
  </si>
  <si>
    <t>R010599593</t>
  </si>
  <si>
    <t>一木　凱斗</t>
  </si>
  <si>
    <t>R010656692</t>
  </si>
  <si>
    <t>一原　幸来</t>
  </si>
  <si>
    <t>R010613611</t>
  </si>
  <si>
    <t>市原　宗磨</t>
  </si>
  <si>
    <t>R010546269</t>
  </si>
  <si>
    <t>市原　龍生</t>
  </si>
  <si>
    <t>R010189278</t>
  </si>
  <si>
    <t>一丸　顕範</t>
  </si>
  <si>
    <t>R010638051</t>
  </si>
  <si>
    <t>一色　隆紀</t>
  </si>
  <si>
    <t>R007090808</t>
  </si>
  <si>
    <t>一法師　直喜</t>
  </si>
  <si>
    <t>R010685163</t>
  </si>
  <si>
    <t>伊妻　寿昭</t>
  </si>
  <si>
    <t>R010660811</t>
  </si>
  <si>
    <t>井手　温稀</t>
  </si>
  <si>
    <t>R010453585</t>
  </si>
  <si>
    <t>出田　竣</t>
  </si>
  <si>
    <t>R008797926</t>
  </si>
  <si>
    <t>出田　武</t>
  </si>
  <si>
    <t>R010604082</t>
  </si>
  <si>
    <t>出利葉　俊太朗</t>
  </si>
  <si>
    <t>R010281846</t>
  </si>
  <si>
    <t>伊藤　魁</t>
  </si>
  <si>
    <t>R010588856</t>
  </si>
  <si>
    <t>伊東　海星</t>
  </si>
  <si>
    <t>R010642047</t>
  </si>
  <si>
    <t>伊東　海斗</t>
  </si>
  <si>
    <t>R010259419</t>
  </si>
  <si>
    <t>伊東　健一</t>
  </si>
  <si>
    <t>R010376272</t>
  </si>
  <si>
    <t>伊藤　賢治</t>
  </si>
  <si>
    <t>R010214557</t>
  </si>
  <si>
    <t>伊東　健太郎</t>
  </si>
  <si>
    <t>R010656683</t>
  </si>
  <si>
    <t>伊藤　虹輝</t>
  </si>
  <si>
    <t>R010281832</t>
  </si>
  <si>
    <t>伊藤　浩介</t>
  </si>
  <si>
    <t>R010546276</t>
  </si>
  <si>
    <t>伊東　将星</t>
  </si>
  <si>
    <t>R010660802</t>
  </si>
  <si>
    <t>伊藤　翔大</t>
  </si>
  <si>
    <t>R007959699</t>
  </si>
  <si>
    <t>伊東　昇太郎</t>
  </si>
  <si>
    <t>R010386818</t>
  </si>
  <si>
    <t>伊藤　聖菜</t>
  </si>
  <si>
    <t>R010448920</t>
  </si>
  <si>
    <t>伊藤　竜希</t>
  </si>
  <si>
    <t>R010600675</t>
  </si>
  <si>
    <t>伊東　直人</t>
  </si>
  <si>
    <t>R010656672</t>
  </si>
  <si>
    <t>伊藤　勇人</t>
  </si>
  <si>
    <t>R010448642</t>
  </si>
  <si>
    <t>伊藤　光琉</t>
  </si>
  <si>
    <t>R009408898</t>
  </si>
  <si>
    <t>伊藤　秀征</t>
  </si>
  <si>
    <t>R010642062</t>
  </si>
  <si>
    <t>伊東　湊</t>
  </si>
  <si>
    <t>R010579081</t>
  </si>
  <si>
    <t>伊藤　瑠</t>
  </si>
  <si>
    <t>R010281816</t>
  </si>
  <si>
    <t>糸永　泰樹</t>
  </si>
  <si>
    <t>R010539934</t>
  </si>
  <si>
    <t>稲熊　勇成</t>
  </si>
  <si>
    <t>R010684093</t>
  </si>
  <si>
    <t>稲葉　和博</t>
  </si>
  <si>
    <t>R010583769</t>
  </si>
  <si>
    <t>稲葉　巧真</t>
  </si>
  <si>
    <t>R010546317</t>
  </si>
  <si>
    <t>犬塚　惺哉</t>
  </si>
  <si>
    <t>R008523312</t>
  </si>
  <si>
    <t>井上　海</t>
  </si>
  <si>
    <t>R010067951</t>
  </si>
  <si>
    <t>井上　彩</t>
  </si>
  <si>
    <t>R010586717</t>
  </si>
  <si>
    <t>井上　陽翔</t>
  </si>
  <si>
    <t>R010243651</t>
  </si>
  <si>
    <t>井上　拓哉</t>
  </si>
  <si>
    <t>R010685247</t>
  </si>
  <si>
    <t>井上　大騎</t>
  </si>
  <si>
    <t>R010685267</t>
  </si>
  <si>
    <t>井上　遊太</t>
  </si>
  <si>
    <t>R010396596</t>
  </si>
  <si>
    <t>井上　凌汰</t>
  </si>
  <si>
    <t>R010376263</t>
  </si>
  <si>
    <t>井上　航</t>
  </si>
  <si>
    <t>R010396526</t>
  </si>
  <si>
    <t>猪原　虹輝</t>
  </si>
  <si>
    <t>R010604766</t>
  </si>
  <si>
    <t>猪原　蒼空</t>
  </si>
  <si>
    <t>R010581163</t>
  </si>
  <si>
    <t>猪原　康弘</t>
  </si>
  <si>
    <t>R010576558</t>
  </si>
  <si>
    <t>井堀　弘晶</t>
  </si>
  <si>
    <t>R010451963</t>
  </si>
  <si>
    <t>今井　優人</t>
  </si>
  <si>
    <t>R010538348</t>
  </si>
  <si>
    <t>今田　優太</t>
  </si>
  <si>
    <t>R010660799</t>
  </si>
  <si>
    <t>今西　竜之介</t>
  </si>
  <si>
    <t>R010141834</t>
  </si>
  <si>
    <t>今村　蓮</t>
  </si>
  <si>
    <t>R010444518</t>
  </si>
  <si>
    <t>今山　碧雪</t>
  </si>
  <si>
    <t>R010579070</t>
  </si>
  <si>
    <t>芋岡　翼</t>
  </si>
  <si>
    <t>R010354819</t>
  </si>
  <si>
    <t>井元　禅</t>
  </si>
  <si>
    <t>R010448932</t>
  </si>
  <si>
    <t>岩男　柊人</t>
  </si>
  <si>
    <t>R010445832</t>
  </si>
  <si>
    <t>岩尾　槙之助</t>
  </si>
  <si>
    <t>R010638063</t>
  </si>
  <si>
    <t>岩尾　侑之助</t>
  </si>
  <si>
    <t>R010638066</t>
  </si>
  <si>
    <t>岩城　圭悟</t>
  </si>
  <si>
    <t>R010538374</t>
  </si>
  <si>
    <t>岩坂　遥斗</t>
  </si>
  <si>
    <t>R010465578</t>
  </si>
  <si>
    <t>岩坂　浩行</t>
  </si>
  <si>
    <t>R010604080</t>
  </si>
  <si>
    <t>岩崎　煌弥</t>
  </si>
  <si>
    <t>R010100663</t>
  </si>
  <si>
    <t>岩崎　晋也</t>
  </si>
  <si>
    <t>R001254185</t>
  </si>
  <si>
    <t>岩崎　利勝</t>
  </si>
  <si>
    <t>R010599609</t>
  </si>
  <si>
    <t>岩﨑　嘉人</t>
  </si>
  <si>
    <t>R010586310</t>
  </si>
  <si>
    <t>岩﨑　蓮武</t>
  </si>
  <si>
    <t>R010687776</t>
  </si>
  <si>
    <t>岩﨑　蓮</t>
  </si>
  <si>
    <t>R010601889</t>
  </si>
  <si>
    <t>岩下　琉希</t>
  </si>
  <si>
    <t>R007959176</t>
  </si>
  <si>
    <t>岩田　進</t>
  </si>
  <si>
    <t>R010376292</t>
  </si>
  <si>
    <t>岩田　拓也</t>
  </si>
  <si>
    <t>R010396598</t>
  </si>
  <si>
    <t>岩田　和海</t>
  </si>
  <si>
    <t>R010678840</t>
  </si>
  <si>
    <t>岩田　圭主</t>
  </si>
  <si>
    <t>R010684114</t>
  </si>
  <si>
    <t>岩田　琉生</t>
  </si>
  <si>
    <t>R010642050</t>
  </si>
  <si>
    <t>岩中　海璃</t>
  </si>
  <si>
    <t>R010189261</t>
  </si>
  <si>
    <t>岩永　和馬</t>
  </si>
  <si>
    <t>R010682828</t>
  </si>
  <si>
    <t>岩橋　正記</t>
  </si>
  <si>
    <t>R010546284</t>
  </si>
  <si>
    <t>岩丸　陽斗</t>
  </si>
  <si>
    <t>R010579130</t>
  </si>
  <si>
    <t>岩丸　虎雅</t>
  </si>
  <si>
    <t>R006314464</t>
  </si>
  <si>
    <t>岩丸　博季</t>
  </si>
  <si>
    <t>R010432625</t>
  </si>
  <si>
    <t>石見　祐人</t>
  </si>
  <si>
    <t>R010576577</t>
  </si>
  <si>
    <t>岩村　昂政</t>
  </si>
  <si>
    <t>R010684131</t>
  </si>
  <si>
    <t>岩本　健聖</t>
  </si>
  <si>
    <t>R010448635</t>
  </si>
  <si>
    <t>岩本　好誠</t>
  </si>
  <si>
    <t>R010579092</t>
  </si>
  <si>
    <t>岩本　武史</t>
  </si>
  <si>
    <t>R010653568</t>
  </si>
  <si>
    <t>岩本　大空</t>
  </si>
  <si>
    <t>R010583770</t>
  </si>
  <si>
    <t>岩本　凌真</t>
  </si>
  <si>
    <t>R004111410</t>
  </si>
  <si>
    <t>上尾　雅彰</t>
  </si>
  <si>
    <t>R008480956</t>
  </si>
  <si>
    <t>植垣　秀人</t>
  </si>
  <si>
    <t>R010159752</t>
  </si>
  <si>
    <t>植木　莉香</t>
  </si>
  <si>
    <t>R010391923</t>
  </si>
  <si>
    <t>上栗　一将</t>
  </si>
  <si>
    <t>R010453593</t>
  </si>
  <si>
    <t>上園　大和</t>
  </si>
  <si>
    <t>R008797944</t>
  </si>
  <si>
    <t>上田　晃</t>
  </si>
  <si>
    <t>R010638084</t>
  </si>
  <si>
    <t>上田　佳汰</t>
  </si>
  <si>
    <t>R010248034</t>
  </si>
  <si>
    <t>上田　翔聖</t>
  </si>
  <si>
    <t>R010552531</t>
  </si>
  <si>
    <t>上田　龍汰</t>
  </si>
  <si>
    <t>R010631829</t>
  </si>
  <si>
    <t>上地　亜利佐</t>
  </si>
  <si>
    <t>R010601890</t>
  </si>
  <si>
    <t>上野　暉仁</t>
  </si>
  <si>
    <t>R010552551</t>
  </si>
  <si>
    <t>上野　海翔</t>
  </si>
  <si>
    <t>R010576555</t>
  </si>
  <si>
    <t>上野　玄貴</t>
  </si>
  <si>
    <t>R001251133</t>
  </si>
  <si>
    <t>上野　貴士</t>
  </si>
  <si>
    <t>R010386808</t>
  </si>
  <si>
    <t>上野　仁胡</t>
  </si>
  <si>
    <t>R010579101</t>
  </si>
  <si>
    <t>上野　悠陽</t>
  </si>
  <si>
    <t>R010313761</t>
  </si>
  <si>
    <t>上野　亮司</t>
  </si>
  <si>
    <t>R010552534</t>
  </si>
  <si>
    <t>上野　蓮</t>
  </si>
  <si>
    <t>R010684102</t>
  </si>
  <si>
    <t>上原　保</t>
  </si>
  <si>
    <t>R010676619</t>
  </si>
  <si>
    <t>上村　歩生</t>
  </si>
  <si>
    <t>R010354664</t>
  </si>
  <si>
    <t>上村　俊介</t>
  </si>
  <si>
    <t>R010613644</t>
  </si>
  <si>
    <t>上森　海司</t>
  </si>
  <si>
    <t>R007959617</t>
  </si>
  <si>
    <t>上屋　守</t>
  </si>
  <si>
    <t>R010599180</t>
  </si>
  <si>
    <t>宇木　聖ニ</t>
  </si>
  <si>
    <t>R010684132</t>
  </si>
  <si>
    <t>右近　陽翔</t>
  </si>
  <si>
    <t>R010579053</t>
  </si>
  <si>
    <t>宇佐川　蓮太郎</t>
  </si>
  <si>
    <t>R010432630</t>
  </si>
  <si>
    <t>臼井　宏亮</t>
  </si>
  <si>
    <t>R010448923</t>
  </si>
  <si>
    <t>歌　好陸</t>
  </si>
  <si>
    <t>R010599587</t>
  </si>
  <si>
    <t>内田　聖人</t>
  </si>
  <si>
    <t>R010599189</t>
  </si>
  <si>
    <t>内田　孝介</t>
  </si>
  <si>
    <t>R010542199</t>
  </si>
  <si>
    <t>内田　真悟</t>
  </si>
  <si>
    <t>R010552535</t>
  </si>
  <si>
    <t>内田　徹</t>
  </si>
  <si>
    <t>R010549367</t>
  </si>
  <si>
    <t>内田　真緒</t>
  </si>
  <si>
    <t>R010642029</t>
  </si>
  <si>
    <t>内田　光信</t>
  </si>
  <si>
    <t>R010656693</t>
  </si>
  <si>
    <t>宇都宮　稟平</t>
  </si>
  <si>
    <t>R010685268</t>
  </si>
  <si>
    <t>宇野　一星</t>
  </si>
  <si>
    <t>R010542180</t>
  </si>
  <si>
    <t>宇野　駿佑</t>
  </si>
  <si>
    <t>R010214530</t>
  </si>
  <si>
    <t>梅木　悠也</t>
  </si>
  <si>
    <t>R010586729</t>
  </si>
  <si>
    <t>梅田　尚弥</t>
  </si>
  <si>
    <t>R010586726</t>
  </si>
  <si>
    <t>梅田　侑虎</t>
  </si>
  <si>
    <t>R010120178</t>
  </si>
  <si>
    <t>梅田　竜一</t>
  </si>
  <si>
    <t>R010357998</t>
  </si>
  <si>
    <t>浦邊　剛史</t>
  </si>
  <si>
    <t>R010352945</t>
  </si>
  <si>
    <t>瓜生　一裕</t>
  </si>
  <si>
    <t>R010600681</t>
  </si>
  <si>
    <t>漆間　泰我</t>
  </si>
  <si>
    <t>R001254431</t>
  </si>
  <si>
    <t>漆間　大士</t>
  </si>
  <si>
    <t>R010542179</t>
  </si>
  <si>
    <t>永路　拓実</t>
  </si>
  <si>
    <t>R010538307</t>
  </si>
  <si>
    <t>江上　颯太</t>
  </si>
  <si>
    <t>R010120137</t>
  </si>
  <si>
    <t>江上　智啓</t>
  </si>
  <si>
    <t>R010576560</t>
  </si>
  <si>
    <t>江川　脩斗</t>
  </si>
  <si>
    <t>R010538296</t>
  </si>
  <si>
    <t>江川　題磯</t>
  </si>
  <si>
    <t>R010391938</t>
  </si>
  <si>
    <t>江口　大貴</t>
  </si>
  <si>
    <t>R010594948</t>
  </si>
  <si>
    <t>江口　成</t>
  </si>
  <si>
    <t>R010546298</t>
  </si>
  <si>
    <t>江口　光翔</t>
  </si>
  <si>
    <t>R010468356</t>
  </si>
  <si>
    <t>江口　烈史</t>
  </si>
  <si>
    <t>R010002119</t>
  </si>
  <si>
    <t>江隈　健斗</t>
  </si>
  <si>
    <t>R010685253</t>
  </si>
  <si>
    <t>R010445849</t>
  </si>
  <si>
    <t>江島　迅人</t>
  </si>
  <si>
    <t>R010538368</t>
  </si>
  <si>
    <t>衛藤　朱翔</t>
  </si>
  <si>
    <t>R010552544</t>
  </si>
  <si>
    <t>衛藤　庵</t>
  </si>
  <si>
    <t>R004653305</t>
  </si>
  <si>
    <t>衛藤　和憲</t>
  </si>
  <si>
    <t>R008634274</t>
  </si>
  <si>
    <t>江藤　恭平</t>
  </si>
  <si>
    <t>R010444502</t>
  </si>
  <si>
    <t>衞藤　公助</t>
  </si>
  <si>
    <t>R010638048</t>
  </si>
  <si>
    <t>衛藤　さすけ</t>
  </si>
  <si>
    <t>R010396518</t>
  </si>
  <si>
    <t>江藤　真一</t>
  </si>
  <si>
    <t>R010668410</t>
  </si>
  <si>
    <t>江藤　然生</t>
  </si>
  <si>
    <t>R010552564</t>
  </si>
  <si>
    <t>恵藤　蒼太</t>
  </si>
  <si>
    <t>R010687456</t>
  </si>
  <si>
    <t>衛藤　蒼羽</t>
  </si>
  <si>
    <t>R010465589</t>
  </si>
  <si>
    <t>江藤　貴司</t>
  </si>
  <si>
    <t>R010613634</t>
  </si>
  <si>
    <t>衞藤　勇</t>
  </si>
  <si>
    <t>R010688474</t>
  </si>
  <si>
    <t>江藤　大智</t>
  </si>
  <si>
    <t>R010588854</t>
  </si>
  <si>
    <t>江藤　司</t>
  </si>
  <si>
    <t>R007959796</t>
  </si>
  <si>
    <t>衛藤　智成</t>
  </si>
  <si>
    <t>R010393994</t>
  </si>
  <si>
    <t>衛藤　七海</t>
  </si>
  <si>
    <t>R010601873</t>
  </si>
  <si>
    <t>衞藤　遥也</t>
  </si>
  <si>
    <t>R007728983</t>
  </si>
  <si>
    <t>衛藤　秀高</t>
  </si>
  <si>
    <t>R010687774</t>
  </si>
  <si>
    <t>衛藤　瑞輝</t>
  </si>
  <si>
    <t>R010685270</t>
  </si>
  <si>
    <t>江藤　康博</t>
  </si>
  <si>
    <t>R010600680</t>
  </si>
  <si>
    <t>江藤　優希</t>
  </si>
  <si>
    <t>R010676605</t>
  </si>
  <si>
    <t>江藤　悠斗</t>
  </si>
  <si>
    <t>R010444516</t>
  </si>
  <si>
    <t>江藤　璃大</t>
  </si>
  <si>
    <t>R010391940</t>
  </si>
  <si>
    <t>江藤　蓮</t>
  </si>
  <si>
    <t>R010538319</t>
  </si>
  <si>
    <t>江戸　利樹</t>
  </si>
  <si>
    <t>R010676612</t>
  </si>
  <si>
    <t>榎田　航大</t>
  </si>
  <si>
    <t>R010631827</t>
  </si>
  <si>
    <t>榎本　美海</t>
  </si>
  <si>
    <t>R010660795</t>
  </si>
  <si>
    <t>遠藤　虹輝</t>
  </si>
  <si>
    <t>R003350881</t>
  </si>
  <si>
    <t>遠藤　朝春</t>
  </si>
  <si>
    <t>R010352962</t>
  </si>
  <si>
    <t>遠藤　優翔</t>
  </si>
  <si>
    <t>R010432619</t>
  </si>
  <si>
    <t>遠藤　之仁</t>
  </si>
  <si>
    <t>R010599591</t>
  </si>
  <si>
    <t>遠藤　了彩</t>
  </si>
  <si>
    <t>R010678832</t>
  </si>
  <si>
    <t>大芦　春真</t>
  </si>
  <si>
    <t>R001254583</t>
  </si>
  <si>
    <t>大芦　佳宏</t>
  </si>
  <si>
    <t>R010189313</t>
  </si>
  <si>
    <t>大石　周弥</t>
  </si>
  <si>
    <t>R010313760</t>
  </si>
  <si>
    <t>大石　琢斗</t>
  </si>
  <si>
    <t>R010027883</t>
  </si>
  <si>
    <t>大石　拓也</t>
  </si>
  <si>
    <t>R010027821</t>
  </si>
  <si>
    <t>大石　正雄</t>
  </si>
  <si>
    <t>R010586290</t>
  </si>
  <si>
    <t>大内　隆之介</t>
  </si>
  <si>
    <t>R010604761</t>
  </si>
  <si>
    <t>大河　聡</t>
  </si>
  <si>
    <t>R010653563</t>
  </si>
  <si>
    <t>大城　悠史</t>
  </si>
  <si>
    <t>R010576570</t>
  </si>
  <si>
    <t>大久保　彩斗</t>
  </si>
  <si>
    <t>R010576382</t>
  </si>
  <si>
    <t>大久保　宙</t>
  </si>
  <si>
    <t>R010678831</t>
  </si>
  <si>
    <t>大久保　桧埜</t>
  </si>
  <si>
    <t>R005430163</t>
  </si>
  <si>
    <t>大久保　広紀</t>
  </si>
  <si>
    <t>R010351382</t>
  </si>
  <si>
    <t>大久保　優心</t>
  </si>
  <si>
    <t>R010546336</t>
  </si>
  <si>
    <t>大久保　律輝</t>
  </si>
  <si>
    <t>R010538299</t>
  </si>
  <si>
    <t>大倉　舜佑</t>
  </si>
  <si>
    <t>R010542173</t>
  </si>
  <si>
    <t>大島　和暖</t>
  </si>
  <si>
    <t>R010642081</t>
  </si>
  <si>
    <t>大住　皐貴</t>
  </si>
  <si>
    <t>R010540701</t>
  </si>
  <si>
    <t>太田　陽己</t>
  </si>
  <si>
    <t>R010248567</t>
  </si>
  <si>
    <t>太田　祐希</t>
  </si>
  <si>
    <t>R010593121</t>
  </si>
  <si>
    <t>R010159132</t>
  </si>
  <si>
    <t>大谷　幸希</t>
  </si>
  <si>
    <t>R010583773</t>
  </si>
  <si>
    <t>大谷　悟史</t>
  </si>
  <si>
    <t>R010388043</t>
  </si>
  <si>
    <t>大谷　宗太郎</t>
  </si>
  <si>
    <t>R010576359</t>
  </si>
  <si>
    <t>大谷　琉惺</t>
  </si>
  <si>
    <t>R010465580</t>
  </si>
  <si>
    <t>大津　俊一</t>
  </si>
  <si>
    <t>R010376317</t>
  </si>
  <si>
    <t>大津　匠司</t>
  </si>
  <si>
    <t>R010396538</t>
  </si>
  <si>
    <t>大塚　紀彰</t>
  </si>
  <si>
    <t>R010167737</t>
  </si>
  <si>
    <t>大塚　誠也</t>
  </si>
  <si>
    <t>R010602910</t>
  </si>
  <si>
    <t>大塚　宗一郎</t>
  </si>
  <si>
    <t>R005528130</t>
  </si>
  <si>
    <t>大塚　丈司</t>
  </si>
  <si>
    <t>R010281805</t>
  </si>
  <si>
    <t>大塚　雅基</t>
  </si>
  <si>
    <t>R010602920</t>
  </si>
  <si>
    <t>大塚　龍斗</t>
  </si>
  <si>
    <t>R010415890</t>
  </si>
  <si>
    <t>大塚　涼平</t>
  </si>
  <si>
    <t>R010579043</t>
  </si>
  <si>
    <t>大坪　俊介</t>
  </si>
  <si>
    <t>R010546288</t>
  </si>
  <si>
    <t>大戸　朝陽</t>
  </si>
  <si>
    <t>R010576517</t>
  </si>
  <si>
    <t>大友　海翔</t>
  </si>
  <si>
    <t>R010314820</t>
  </si>
  <si>
    <t>大友　尋平</t>
  </si>
  <si>
    <t>R010390431</t>
  </si>
  <si>
    <t>大友　響姫</t>
  </si>
  <si>
    <t>R010599580</t>
  </si>
  <si>
    <t>大西　ルイス</t>
  </si>
  <si>
    <t>R010684123</t>
  </si>
  <si>
    <t>大野　碧斗</t>
  </si>
  <si>
    <t>R010604081</t>
  </si>
  <si>
    <t>大野　翔太</t>
  </si>
  <si>
    <t>R010604090</t>
  </si>
  <si>
    <t>大野　弥生</t>
  </si>
  <si>
    <t>R010586295</t>
  </si>
  <si>
    <t>大橋　凪</t>
  </si>
  <si>
    <t>R010583799</t>
  </si>
  <si>
    <t>大橋　颯</t>
  </si>
  <si>
    <t>R010538317</t>
  </si>
  <si>
    <t>大原　光人</t>
  </si>
  <si>
    <t>R010444521</t>
  </si>
  <si>
    <t>大庭　弘暉</t>
  </si>
  <si>
    <t>R010586303</t>
  </si>
  <si>
    <t>大平　瑛翔</t>
  </si>
  <si>
    <t>R010579089</t>
  </si>
  <si>
    <t>大平　聖也</t>
  </si>
  <si>
    <t>R010682465</t>
  </si>
  <si>
    <t>大室　匠</t>
  </si>
  <si>
    <t>R010546281</t>
  </si>
  <si>
    <t>大室　響</t>
  </si>
  <si>
    <t>R010546319</t>
  </si>
  <si>
    <t>大森　宗樹</t>
  </si>
  <si>
    <t>R010214576</t>
  </si>
  <si>
    <t>大屋　楓真</t>
  </si>
  <si>
    <t>R010599592</t>
  </si>
  <si>
    <t>大山　弘貴</t>
  </si>
  <si>
    <t>R010638067</t>
  </si>
  <si>
    <t>岡　航太郎</t>
  </si>
  <si>
    <t>R010549366</t>
  </si>
  <si>
    <t>岡　誉</t>
  </si>
  <si>
    <t>R010642025</t>
  </si>
  <si>
    <t>岡　正樹</t>
  </si>
  <si>
    <t>R010638049</t>
  </si>
  <si>
    <t>岡崎　翔弥</t>
  </si>
  <si>
    <t>R010538342</t>
  </si>
  <si>
    <t>岡崎　広夢</t>
  </si>
  <si>
    <t>R010682455</t>
  </si>
  <si>
    <t>岡田　明</t>
  </si>
  <si>
    <t>R010255182</t>
  </si>
  <si>
    <t>岡田　一輝</t>
  </si>
  <si>
    <t>R010083849</t>
  </si>
  <si>
    <t>岡田　幸太郎</t>
  </si>
  <si>
    <t>R010660796</t>
  </si>
  <si>
    <t>岡田　翔馬</t>
  </si>
  <si>
    <t>R005987412</t>
  </si>
  <si>
    <t>岡田　隆行</t>
  </si>
  <si>
    <t>R005603200</t>
  </si>
  <si>
    <t>岡田　涼平</t>
  </si>
  <si>
    <t>R010593131</t>
  </si>
  <si>
    <t>岡野　太一</t>
  </si>
  <si>
    <t>R010552577</t>
  </si>
  <si>
    <t>岡野　直人</t>
  </si>
  <si>
    <t>R010391965</t>
  </si>
  <si>
    <t>岡野　凜平</t>
  </si>
  <si>
    <t>R010248029</t>
  </si>
  <si>
    <t>岡部　純大</t>
  </si>
  <si>
    <t>R010642035</t>
  </si>
  <si>
    <t>岡部　正典</t>
  </si>
  <si>
    <t>R010604772</t>
  </si>
  <si>
    <t>岡松　愁人</t>
  </si>
  <si>
    <t>R010513151</t>
  </si>
  <si>
    <t>岡村　勇輝</t>
  </si>
  <si>
    <t>R010599183</t>
  </si>
  <si>
    <t>岡村　綾斗</t>
  </si>
  <si>
    <t>R010538298</t>
  </si>
  <si>
    <t>岡本　和也</t>
  </si>
  <si>
    <t>R010538377</t>
  </si>
  <si>
    <t>岡本　健司</t>
  </si>
  <si>
    <t>R010376290</t>
  </si>
  <si>
    <t>岡本　英明</t>
  </si>
  <si>
    <t>R010642060</t>
  </si>
  <si>
    <t>岡本　心逢</t>
  </si>
  <si>
    <t>R010538294</t>
  </si>
  <si>
    <t>岡本　優</t>
  </si>
  <si>
    <t>R010579059</t>
  </si>
  <si>
    <t>岡本　有人</t>
  </si>
  <si>
    <t>R006901570</t>
  </si>
  <si>
    <t>小川　健二</t>
  </si>
  <si>
    <t>R010255177</t>
  </si>
  <si>
    <t>小川　航平</t>
  </si>
  <si>
    <t>R010684113</t>
  </si>
  <si>
    <t>小川　修人</t>
  </si>
  <si>
    <t>R010653607</t>
  </si>
  <si>
    <t>小川　蒼心</t>
  </si>
  <si>
    <t>R010684098</t>
  </si>
  <si>
    <t>小川　竜也</t>
  </si>
  <si>
    <t>R010579067</t>
  </si>
  <si>
    <t>小川　祐二</t>
  </si>
  <si>
    <t>R010678844</t>
  </si>
  <si>
    <t>小川　涼成</t>
  </si>
  <si>
    <t>R010682460</t>
  </si>
  <si>
    <t>荻野　頼吾</t>
  </si>
  <si>
    <t>R010583771</t>
  </si>
  <si>
    <t>荻本　玲也</t>
  </si>
  <si>
    <t>R010653153</t>
  </si>
  <si>
    <t>荻山　明依</t>
  </si>
  <si>
    <t>R010314808</t>
  </si>
  <si>
    <t>於久　流絆晟</t>
  </si>
  <si>
    <t>R010351378</t>
  </si>
  <si>
    <t>奥田　翔太</t>
  </si>
  <si>
    <t>R010546302</t>
  </si>
  <si>
    <t>奥田　哲平</t>
  </si>
  <si>
    <t>R010579126</t>
  </si>
  <si>
    <t>奥田　智己</t>
  </si>
  <si>
    <t>R001254972</t>
  </si>
  <si>
    <t>奥野　真一郎</t>
  </si>
  <si>
    <t>R010599179</t>
  </si>
  <si>
    <t>奥村　祐利</t>
  </si>
  <si>
    <t>R010613628</t>
  </si>
  <si>
    <t>小倉　優弥</t>
  </si>
  <si>
    <t>R010189264</t>
  </si>
  <si>
    <t>小栗　貴成</t>
  </si>
  <si>
    <t>R010415897</t>
  </si>
  <si>
    <t>長田　知樹</t>
  </si>
  <si>
    <t>R010676671</t>
  </si>
  <si>
    <t>小澤　颯太</t>
  </si>
  <si>
    <t>R010099447</t>
  </si>
  <si>
    <t>小澤　剛史</t>
  </si>
  <si>
    <t>R010501273</t>
  </si>
  <si>
    <t>押田　卓</t>
  </si>
  <si>
    <t>R010684112</t>
  </si>
  <si>
    <t>小代　朔</t>
  </si>
  <si>
    <t>R010653606</t>
  </si>
  <si>
    <t>尾造　刻土</t>
  </si>
  <si>
    <t>R009546064</t>
  </si>
  <si>
    <t>小田　邦昭</t>
  </si>
  <si>
    <t>R010167750</t>
  </si>
  <si>
    <t>小田　晴日</t>
  </si>
  <si>
    <t>R010653589</t>
  </si>
  <si>
    <t>小田　聖翔</t>
  </si>
  <si>
    <t>R010604122</t>
  </si>
  <si>
    <t>小田　唯夏</t>
  </si>
  <si>
    <t>R010656677</t>
  </si>
  <si>
    <t>小田巻　獅童</t>
  </si>
  <si>
    <t>R010465611</t>
  </si>
  <si>
    <t>小田巻　裕二</t>
  </si>
  <si>
    <t>R010676604</t>
  </si>
  <si>
    <t>越智　政名</t>
  </si>
  <si>
    <t>R010688478</t>
  </si>
  <si>
    <t>翁長　良冴</t>
  </si>
  <si>
    <t>R010586294</t>
  </si>
  <si>
    <t>小野　陽士</t>
  </si>
  <si>
    <t>R010358202</t>
  </si>
  <si>
    <t>小野　敦司</t>
  </si>
  <si>
    <t>R010546323</t>
  </si>
  <si>
    <t>小野　奏音</t>
  </si>
  <si>
    <t>R010549371</t>
  </si>
  <si>
    <t>小野　華凜</t>
  </si>
  <si>
    <t>R010538304</t>
  </si>
  <si>
    <t>小野　柑太</t>
  </si>
  <si>
    <t>R004385936</t>
  </si>
  <si>
    <t>小野　耕一</t>
  </si>
  <si>
    <t>R010685259</t>
  </si>
  <si>
    <t>小野　昂輝</t>
  </si>
  <si>
    <t>R010281854</t>
  </si>
  <si>
    <t>小野　翔希</t>
  </si>
  <si>
    <t>R010281828</t>
  </si>
  <si>
    <t>小野　将司</t>
  </si>
  <si>
    <t>R010465619</t>
  </si>
  <si>
    <t>小野　翔馬</t>
  </si>
  <si>
    <t>R010579120</t>
  </si>
  <si>
    <t>小野　大斗</t>
  </si>
  <si>
    <t>R010583800</t>
  </si>
  <si>
    <t>小野　拓馬</t>
  </si>
  <si>
    <t>R010579065</t>
  </si>
  <si>
    <t>小野　拓海</t>
  </si>
  <si>
    <t>R010388059</t>
  </si>
  <si>
    <t>小野　翔希斗</t>
  </si>
  <si>
    <t>R010656680</t>
  </si>
  <si>
    <t>小野　渚</t>
  </si>
  <si>
    <t>R010539289</t>
  </si>
  <si>
    <t>小野　陽大</t>
  </si>
  <si>
    <t>R010638042</t>
  </si>
  <si>
    <t>小野　正和</t>
  </si>
  <si>
    <t>R010093504</t>
  </si>
  <si>
    <t>小野　裕希</t>
  </si>
  <si>
    <t>R010685269</t>
  </si>
  <si>
    <t>小野　悠樹</t>
  </si>
  <si>
    <t>R010100673</t>
  </si>
  <si>
    <t>小野　裕司</t>
  </si>
  <si>
    <t>R010656671</t>
  </si>
  <si>
    <t>小野　友真</t>
  </si>
  <si>
    <t>R010445830</t>
  </si>
  <si>
    <t>小野　陽祐</t>
  </si>
  <si>
    <t>R010376315</t>
  </si>
  <si>
    <t>小野　祥弘</t>
  </si>
  <si>
    <t>R010682440</t>
  </si>
  <si>
    <t>小野　龍之介</t>
  </si>
  <si>
    <t>R010539275</t>
  </si>
  <si>
    <t>小野　羚稀</t>
  </si>
  <si>
    <t>R010432633</t>
  </si>
  <si>
    <t>小野　蓮央</t>
  </si>
  <si>
    <t>R010642034</t>
  </si>
  <si>
    <t>小原　陸</t>
  </si>
  <si>
    <t>R010660823</t>
  </si>
  <si>
    <t>小幡　愛翔</t>
  </si>
  <si>
    <t>R010586720</t>
  </si>
  <si>
    <t>小畑　歩来</t>
  </si>
  <si>
    <t>R006574048</t>
  </si>
  <si>
    <t>尾林　秀章</t>
  </si>
  <si>
    <t>R010586330</t>
  </si>
  <si>
    <t>小俣　慶一郎</t>
  </si>
  <si>
    <t>R010352968</t>
  </si>
  <si>
    <t>尾本　想太</t>
  </si>
  <si>
    <t>R010638044</t>
  </si>
  <si>
    <t>オン　ビョンフン</t>
  </si>
  <si>
    <t>R010388040</t>
  </si>
  <si>
    <t>甲斐　照</t>
  </si>
  <si>
    <t>R005164446</t>
  </si>
  <si>
    <t>甲斐　一翠</t>
  </si>
  <si>
    <t>R005164613</t>
  </si>
  <si>
    <t>甲斐　英治</t>
  </si>
  <si>
    <t>R010687464</t>
  </si>
  <si>
    <t>甲斐　咲渡</t>
  </si>
  <si>
    <t>R010688477</t>
  </si>
  <si>
    <t>甲斐　純一郎</t>
  </si>
  <si>
    <t>R010600673</t>
  </si>
  <si>
    <t>甲斐　順平</t>
  </si>
  <si>
    <t>R005987388</t>
  </si>
  <si>
    <t>甲斐　直樹</t>
  </si>
  <si>
    <t>R010684116</t>
  </si>
  <si>
    <t>甲斐　陽向</t>
  </si>
  <si>
    <t>R010579094</t>
  </si>
  <si>
    <t>甲斐　勇聖</t>
  </si>
  <si>
    <t>R006314455</t>
  </si>
  <si>
    <t>甲斐　竜二</t>
  </si>
  <si>
    <t>R001255281</t>
  </si>
  <si>
    <t>甲斐　亮介</t>
  </si>
  <si>
    <t>R010583783</t>
  </si>
  <si>
    <t>甲斐　亮佑</t>
  </si>
  <si>
    <t>R010214529</t>
  </si>
  <si>
    <t>加賀　寿一</t>
  </si>
  <si>
    <t>R010660813</t>
  </si>
  <si>
    <t>加々見　凪</t>
  </si>
  <si>
    <t>R010262594</t>
  </si>
  <si>
    <t>香川　航汰</t>
  </si>
  <si>
    <t>R010189343</t>
  </si>
  <si>
    <t>香川　真弓</t>
  </si>
  <si>
    <t>R005987397</t>
  </si>
  <si>
    <t>香川　豊</t>
  </si>
  <si>
    <t>R010390414</t>
  </si>
  <si>
    <t>垣内　太陽</t>
  </si>
  <si>
    <t>R010631818</t>
  </si>
  <si>
    <t>柿崎　あい</t>
  </si>
  <si>
    <t>R010682452</t>
  </si>
  <si>
    <t>角崎　正</t>
  </si>
  <si>
    <t>R010552565</t>
  </si>
  <si>
    <t>加隈　歩夢</t>
  </si>
  <si>
    <t>R010465596</t>
  </si>
  <si>
    <t>角谷　直樹</t>
  </si>
  <si>
    <t>R010347377</t>
  </si>
  <si>
    <t>鹿毛　雅人</t>
  </si>
  <si>
    <t>R010642028</t>
  </si>
  <si>
    <t>影山　慎一郎</t>
  </si>
  <si>
    <t>R010597283</t>
  </si>
  <si>
    <t>笠　琳登</t>
  </si>
  <si>
    <t>R009545913</t>
  </si>
  <si>
    <t>笠村　大</t>
  </si>
  <si>
    <t>R010214467</t>
  </si>
  <si>
    <t>笠村　凜</t>
  </si>
  <si>
    <t>R010682449</t>
  </si>
  <si>
    <t>梶浦　廉人</t>
  </si>
  <si>
    <t>R001255342</t>
  </si>
  <si>
    <t>梶川　正和</t>
  </si>
  <si>
    <t>R010579149</t>
  </si>
  <si>
    <t>梶原　琥汰</t>
  </si>
  <si>
    <t>R010678824</t>
  </si>
  <si>
    <t>梶原　康太</t>
  </si>
  <si>
    <t>R010007838</t>
  </si>
  <si>
    <t>梶原　孝平</t>
  </si>
  <si>
    <t>R010120174</t>
  </si>
  <si>
    <t>梶原　規史</t>
  </si>
  <si>
    <t>R010579075</t>
  </si>
  <si>
    <t>梶原　凌</t>
  </si>
  <si>
    <t>R010684099</t>
  </si>
  <si>
    <t>片桐　大貴</t>
  </si>
  <si>
    <t>R010576370</t>
  </si>
  <si>
    <t>片島　啓太</t>
  </si>
  <si>
    <t>R010313766</t>
  </si>
  <si>
    <t>片山　達郎</t>
  </si>
  <si>
    <t>R008634593</t>
  </si>
  <si>
    <t>片山　雄一</t>
  </si>
  <si>
    <t>R010156504</t>
  </si>
  <si>
    <t>勝木　翔也</t>
  </si>
  <si>
    <t>R010656690</t>
  </si>
  <si>
    <t>葛城　征吾</t>
  </si>
  <si>
    <t>R010576372</t>
  </si>
  <si>
    <t>葛城　暖</t>
  </si>
  <si>
    <t>R010653567</t>
  </si>
  <si>
    <t>葛城　蓮</t>
  </si>
  <si>
    <t>R010604069</t>
  </si>
  <si>
    <t>加藤　恭悟</t>
  </si>
  <si>
    <t>R010684016</t>
  </si>
  <si>
    <t>加藤　羽矢斗</t>
  </si>
  <si>
    <t>R010642082</t>
  </si>
  <si>
    <t>加藤　陽翔</t>
  </si>
  <si>
    <t>R010396549</t>
  </si>
  <si>
    <t>加藤　晴久</t>
  </si>
  <si>
    <t>R010448241</t>
  </si>
  <si>
    <t>加藤　大</t>
  </si>
  <si>
    <t>R010599172</t>
  </si>
  <si>
    <t>加藤　正雄</t>
  </si>
  <si>
    <t>R010576363</t>
  </si>
  <si>
    <t>加藤　悠汰</t>
  </si>
  <si>
    <t>R010656694</t>
  </si>
  <si>
    <t>加藤　竜蔵</t>
  </si>
  <si>
    <t>R010684092</t>
  </si>
  <si>
    <t>加藤　龍</t>
  </si>
  <si>
    <t>R010583786</t>
  </si>
  <si>
    <t>加藤　航</t>
  </si>
  <si>
    <t>R010583757</t>
  </si>
  <si>
    <t>角　晋太郎</t>
  </si>
  <si>
    <t>R010653592</t>
  </si>
  <si>
    <t>門田　楽汰</t>
  </si>
  <si>
    <t>R010448925</t>
  </si>
  <si>
    <t>金丸　大海</t>
  </si>
  <si>
    <t>R010678839</t>
  </si>
  <si>
    <t>金丸　尚輝</t>
  </si>
  <si>
    <t>R010676613</t>
  </si>
  <si>
    <t>金森　海樹</t>
  </si>
  <si>
    <t>R010583803</t>
  </si>
  <si>
    <t>金森　空良</t>
  </si>
  <si>
    <t>R010642057</t>
  </si>
  <si>
    <t>金山　将希</t>
  </si>
  <si>
    <t>R010546300</t>
  </si>
  <si>
    <t>金子　周太</t>
  </si>
  <si>
    <t>R010440458</t>
  </si>
  <si>
    <t>金田　美楓</t>
  </si>
  <si>
    <t>R010604782</t>
  </si>
  <si>
    <t>金田　煌矢</t>
  </si>
  <si>
    <t>R010581176</t>
  </si>
  <si>
    <t>兼田　秀虎</t>
  </si>
  <si>
    <t>R010638077</t>
  </si>
  <si>
    <t>金當　悠也</t>
  </si>
  <si>
    <t>R010653603</t>
  </si>
  <si>
    <t>鎌田　航史郎</t>
  </si>
  <si>
    <t>R010586326</t>
  </si>
  <si>
    <t>鎌田　虎之介</t>
  </si>
  <si>
    <t>R010540038</t>
  </si>
  <si>
    <t>上城　司</t>
  </si>
  <si>
    <t>R010027818</t>
  </si>
  <si>
    <t>紙谷　昌弥</t>
  </si>
  <si>
    <t>R010542198</t>
  </si>
  <si>
    <t>神原　和希</t>
  </si>
  <si>
    <t>R010546275</t>
  </si>
  <si>
    <t>上村　叶多</t>
  </si>
  <si>
    <t>R010653159</t>
  </si>
  <si>
    <t>神山　葵</t>
  </si>
  <si>
    <t>R010656684</t>
  </si>
  <si>
    <t>亀井　慶太</t>
  </si>
  <si>
    <t>R010549369</t>
  </si>
  <si>
    <t>亀井　友花</t>
  </si>
  <si>
    <t>R010467574</t>
  </si>
  <si>
    <t>亀谷　柊斗</t>
  </si>
  <si>
    <t>R005603282</t>
  </si>
  <si>
    <t>亀山　万生</t>
  </si>
  <si>
    <t>R010656688</t>
  </si>
  <si>
    <t>萱島　一平</t>
  </si>
  <si>
    <t>R010352950</t>
  </si>
  <si>
    <t>萱島　良太</t>
  </si>
  <si>
    <t>R010660828</t>
  </si>
  <si>
    <t>唐田　悠雅</t>
  </si>
  <si>
    <t>R010682442</t>
  </si>
  <si>
    <t>狩生　倖充</t>
  </si>
  <si>
    <t>R002917476</t>
  </si>
  <si>
    <t>河井　寛次郎</t>
  </si>
  <si>
    <t>R010586298</t>
  </si>
  <si>
    <t>河合　来城</t>
  </si>
  <si>
    <t>R010678827</t>
  </si>
  <si>
    <t>川上　徐生</t>
  </si>
  <si>
    <t>R010248572</t>
  </si>
  <si>
    <t>川口　航平</t>
  </si>
  <si>
    <t>R010314824</t>
  </si>
  <si>
    <t>川口　俊輔</t>
  </si>
  <si>
    <t>R010579054</t>
  </si>
  <si>
    <t>川口　翔太</t>
  </si>
  <si>
    <t>R010638050</t>
  </si>
  <si>
    <t>川越　竜馬</t>
  </si>
  <si>
    <t>R010653569</t>
  </si>
  <si>
    <t>河崎　海斗</t>
  </si>
  <si>
    <t>R010579133</t>
  </si>
  <si>
    <t>川崎　太洋</t>
  </si>
  <si>
    <t>R010604071</t>
  </si>
  <si>
    <t>川﨑　璃央</t>
  </si>
  <si>
    <t>R010682461</t>
  </si>
  <si>
    <t>川﨑　亮駕</t>
  </si>
  <si>
    <t>R010583785</t>
  </si>
  <si>
    <t>川嶋　映多</t>
  </si>
  <si>
    <t>R010676592</t>
  </si>
  <si>
    <t>川島　愛翔</t>
  </si>
  <si>
    <t>R010448924</t>
  </si>
  <si>
    <t>川尻　暁斗</t>
  </si>
  <si>
    <t>R010638041</t>
  </si>
  <si>
    <t>川副　優斗</t>
  </si>
  <si>
    <t>R010638078</t>
  </si>
  <si>
    <t>川田　裕之</t>
  </si>
  <si>
    <t>R010684137</t>
  </si>
  <si>
    <t>河津　愛都</t>
  </si>
  <si>
    <t>R010586721</t>
  </si>
  <si>
    <t>河津　瑛斗</t>
  </si>
  <si>
    <t>R010579079</t>
  </si>
  <si>
    <t>河津　悠星</t>
  </si>
  <si>
    <t>R010421578</t>
  </si>
  <si>
    <t>川浪　尚人</t>
  </si>
  <si>
    <t>R010159751</t>
  </si>
  <si>
    <t>川浪　実歩</t>
  </si>
  <si>
    <t>R010546290</t>
  </si>
  <si>
    <t>河野　優生</t>
  </si>
  <si>
    <t>R010682441</t>
  </si>
  <si>
    <t>河野　瑛亮</t>
  </si>
  <si>
    <t>R010538397</t>
  </si>
  <si>
    <t>河野　栄磨</t>
  </si>
  <si>
    <t>R010583789</t>
  </si>
  <si>
    <t>川野　公聖</t>
  </si>
  <si>
    <t>R010687784</t>
  </si>
  <si>
    <t>川野　宏弥</t>
  </si>
  <si>
    <t>R006220606</t>
  </si>
  <si>
    <t>河野　成利</t>
  </si>
  <si>
    <t>R010604078</t>
  </si>
  <si>
    <t>河野　崇翔</t>
  </si>
  <si>
    <t>R010539287</t>
  </si>
  <si>
    <t>河野　松介</t>
  </si>
  <si>
    <t>R010613602</t>
  </si>
  <si>
    <t>河野　将太郎</t>
  </si>
  <si>
    <t>R010586201</t>
  </si>
  <si>
    <t>川野　真司</t>
  </si>
  <si>
    <t>R010396561</t>
  </si>
  <si>
    <t>川野　陣</t>
  </si>
  <si>
    <t>R010189263</t>
  </si>
  <si>
    <t>河野　徹郎</t>
  </si>
  <si>
    <t>R010027894</t>
  </si>
  <si>
    <t>河野　斗馬</t>
  </si>
  <si>
    <t>R010390422</t>
  </si>
  <si>
    <t>河野　桐也</t>
  </si>
  <si>
    <t>R010538375</t>
  </si>
  <si>
    <t>河野　虎之介</t>
  </si>
  <si>
    <t>R010599589</t>
  </si>
  <si>
    <t>川野　菜緒</t>
  </si>
  <si>
    <t>R010538388</t>
  </si>
  <si>
    <t>河野　夏</t>
  </si>
  <si>
    <t>R010396562</t>
  </si>
  <si>
    <t>川野　迅翔</t>
  </si>
  <si>
    <t>R010546297</t>
  </si>
  <si>
    <t>河野　聖</t>
  </si>
  <si>
    <t>R010376293</t>
  </si>
  <si>
    <t>河野　仁志</t>
  </si>
  <si>
    <t>R010579055</t>
  </si>
  <si>
    <t>河野　暖大</t>
  </si>
  <si>
    <t>R010642045</t>
  </si>
  <si>
    <t>河野　心優菜</t>
  </si>
  <si>
    <t>R010214628</t>
  </si>
  <si>
    <t>川野　裕貴</t>
  </si>
  <si>
    <t>R010682454</t>
  </si>
  <si>
    <t>河野　祐樹</t>
  </si>
  <si>
    <t>R010542203</t>
  </si>
  <si>
    <t>河野　祐輔</t>
  </si>
  <si>
    <t>R010586329</t>
  </si>
  <si>
    <t>河野　悠翔</t>
  </si>
  <si>
    <t>R010678829</t>
  </si>
  <si>
    <t>川野　佑斗</t>
  </si>
  <si>
    <t>R010653155</t>
  </si>
  <si>
    <t>河野　梨亜菜</t>
  </si>
  <si>
    <t>R010678826</t>
  </si>
  <si>
    <t>川野　羚準</t>
  </si>
  <si>
    <t>R010682464</t>
  </si>
  <si>
    <t>川原　琉生</t>
  </si>
  <si>
    <t>R010549365</t>
  </si>
  <si>
    <t>川端　沙雪</t>
  </si>
  <si>
    <t>R010601871</t>
  </si>
  <si>
    <t>川邊　恒輝</t>
  </si>
  <si>
    <t>R009198487</t>
  </si>
  <si>
    <t>川邉　太一朗</t>
  </si>
  <si>
    <t>R005405264</t>
  </si>
  <si>
    <t>河村　航大</t>
  </si>
  <si>
    <t>R010684107</t>
  </si>
  <si>
    <t>河村　忠起</t>
  </si>
  <si>
    <t>R010396560</t>
  </si>
  <si>
    <t>河村　長雲</t>
  </si>
  <si>
    <t>R001255908</t>
  </si>
  <si>
    <t>河村　信善</t>
  </si>
  <si>
    <t>R010653586</t>
  </si>
  <si>
    <t>河村　日那汰</t>
  </si>
  <si>
    <t>R010613604</t>
  </si>
  <si>
    <t>川村　悠介</t>
  </si>
  <si>
    <t>R010396525</t>
  </si>
  <si>
    <t>河村　陽平</t>
  </si>
  <si>
    <t>R010539272</t>
  </si>
  <si>
    <t>河室　大地</t>
  </si>
  <si>
    <t>R010604085</t>
  </si>
  <si>
    <t>河面　将大</t>
  </si>
  <si>
    <t>R010601880</t>
  </si>
  <si>
    <t>河面　青空</t>
  </si>
  <si>
    <t>R010688488</t>
  </si>
  <si>
    <t>川本　雄眞</t>
  </si>
  <si>
    <t>R010604123</t>
  </si>
  <si>
    <t>川本　心埜</t>
  </si>
  <si>
    <t>R010638083</t>
  </si>
  <si>
    <t>菅　晃太朗</t>
  </si>
  <si>
    <t>R010604075</t>
  </si>
  <si>
    <t>漢　翔太</t>
  </si>
  <si>
    <t>R010546340</t>
  </si>
  <si>
    <t>神崎　来実</t>
  </si>
  <si>
    <t>R010642083</t>
  </si>
  <si>
    <t>神崎　柊斗</t>
  </si>
  <si>
    <t>R010396520</t>
  </si>
  <si>
    <t>神崎　大輔</t>
  </si>
  <si>
    <t>R010682443</t>
  </si>
  <si>
    <t>神﨑　斗亜</t>
  </si>
  <si>
    <t>R010682456</t>
  </si>
  <si>
    <t>神崎　雅且</t>
  </si>
  <si>
    <t>R010396529</t>
  </si>
  <si>
    <t>神田　武志</t>
  </si>
  <si>
    <t>R010449910</t>
  </si>
  <si>
    <t>神田　裕</t>
  </si>
  <si>
    <t>R010687772</t>
  </si>
  <si>
    <t>神田　遼太郎</t>
  </si>
  <si>
    <t>R010542195</t>
  </si>
  <si>
    <t>木内　諭貴久</t>
  </si>
  <si>
    <t>R010576535</t>
  </si>
  <si>
    <t>菊口　和希</t>
  </si>
  <si>
    <t>R001255953</t>
  </si>
  <si>
    <t>菊田　興太郎</t>
  </si>
  <si>
    <t>R010432646</t>
  </si>
  <si>
    <t>菊池　敏志</t>
  </si>
  <si>
    <t>R003972586</t>
  </si>
  <si>
    <t>菊地　誠</t>
  </si>
  <si>
    <t>R010214551</t>
  </si>
  <si>
    <t>菊地　隆之輔</t>
  </si>
  <si>
    <t>R010538345</t>
  </si>
  <si>
    <t>菊屋　令</t>
  </si>
  <si>
    <t>R010642044</t>
  </si>
  <si>
    <t>菊樂　和貴</t>
  </si>
  <si>
    <t>R001255980</t>
  </si>
  <si>
    <t>木嶋　高行</t>
  </si>
  <si>
    <t>R010678845</t>
  </si>
  <si>
    <t>北角　優稀</t>
  </si>
  <si>
    <t>R010546303</t>
  </si>
  <si>
    <t>北川　奏</t>
  </si>
  <si>
    <t>R008798147</t>
  </si>
  <si>
    <t>木谷　大希</t>
  </si>
  <si>
    <t>R010576509</t>
  </si>
  <si>
    <t>木谷　亮太</t>
  </si>
  <si>
    <t>R010604086</t>
  </si>
  <si>
    <t>北林　佑心</t>
  </si>
  <si>
    <t>R010687768</t>
  </si>
  <si>
    <t>北村　鴻尚</t>
  </si>
  <si>
    <t>R010642079</t>
  </si>
  <si>
    <t>北村　優一</t>
  </si>
  <si>
    <t>R010638052</t>
  </si>
  <si>
    <t>木田　圭亮</t>
  </si>
  <si>
    <t>R010542197</t>
  </si>
  <si>
    <t>木付　晴翔</t>
  </si>
  <si>
    <t>R010214583</t>
  </si>
  <si>
    <t>木津　浩太</t>
  </si>
  <si>
    <t>R010642058</t>
  </si>
  <si>
    <t>木津　翔貴</t>
  </si>
  <si>
    <t>R010214584</t>
  </si>
  <si>
    <t>木津　春歌</t>
  </si>
  <si>
    <t>R010538331</t>
  </si>
  <si>
    <t>木戸　航大</t>
  </si>
  <si>
    <t>R010546304</t>
  </si>
  <si>
    <t>衣笠　勇輝</t>
  </si>
  <si>
    <t>R001256031</t>
  </si>
  <si>
    <t>木下　和夫</t>
  </si>
  <si>
    <t>R010546305</t>
  </si>
  <si>
    <t>木下　敬介</t>
  </si>
  <si>
    <t>R010396543</t>
  </si>
  <si>
    <t>木下　広貴</t>
  </si>
  <si>
    <t>R010444512</t>
  </si>
  <si>
    <t>木下　泰暉</t>
  </si>
  <si>
    <t>R010613597</t>
  </si>
  <si>
    <t>木下　大輔</t>
  </si>
  <si>
    <t>R008798138</t>
  </si>
  <si>
    <t>木下　秀紀</t>
  </si>
  <si>
    <t>R010684127</t>
  </si>
  <si>
    <t>木下　陽翔</t>
  </si>
  <si>
    <t>R010356143</t>
  </si>
  <si>
    <t>木原　将和</t>
  </si>
  <si>
    <t>R001256068</t>
  </si>
  <si>
    <t>岐部　裕二</t>
  </si>
  <si>
    <t>R010248580</t>
  </si>
  <si>
    <t>木村　一平</t>
  </si>
  <si>
    <t>R010687773</t>
  </si>
  <si>
    <t>木村　海惺</t>
  </si>
  <si>
    <t>R010576552</t>
  </si>
  <si>
    <t>木村　颯太</t>
  </si>
  <si>
    <t>R010583778</t>
  </si>
  <si>
    <t>木村　太陽</t>
  </si>
  <si>
    <t>R010552550</t>
  </si>
  <si>
    <t>木村　翔瑛</t>
  </si>
  <si>
    <t>R010593120</t>
  </si>
  <si>
    <t>木村　凌</t>
  </si>
  <si>
    <t>R010538369</t>
  </si>
  <si>
    <t>木本　心</t>
  </si>
  <si>
    <t>R010638086</t>
  </si>
  <si>
    <t>木元　蒼空</t>
  </si>
  <si>
    <t>R010448240</t>
  </si>
  <si>
    <t>木本　博昭</t>
  </si>
  <si>
    <t>R010581166</t>
  </si>
  <si>
    <t>清末　智暉</t>
  </si>
  <si>
    <t>R010538337</t>
  </si>
  <si>
    <t>清末　七翔</t>
  </si>
  <si>
    <t>R010586306</t>
  </si>
  <si>
    <t>清末　勘之</t>
  </si>
  <si>
    <t>R010613610</t>
  </si>
  <si>
    <t>清永　純志</t>
  </si>
  <si>
    <t>R010678837</t>
  </si>
  <si>
    <t>清原　昇馬</t>
  </si>
  <si>
    <t>R010281797</t>
  </si>
  <si>
    <t>清原　勇二</t>
  </si>
  <si>
    <t>R010687454</t>
  </si>
  <si>
    <t>清原　裕翔</t>
  </si>
  <si>
    <t>R010661146</t>
  </si>
  <si>
    <t>吉良　昌一郎</t>
  </si>
  <si>
    <t>R010604780</t>
  </si>
  <si>
    <t>吉良　匠生</t>
  </si>
  <si>
    <t>R010660798</t>
  </si>
  <si>
    <t>吉良　翼</t>
  </si>
  <si>
    <t>R010653157</t>
  </si>
  <si>
    <t>吉良　緋由莉</t>
  </si>
  <si>
    <t>R010403234</t>
  </si>
  <si>
    <t>吉良　楓花</t>
  </si>
  <si>
    <t>R010687779</t>
  </si>
  <si>
    <t>吉良　大和</t>
  </si>
  <si>
    <t>R010593963</t>
  </si>
  <si>
    <t>吉良　優輝</t>
  </si>
  <si>
    <t>R001256183</t>
  </si>
  <si>
    <t>吉良　陽平</t>
  </si>
  <si>
    <t>R010604097</t>
  </si>
  <si>
    <t>切封　海音</t>
  </si>
  <si>
    <t>R010586314</t>
  </si>
  <si>
    <t>桐村　虎夢</t>
  </si>
  <si>
    <t>R010631816</t>
  </si>
  <si>
    <t>刑部　珠希</t>
  </si>
  <si>
    <t>R010248041</t>
  </si>
  <si>
    <t>釘宮　翼</t>
  </si>
  <si>
    <t>R010656685</t>
  </si>
  <si>
    <t>釘宮　央</t>
  </si>
  <si>
    <t>R010688155</t>
  </si>
  <si>
    <t>日下　宗大</t>
  </si>
  <si>
    <t>R010583761</t>
  </si>
  <si>
    <t>日下部　悠大</t>
  </si>
  <si>
    <t>R010313754</t>
  </si>
  <si>
    <t>櫛野　理弘</t>
  </si>
  <si>
    <t>R010687786</t>
  </si>
  <si>
    <t>串間　一貴</t>
  </si>
  <si>
    <t>R010539278</t>
  </si>
  <si>
    <t>楠田　優</t>
  </si>
  <si>
    <t>R010579060</t>
  </si>
  <si>
    <t>楠野　裕也</t>
  </si>
  <si>
    <t>R010542190</t>
  </si>
  <si>
    <t>楠木　裕二</t>
  </si>
  <si>
    <t>R010351368</t>
  </si>
  <si>
    <t>楠元　和馬</t>
  </si>
  <si>
    <t>R010576541</t>
  </si>
  <si>
    <t>葛西　翔太</t>
  </si>
  <si>
    <t>R010376336</t>
  </si>
  <si>
    <t>沓掛　聖和</t>
  </si>
  <si>
    <t>R010579146</t>
  </si>
  <si>
    <t>工藤　渉</t>
  </si>
  <si>
    <t>R010261616</t>
  </si>
  <si>
    <t>工藤　大昌</t>
  </si>
  <si>
    <t>R009546116</t>
  </si>
  <si>
    <t>工藤　忠弘</t>
  </si>
  <si>
    <t>R010576385</t>
  </si>
  <si>
    <t>工藤　大明</t>
  </si>
  <si>
    <t>R010579123</t>
  </si>
  <si>
    <t>工藤　凪</t>
  </si>
  <si>
    <t>R010586300</t>
  </si>
  <si>
    <t>工藤　光向太</t>
  </si>
  <si>
    <t>R001256253</t>
  </si>
  <si>
    <t>工藤　洋</t>
  </si>
  <si>
    <t>R001256244</t>
  </si>
  <si>
    <t>工藤　光範</t>
  </si>
  <si>
    <t>R010083877</t>
  </si>
  <si>
    <t>工藤　大和</t>
  </si>
  <si>
    <t>R010653760</t>
  </si>
  <si>
    <t>工藤　優翔</t>
  </si>
  <si>
    <t>R010396522</t>
  </si>
  <si>
    <t>工藤　竜世</t>
  </si>
  <si>
    <t>R010538367</t>
  </si>
  <si>
    <t>工藤　凌成</t>
  </si>
  <si>
    <t>R010576543</t>
  </si>
  <si>
    <t>国武　祥澄</t>
  </si>
  <si>
    <t>R010214468</t>
  </si>
  <si>
    <t>久保　花暖</t>
  </si>
  <si>
    <t>R010465620</t>
  </si>
  <si>
    <t>久保　宏太</t>
  </si>
  <si>
    <t>R008793249</t>
  </si>
  <si>
    <t>久保　茂樹</t>
  </si>
  <si>
    <t>R010376344</t>
  </si>
  <si>
    <t>久保　翔太郎</t>
  </si>
  <si>
    <t>R010653560</t>
  </si>
  <si>
    <t>久保　千雅</t>
  </si>
  <si>
    <t>R010540700</t>
  </si>
  <si>
    <t>久保　颯香</t>
  </si>
  <si>
    <t>R010583764</t>
  </si>
  <si>
    <t>久保　雄平</t>
  </si>
  <si>
    <t>R010352939</t>
  </si>
  <si>
    <t>久保田　智史</t>
  </si>
  <si>
    <t>R010589056</t>
  </si>
  <si>
    <t>久保田　隼斗</t>
  </si>
  <si>
    <t>R010653570</t>
  </si>
  <si>
    <t>久保田　蓮</t>
  </si>
  <si>
    <t>R010027820</t>
  </si>
  <si>
    <t>久保山　崇</t>
  </si>
  <si>
    <t>R010642052</t>
  </si>
  <si>
    <t>熊井　健人</t>
  </si>
  <si>
    <t>R010450129</t>
  </si>
  <si>
    <t>熊井　優斗</t>
  </si>
  <si>
    <t>R010685241</t>
  </si>
  <si>
    <t>熊谷　圭介</t>
  </si>
  <si>
    <t>R010546306</t>
  </si>
  <si>
    <t>倉田　煌大</t>
  </si>
  <si>
    <t>R010613643</t>
  </si>
  <si>
    <t>倉橋　一成</t>
  </si>
  <si>
    <t>R010613645</t>
  </si>
  <si>
    <t>倉原　貴志</t>
  </si>
  <si>
    <t>R010656675</t>
  </si>
  <si>
    <t>倉本　康汰</t>
  </si>
  <si>
    <t>R010599598</t>
  </si>
  <si>
    <t>栗原　竜</t>
  </si>
  <si>
    <t>R010552553</t>
  </si>
  <si>
    <t>栗山　隼人</t>
  </si>
  <si>
    <t>R010660822</t>
  </si>
  <si>
    <t>黒川　諒太</t>
  </si>
  <si>
    <t>R010513913</t>
  </si>
  <si>
    <t>黒木　大治郎</t>
  </si>
  <si>
    <t>R010687455</t>
  </si>
  <si>
    <t>黒木　渚冴</t>
  </si>
  <si>
    <t>R010281807</t>
  </si>
  <si>
    <t>黒木　一輝</t>
  </si>
  <si>
    <t>R010613625</t>
  </si>
  <si>
    <t>黒田　歩</t>
  </si>
  <si>
    <t>R010386822</t>
  </si>
  <si>
    <t>黒田　珠樺</t>
  </si>
  <si>
    <t>R010546307</t>
  </si>
  <si>
    <t>黒田　侑希</t>
  </si>
  <si>
    <t>R010685244</t>
  </si>
  <si>
    <t>桑鶴　十羽</t>
  </si>
  <si>
    <t>R010501305</t>
  </si>
  <si>
    <t>桑野　宏幸</t>
  </si>
  <si>
    <t>R010520028</t>
  </si>
  <si>
    <t>桑原　率</t>
  </si>
  <si>
    <t>R010248040</t>
  </si>
  <si>
    <t>桑原　誓良</t>
  </si>
  <si>
    <t>R001256387</t>
  </si>
  <si>
    <t>桑原　剛志</t>
  </si>
  <si>
    <t>R010432618</t>
  </si>
  <si>
    <t>桑原　優人</t>
  </si>
  <si>
    <t>R010538366</t>
  </si>
  <si>
    <t>桑原　力飛</t>
  </si>
  <si>
    <t>R010576371</t>
  </si>
  <si>
    <t>桑山　元汰</t>
  </si>
  <si>
    <t>R010579119</t>
  </si>
  <si>
    <t>郡司島　樹</t>
  </si>
  <si>
    <t>R010542184</t>
  </si>
  <si>
    <t>小石　圭亮</t>
  </si>
  <si>
    <t>R010613626</t>
  </si>
  <si>
    <t>小泉　逹邦</t>
  </si>
  <si>
    <t>R010214595</t>
  </si>
  <si>
    <t>小泉　斗眞</t>
  </si>
  <si>
    <t>R010604083</t>
  </si>
  <si>
    <t>小岩　柊大</t>
  </si>
  <si>
    <t>R010255153</t>
  </si>
  <si>
    <t>小岩　晴久</t>
  </si>
  <si>
    <t>R010391959</t>
  </si>
  <si>
    <t>高　昇辰</t>
  </si>
  <si>
    <t>R010189321</t>
  </si>
  <si>
    <t>神志那　公市</t>
  </si>
  <si>
    <t>R010599182</t>
  </si>
  <si>
    <t>幸田　晨佑</t>
  </si>
  <si>
    <t>R010586308</t>
  </si>
  <si>
    <t>河野　一翔</t>
  </si>
  <si>
    <t>R010688480</t>
  </si>
  <si>
    <t>河野　慧大</t>
  </si>
  <si>
    <t>R010546274</t>
  </si>
  <si>
    <t>河野　泰良</t>
  </si>
  <si>
    <t>R010613620</t>
  </si>
  <si>
    <t>河野　匠</t>
  </si>
  <si>
    <t>R010656695</t>
  </si>
  <si>
    <t>河埜　龍生</t>
  </si>
  <si>
    <t>R001255670</t>
  </si>
  <si>
    <t>河野　千恵子</t>
  </si>
  <si>
    <t>R010604760</t>
  </si>
  <si>
    <t>河野　陽己</t>
  </si>
  <si>
    <t>R010684013</t>
  </si>
  <si>
    <t>河野　悠斗</t>
  </si>
  <si>
    <t>R010586325</t>
  </si>
  <si>
    <t>河野　陸</t>
  </si>
  <si>
    <t>R010579088</t>
  </si>
  <si>
    <t>古賀　貫太郎</t>
  </si>
  <si>
    <t>R010347375</t>
  </si>
  <si>
    <t>古賀　奏太郎</t>
  </si>
  <si>
    <t>R010396510</t>
  </si>
  <si>
    <t>古賀　時宗</t>
  </si>
  <si>
    <t>R002530277</t>
  </si>
  <si>
    <t>古賀　博喜</t>
  </si>
  <si>
    <t>R006574206</t>
  </si>
  <si>
    <t>古賀　雅則</t>
  </si>
  <si>
    <t>R010162996</t>
  </si>
  <si>
    <t>小越　憲太郎</t>
  </si>
  <si>
    <t>R010583795</t>
  </si>
  <si>
    <t>古城　帆貴</t>
  </si>
  <si>
    <t>R010396586</t>
  </si>
  <si>
    <t>小杉　青空</t>
  </si>
  <si>
    <t>R010579057</t>
  </si>
  <si>
    <t>児玉　敦志</t>
  </si>
  <si>
    <t>R010386815</t>
  </si>
  <si>
    <t>児玉　一穂</t>
  </si>
  <si>
    <t>R010682438</t>
  </si>
  <si>
    <t>兒玉　佳大</t>
  </si>
  <si>
    <t>R010684018</t>
  </si>
  <si>
    <t>児玉　周哉</t>
  </si>
  <si>
    <t>R010552559</t>
  </si>
  <si>
    <t>児玉　准哉</t>
  </si>
  <si>
    <t>R010159131</t>
  </si>
  <si>
    <t>児玉　勇翔</t>
  </si>
  <si>
    <t>R010661144</t>
  </si>
  <si>
    <t>兒玉　侑希</t>
  </si>
  <si>
    <t>R010169042</t>
  </si>
  <si>
    <t>児玉　悠介</t>
  </si>
  <si>
    <t>R010445239</t>
  </si>
  <si>
    <t>児玉　佑太</t>
  </si>
  <si>
    <t>R010538305</t>
  </si>
  <si>
    <t>児玉　龍飛</t>
  </si>
  <si>
    <t>R005528060</t>
  </si>
  <si>
    <t>小手川　洋介</t>
  </si>
  <si>
    <t>R010467696</t>
  </si>
  <si>
    <t>小手川　蓮</t>
  </si>
  <si>
    <t>R010581156</t>
  </si>
  <si>
    <t>小寺　一廣</t>
  </si>
  <si>
    <t>R010653579</t>
  </si>
  <si>
    <t>古原　大夢</t>
  </si>
  <si>
    <t>R010631815</t>
  </si>
  <si>
    <t>木場　春佳</t>
  </si>
  <si>
    <t>R010583804</t>
  </si>
  <si>
    <t>小林　奏翔</t>
  </si>
  <si>
    <t>R004226712</t>
  </si>
  <si>
    <t>小林　覚</t>
  </si>
  <si>
    <t>R010642023</t>
  </si>
  <si>
    <t>小林　新明</t>
  </si>
  <si>
    <t>R010546326</t>
  </si>
  <si>
    <t>小林　昴琉</t>
  </si>
  <si>
    <t>R010660807</t>
  </si>
  <si>
    <t>小林　丈留</t>
  </si>
  <si>
    <t>R010653591</t>
  </si>
  <si>
    <t>小林　風翔</t>
  </si>
  <si>
    <t>R010599583</t>
  </si>
  <si>
    <t>小林　優仁</t>
  </si>
  <si>
    <t>R010255174</t>
  </si>
  <si>
    <t>小林　亮太</t>
  </si>
  <si>
    <t>R010538355</t>
  </si>
  <si>
    <t>小深田　大晟</t>
  </si>
  <si>
    <t>R010602909</t>
  </si>
  <si>
    <t>小深田　隼士</t>
  </si>
  <si>
    <t>R010684017</t>
  </si>
  <si>
    <t>小松　俊介</t>
  </si>
  <si>
    <t>R010576519</t>
  </si>
  <si>
    <t>小松　弘毅</t>
  </si>
  <si>
    <t>R010549364</t>
  </si>
  <si>
    <t>小松　由奈</t>
  </si>
  <si>
    <t>R010261603</t>
  </si>
  <si>
    <t>古屋　友晟</t>
  </si>
  <si>
    <t>R010542166</t>
  </si>
  <si>
    <t>古谷　悠汰</t>
  </si>
  <si>
    <t>R010347385</t>
  </si>
  <si>
    <t>小山　大輝</t>
  </si>
  <si>
    <t>R010653161</t>
  </si>
  <si>
    <t>是永　直人</t>
  </si>
  <si>
    <t>R006664855</t>
  </si>
  <si>
    <t>近藤　孝司</t>
  </si>
  <si>
    <t>R010594963</t>
  </si>
  <si>
    <t>近藤　秀翔</t>
  </si>
  <si>
    <t>R010601876</t>
  </si>
  <si>
    <t>近藤　拓斗</t>
  </si>
  <si>
    <t>R010509969</t>
  </si>
  <si>
    <t>合谷　佑木</t>
  </si>
  <si>
    <t>R010588857</t>
  </si>
  <si>
    <t>郷地　拓真</t>
  </si>
  <si>
    <t>R010642038</t>
  </si>
  <si>
    <t>合原　直輝</t>
  </si>
  <si>
    <t>R009546091</t>
  </si>
  <si>
    <t>五所　睦雄</t>
  </si>
  <si>
    <t>R010583779</t>
  </si>
  <si>
    <t>後藤　碧斗</t>
  </si>
  <si>
    <t>R010539279</t>
  </si>
  <si>
    <t>後藤　彰臣</t>
  </si>
  <si>
    <t>R010593962</t>
  </si>
  <si>
    <t>後藤　綾心</t>
  </si>
  <si>
    <t>R010163001</t>
  </si>
  <si>
    <t>後藤　快斗</t>
  </si>
  <si>
    <t>R010602923</t>
  </si>
  <si>
    <t>後藤　魁斗</t>
  </si>
  <si>
    <t>R001256572</t>
  </si>
  <si>
    <t>後藤　儀一郎</t>
  </si>
  <si>
    <t>R010583797</t>
  </si>
  <si>
    <t>後藤　慶</t>
  </si>
  <si>
    <t>R010354802</t>
  </si>
  <si>
    <t>後藤　圭梧</t>
  </si>
  <si>
    <t>R005987519</t>
  </si>
  <si>
    <t>後藤　慶太郎</t>
  </si>
  <si>
    <t>R010576369</t>
  </si>
  <si>
    <t>後藤　健伍</t>
  </si>
  <si>
    <t>R001256590</t>
  </si>
  <si>
    <t>後藤　幸治</t>
  </si>
  <si>
    <t>R003421426</t>
  </si>
  <si>
    <t>後藤　茂好</t>
  </si>
  <si>
    <t>R003256044</t>
  </si>
  <si>
    <t>後藤　真一</t>
  </si>
  <si>
    <t>R010581179</t>
  </si>
  <si>
    <t>後藤　淳哉</t>
  </si>
  <si>
    <t>R010255175</t>
  </si>
  <si>
    <t>R010687771</t>
  </si>
  <si>
    <t>後藤　颯真</t>
  </si>
  <si>
    <t>R010613619</t>
  </si>
  <si>
    <t>後藤　拓人</t>
  </si>
  <si>
    <t>R010193704</t>
  </si>
  <si>
    <t>後藤　健文</t>
  </si>
  <si>
    <t>R005603671</t>
  </si>
  <si>
    <t>後藤　達也</t>
  </si>
  <si>
    <t>R010684014</t>
  </si>
  <si>
    <t>後藤　哲也</t>
  </si>
  <si>
    <t>R010579143</t>
  </si>
  <si>
    <t>後藤　凪海</t>
  </si>
  <si>
    <t>R010604770</t>
  </si>
  <si>
    <t>後藤　暖翔</t>
  </si>
  <si>
    <t>R001256554</t>
  </si>
  <si>
    <t>R010676618</t>
  </si>
  <si>
    <t>後藤　大輝</t>
  </si>
  <si>
    <t>R010687757</t>
  </si>
  <si>
    <t>後藤　雅弥</t>
  </si>
  <si>
    <t>R010396547</t>
  </si>
  <si>
    <t>後藤　真弥</t>
  </si>
  <si>
    <t>R010538300</t>
  </si>
  <si>
    <t>後藤　睦希</t>
  </si>
  <si>
    <t>R010586296</t>
  </si>
  <si>
    <t>後藤　優空</t>
  </si>
  <si>
    <t>R010613618</t>
  </si>
  <si>
    <t>後藤　優史</t>
  </si>
  <si>
    <t>R010653600</t>
  </si>
  <si>
    <t>後藤　友星</t>
  </si>
  <si>
    <t>R010120116</t>
  </si>
  <si>
    <t>後藤　芳健</t>
  </si>
  <si>
    <t>R010642071</t>
  </si>
  <si>
    <t>後藤　璃杏</t>
  </si>
  <si>
    <t>R010687759</t>
  </si>
  <si>
    <t>後藤　莉温</t>
  </si>
  <si>
    <t>R010684121</t>
  </si>
  <si>
    <t>後藤　吏駒</t>
  </si>
  <si>
    <t>R010604779</t>
  </si>
  <si>
    <t>後藤　竜樹</t>
  </si>
  <si>
    <t>R010001964</t>
  </si>
  <si>
    <t>後藤　亮一</t>
  </si>
  <si>
    <t>R010538364</t>
  </si>
  <si>
    <t>後藤　凛太朗</t>
  </si>
  <si>
    <t>R010613641</t>
  </si>
  <si>
    <t>後藤　塁</t>
  </si>
  <si>
    <t>R010538336</t>
  </si>
  <si>
    <t>後藤　涼之介</t>
  </si>
  <si>
    <t>R010539282</t>
  </si>
  <si>
    <t>佐伯　圭介</t>
  </si>
  <si>
    <t>R010552532</t>
  </si>
  <si>
    <t>佐伯　正一</t>
  </si>
  <si>
    <t>R010376289</t>
  </si>
  <si>
    <t>齋藤　俊孝</t>
  </si>
  <si>
    <t>R010540709</t>
  </si>
  <si>
    <t>斉藤　晄吏</t>
  </si>
  <si>
    <t>R010676678</t>
  </si>
  <si>
    <t>斉藤　佑弥</t>
  </si>
  <si>
    <t>R008173685</t>
  </si>
  <si>
    <t>斎藤　亮真</t>
  </si>
  <si>
    <t>R010546329</t>
  </si>
  <si>
    <t>西耒　龍界</t>
  </si>
  <si>
    <t>R010552567</t>
  </si>
  <si>
    <t>酒井　碧海</t>
  </si>
  <si>
    <t>R010631812</t>
  </si>
  <si>
    <t>堺　彩葉</t>
  </si>
  <si>
    <t>R010448935</t>
  </si>
  <si>
    <t>酒井　洸太</t>
  </si>
  <si>
    <t>R010579099</t>
  </si>
  <si>
    <t>酒井　琥士朗</t>
  </si>
  <si>
    <t>R010676606</t>
  </si>
  <si>
    <t>坂井　孝行</t>
  </si>
  <si>
    <t>R010613639</t>
  </si>
  <si>
    <t>酒井　大空翔</t>
  </si>
  <si>
    <t>R010653163</t>
  </si>
  <si>
    <t>酒井　晴彦</t>
  </si>
  <si>
    <t>R006932525</t>
  </si>
  <si>
    <t>酒井　泰峰</t>
  </si>
  <si>
    <t>R010684097</t>
  </si>
  <si>
    <t>坂井　祐介</t>
  </si>
  <si>
    <t>R010546308</t>
  </si>
  <si>
    <t>酒井　渉</t>
  </si>
  <si>
    <t>R010538308</t>
  </si>
  <si>
    <t>榊原　隆之輔</t>
  </si>
  <si>
    <t>R010189326</t>
  </si>
  <si>
    <t>坂田　大樹</t>
  </si>
  <si>
    <t>R010687763</t>
  </si>
  <si>
    <t>坂本　あかり</t>
  </si>
  <si>
    <t>R010685251</t>
  </si>
  <si>
    <t>坂本　雅久斗</t>
  </si>
  <si>
    <t>R010600678</t>
  </si>
  <si>
    <t>坂本　航輝</t>
  </si>
  <si>
    <t>R010653166</t>
  </si>
  <si>
    <t>坂本　翔</t>
  </si>
  <si>
    <t>R010687764</t>
  </si>
  <si>
    <t>坂本　輝</t>
  </si>
  <si>
    <t>R010602915</t>
  </si>
  <si>
    <t>坂本　友稀</t>
  </si>
  <si>
    <t>R010388052</t>
  </si>
  <si>
    <t>坂本　晴陽</t>
  </si>
  <si>
    <t>R010684125</t>
  </si>
  <si>
    <t>坂本　悠俄</t>
  </si>
  <si>
    <t>R010071981</t>
  </si>
  <si>
    <t>坂本　璃王</t>
  </si>
  <si>
    <t>R010283833</t>
  </si>
  <si>
    <t>坂本　莉音</t>
  </si>
  <si>
    <t>R010642088</t>
  </si>
  <si>
    <t>坂本　琉雅</t>
  </si>
  <si>
    <t>R010581164</t>
  </si>
  <si>
    <t>相良　晃平</t>
  </si>
  <si>
    <t>R010684129</t>
  </si>
  <si>
    <t>相良　琥希翔</t>
  </si>
  <si>
    <t>R010599175</t>
  </si>
  <si>
    <t>相良　雅斗</t>
  </si>
  <si>
    <t>R008173746</t>
  </si>
  <si>
    <t>相良　宣雄</t>
  </si>
  <si>
    <t>R010685245</t>
  </si>
  <si>
    <t>相良　漣音</t>
  </si>
  <si>
    <t>R010642140</t>
  </si>
  <si>
    <t>櫻井　圭祐</t>
  </si>
  <si>
    <t>R010602917</t>
  </si>
  <si>
    <t>櫻井　心</t>
  </si>
  <si>
    <t>R010444490</t>
  </si>
  <si>
    <t>櫻井　貴寛</t>
  </si>
  <si>
    <t>R010576381</t>
  </si>
  <si>
    <t>櫻木　海晴</t>
  </si>
  <si>
    <t>R010685265</t>
  </si>
  <si>
    <t>R010542194</t>
  </si>
  <si>
    <t>迫　聖一郎</t>
  </si>
  <si>
    <t>R010653559</t>
  </si>
  <si>
    <t>佐々井　誠也</t>
  </si>
  <si>
    <t>R010653581</t>
  </si>
  <si>
    <t>佐々木　壮太</t>
  </si>
  <si>
    <t>R010432604</t>
  </si>
  <si>
    <t>佐々木　匠実</t>
  </si>
  <si>
    <t>R010586324</t>
  </si>
  <si>
    <t>佐々木　陽音</t>
  </si>
  <si>
    <t>R010638090</t>
  </si>
  <si>
    <t>佐々木　英雄</t>
  </si>
  <si>
    <t>R010586315</t>
  </si>
  <si>
    <t>佐々木　大和</t>
  </si>
  <si>
    <t>R010682451</t>
  </si>
  <si>
    <t>笹田　いおり</t>
  </si>
  <si>
    <t>R010685157</t>
  </si>
  <si>
    <t>指原　健太郎</t>
  </si>
  <si>
    <t>R010214626</t>
  </si>
  <si>
    <t>指原　徹志</t>
  </si>
  <si>
    <t>R010396573</t>
  </si>
  <si>
    <t>佐田　惇</t>
  </si>
  <si>
    <t>R010688485</t>
  </si>
  <si>
    <t>佐田　海吏</t>
  </si>
  <si>
    <t>R010189039</t>
  </si>
  <si>
    <t>目　匡弘</t>
  </si>
  <si>
    <t>R010259437</t>
  </si>
  <si>
    <t>佐藤　愛莉</t>
  </si>
  <si>
    <t>R001257076</t>
  </si>
  <si>
    <t>佐藤　明</t>
  </si>
  <si>
    <t>R010538390</t>
  </si>
  <si>
    <t>佐藤　歩虎</t>
  </si>
  <si>
    <t>R010676670</t>
  </si>
  <si>
    <t>佐藤　歩夢</t>
  </si>
  <si>
    <t>R010540710</t>
  </si>
  <si>
    <t>佐藤　應之佑</t>
  </si>
  <si>
    <t>R010448943</t>
  </si>
  <si>
    <t>佐藤　凱翔</t>
  </si>
  <si>
    <t>R010376318</t>
  </si>
  <si>
    <t>佐藤　一史</t>
  </si>
  <si>
    <t>R010396579</t>
  </si>
  <si>
    <t>佐藤　健司</t>
  </si>
  <si>
    <t>R010552574</t>
  </si>
  <si>
    <t>佐藤　洸輝</t>
  </si>
  <si>
    <t>R010396604</t>
  </si>
  <si>
    <t>佐藤　耕輔</t>
  </si>
  <si>
    <t>R010642032</t>
  </si>
  <si>
    <t>佐藤　康太朗</t>
  </si>
  <si>
    <t>R010579095</t>
  </si>
  <si>
    <t>佐藤　修一</t>
  </si>
  <si>
    <t>R010540704</t>
  </si>
  <si>
    <t>佐藤　愁哲</t>
  </si>
  <si>
    <t>R010599176</t>
  </si>
  <si>
    <t>佐藤　周平</t>
  </si>
  <si>
    <t>R010432632</t>
  </si>
  <si>
    <t>佐藤　秀哉</t>
  </si>
  <si>
    <t>R010538354</t>
  </si>
  <si>
    <t>佐藤　秀弥</t>
  </si>
  <si>
    <t>R010432602</t>
  </si>
  <si>
    <t>佐藤　翔太</t>
  </si>
  <si>
    <t>R004386306</t>
  </si>
  <si>
    <t>佐藤　慎也</t>
  </si>
  <si>
    <t>R010687758</t>
  </si>
  <si>
    <t>佐藤　伸哉</t>
  </si>
  <si>
    <t>R010262644</t>
  </si>
  <si>
    <t>佐藤　颯</t>
  </si>
  <si>
    <t>R010684108</t>
  </si>
  <si>
    <t>佐藤　奏介</t>
  </si>
  <si>
    <t>R010687460</t>
  </si>
  <si>
    <t>佐藤　泰喜</t>
  </si>
  <si>
    <t>R001257085</t>
  </si>
  <si>
    <t>佐藤　武吉</t>
  </si>
  <si>
    <t>R010653599</t>
  </si>
  <si>
    <t>佐藤　大樹</t>
  </si>
  <si>
    <t>R010552561</t>
  </si>
  <si>
    <t>佐藤　哲也</t>
  </si>
  <si>
    <t>R010682457</t>
  </si>
  <si>
    <t>佐藤　直輝</t>
  </si>
  <si>
    <t>R010594942</t>
  </si>
  <si>
    <t>佐藤　直</t>
  </si>
  <si>
    <t>R010604777</t>
  </si>
  <si>
    <t>佐藤　成</t>
  </si>
  <si>
    <t>R010604776</t>
  </si>
  <si>
    <t>佐藤　悠樹</t>
  </si>
  <si>
    <t>R010599178</t>
  </si>
  <si>
    <t>佐藤　大翔</t>
  </si>
  <si>
    <t>R010613595</t>
  </si>
  <si>
    <t>佐藤　陽日</t>
  </si>
  <si>
    <t>R010189325</t>
  </si>
  <si>
    <t>佐藤　遥哉</t>
  </si>
  <si>
    <t>R001257137</t>
  </si>
  <si>
    <t>佐藤　秀勝</t>
  </si>
  <si>
    <t>R010538322</t>
  </si>
  <si>
    <t>佐藤　浩樹</t>
  </si>
  <si>
    <t>R010685162</t>
  </si>
  <si>
    <t>佐藤　ひろみち</t>
  </si>
  <si>
    <t>R010684015</t>
  </si>
  <si>
    <t>佐藤　博哉</t>
  </si>
  <si>
    <t>R010354658</t>
  </si>
  <si>
    <t>佐藤　史典</t>
  </si>
  <si>
    <t>R010376310</t>
  </si>
  <si>
    <t>佐藤　雅斗吏</t>
  </si>
  <si>
    <t>R010465577</t>
  </si>
  <si>
    <t>佐藤　守</t>
  </si>
  <si>
    <t>R005603389</t>
  </si>
  <si>
    <t>佐藤　光雄</t>
  </si>
  <si>
    <t>R010613624</t>
  </si>
  <si>
    <t>佐藤　光浩</t>
  </si>
  <si>
    <t>R010599169</t>
  </si>
  <si>
    <t>佐藤　元気</t>
  </si>
  <si>
    <t>R010638065</t>
  </si>
  <si>
    <t>佐藤　唯翔</t>
  </si>
  <si>
    <t>R010581171</t>
  </si>
  <si>
    <t>佐藤　優</t>
  </si>
  <si>
    <t>R010586313</t>
  </si>
  <si>
    <t>佐藤　佑樹</t>
  </si>
  <si>
    <t>R010465593</t>
  </si>
  <si>
    <t>佐藤　祐親</t>
  </si>
  <si>
    <t>R010391925</t>
  </si>
  <si>
    <t>佐藤　祐介</t>
  </si>
  <si>
    <t>R010538353</t>
  </si>
  <si>
    <t>佐藤　悠星</t>
  </si>
  <si>
    <t>R010579128</t>
  </si>
  <si>
    <t>佐藤　悠晴</t>
  </si>
  <si>
    <t>R010396516</t>
  </si>
  <si>
    <t>佐藤　侑大</t>
  </si>
  <si>
    <t>R010444501</t>
  </si>
  <si>
    <t>佐藤　悠登</t>
  </si>
  <si>
    <t>R010538306</t>
  </si>
  <si>
    <t>佐藤　悠人</t>
  </si>
  <si>
    <t>R010314823</t>
  </si>
  <si>
    <t>佐藤　善成</t>
  </si>
  <si>
    <t>R007729210</t>
  </si>
  <si>
    <t>佐藤　教春</t>
  </si>
  <si>
    <t>R010593964</t>
  </si>
  <si>
    <t>佐藤　圭悠</t>
  </si>
  <si>
    <t>R010552573</t>
  </si>
  <si>
    <t>佐藤　陸</t>
  </si>
  <si>
    <t>R010685264</t>
  </si>
  <si>
    <t>R010579096</t>
  </si>
  <si>
    <t>佐藤　亮次</t>
  </si>
  <si>
    <t>R010583788</t>
  </si>
  <si>
    <t>佐藤　凛太朗</t>
  </si>
  <si>
    <t>R010579112</t>
  </si>
  <si>
    <t>佐藤　凛乃丞</t>
  </si>
  <si>
    <t>R010588870</t>
  </si>
  <si>
    <t>佐藤　琉偉</t>
  </si>
  <si>
    <t>R010453590</t>
  </si>
  <si>
    <t>佐藤　羚矢</t>
  </si>
  <si>
    <t>R010396509</t>
  </si>
  <si>
    <t>佐藤　蓮太</t>
  </si>
  <si>
    <t>R010388045</t>
  </si>
  <si>
    <t>實松　祐輝</t>
  </si>
  <si>
    <t>R010214533</t>
  </si>
  <si>
    <t>鮫島　裕貴</t>
  </si>
  <si>
    <t>R010642075</t>
  </si>
  <si>
    <t>澤井　一颯</t>
  </si>
  <si>
    <t>R010376311</t>
  </si>
  <si>
    <t>澤井　駿樂</t>
  </si>
  <si>
    <t>R010376331</t>
  </si>
  <si>
    <t>澤田　弘教</t>
  </si>
  <si>
    <t>R010396568</t>
  </si>
  <si>
    <t>澤永　悠樹</t>
  </si>
  <si>
    <t>R010653585</t>
  </si>
  <si>
    <t>三ノ宮　羚央</t>
  </si>
  <si>
    <t>R010576536</t>
  </si>
  <si>
    <t>三分一　彪斗</t>
  </si>
  <si>
    <t>R010688482</t>
  </si>
  <si>
    <t>三宮　樂</t>
  </si>
  <si>
    <t>R010100659</t>
  </si>
  <si>
    <t>財前　友担</t>
  </si>
  <si>
    <t>R010432654</t>
  </si>
  <si>
    <t>財前　飛向</t>
  </si>
  <si>
    <t>R010586297</t>
  </si>
  <si>
    <t>財前　大翔</t>
  </si>
  <si>
    <t>R010588874</t>
  </si>
  <si>
    <t>財津　翔大</t>
  </si>
  <si>
    <t>R010538386</t>
  </si>
  <si>
    <t>財津　亮介</t>
  </si>
  <si>
    <t>R010604774</t>
  </si>
  <si>
    <t>椎原　吟峨</t>
  </si>
  <si>
    <t>R010642054</t>
  </si>
  <si>
    <t>椎原　圭亮</t>
  </si>
  <si>
    <t>R005603291</t>
  </si>
  <si>
    <t>椎原　健夫</t>
  </si>
  <si>
    <t>R010602908</t>
  </si>
  <si>
    <t>汐先　圭太</t>
  </si>
  <si>
    <t>R010642037</t>
  </si>
  <si>
    <t>塩崎　椋</t>
  </si>
  <si>
    <t>R010601891</t>
  </si>
  <si>
    <t>塩治　晴士</t>
  </si>
  <si>
    <t>R010601882</t>
  </si>
  <si>
    <t>塩治　輝</t>
  </si>
  <si>
    <t>R010688491</t>
  </si>
  <si>
    <t>塩月　さくら</t>
  </si>
  <si>
    <t>R010642031</t>
  </si>
  <si>
    <t>汐月　達也</t>
  </si>
  <si>
    <t>R010542200</t>
  </si>
  <si>
    <t>鹿内　克彦</t>
  </si>
  <si>
    <t>R010281801</t>
  </si>
  <si>
    <t>志賀　泰二</t>
  </si>
  <si>
    <t>R010599184</t>
  </si>
  <si>
    <t>志賀　裕太</t>
  </si>
  <si>
    <t>R010579058</t>
  </si>
  <si>
    <t>式村　龍馬</t>
  </si>
  <si>
    <t>R010684110</t>
  </si>
  <si>
    <t>繁里　勇吾</t>
  </si>
  <si>
    <t>R010542188</t>
  </si>
  <si>
    <t>重住　優成</t>
  </si>
  <si>
    <t>R010685260</t>
  </si>
  <si>
    <t>繁田　大雅</t>
  </si>
  <si>
    <t>R001257304</t>
  </si>
  <si>
    <t>重藤　光</t>
  </si>
  <si>
    <t>R010391920</t>
  </si>
  <si>
    <t>重松　剛史</t>
  </si>
  <si>
    <t>R010583765</t>
  </si>
  <si>
    <t>重光　淳乃介</t>
  </si>
  <si>
    <t>R010538301</t>
  </si>
  <si>
    <t>重光　日向</t>
  </si>
  <si>
    <t>R010661142</t>
  </si>
  <si>
    <t>志手　佑守</t>
  </si>
  <si>
    <t>R010588882</t>
  </si>
  <si>
    <t>志堂寺　和之介</t>
  </si>
  <si>
    <t>R010576556</t>
  </si>
  <si>
    <t>品川　魁杜</t>
  </si>
  <si>
    <t>R010579048</t>
  </si>
  <si>
    <t>篠田　怜央</t>
  </si>
  <si>
    <t>R010601870</t>
  </si>
  <si>
    <t>柴田　琥生</t>
  </si>
  <si>
    <t>R010540695</t>
  </si>
  <si>
    <t>柴田　峻徳</t>
  </si>
  <si>
    <t>R010660818</t>
  </si>
  <si>
    <t>柴田　晴喜</t>
  </si>
  <si>
    <t>R010601874</t>
  </si>
  <si>
    <t>柴田　優治</t>
  </si>
  <si>
    <t>R010583772</t>
  </si>
  <si>
    <t>渋谷　駿</t>
  </si>
  <si>
    <t>R010631828</t>
  </si>
  <si>
    <t>島　さくら</t>
  </si>
  <si>
    <t>R010415895</t>
  </si>
  <si>
    <t>島　拓朗</t>
  </si>
  <si>
    <t>R010539273</t>
  </si>
  <si>
    <t>島岡　歩</t>
  </si>
  <si>
    <t>R007959592</t>
  </si>
  <si>
    <t>島崎　雄大</t>
  </si>
  <si>
    <t>R010685266</t>
  </si>
  <si>
    <t>R001257447</t>
  </si>
  <si>
    <t>島谷　真司</t>
  </si>
  <si>
    <t>R010613631</t>
  </si>
  <si>
    <t>島田　伊吹</t>
  </si>
  <si>
    <t>R010313749</t>
  </si>
  <si>
    <t>嶋田　尚祐</t>
  </si>
  <si>
    <t>R010445837</t>
  </si>
  <si>
    <t>嶋田　祐也</t>
  </si>
  <si>
    <t>R010391963</t>
  </si>
  <si>
    <t>島津　悠揮</t>
  </si>
  <si>
    <t>R010687781</t>
  </si>
  <si>
    <t>嶋津　藍夢</t>
  </si>
  <si>
    <t>R010586719</t>
  </si>
  <si>
    <t>嶋津　慶真</t>
  </si>
  <si>
    <t>R010465614</t>
  </si>
  <si>
    <t>島畑　欣史</t>
  </si>
  <si>
    <t>R010396565</t>
  </si>
  <si>
    <t>清水　和</t>
  </si>
  <si>
    <t>R010601877</t>
  </si>
  <si>
    <t>清水　丈太郎</t>
  </si>
  <si>
    <t>R005986981</t>
  </si>
  <si>
    <t>清水　聖徳</t>
  </si>
  <si>
    <t>R010579105</t>
  </si>
  <si>
    <t>清水　颯太</t>
  </si>
  <si>
    <t>R010069898</t>
  </si>
  <si>
    <t>清水　樹生</t>
  </si>
  <si>
    <t>R010604073</t>
  </si>
  <si>
    <t>清水　陽</t>
  </si>
  <si>
    <t>R010421576</t>
  </si>
  <si>
    <t>清水　碧倭</t>
  </si>
  <si>
    <t>R010593958</t>
  </si>
  <si>
    <t>清水　瑞樹</t>
  </si>
  <si>
    <t>R010576361</t>
  </si>
  <si>
    <t>下久保　魅兎</t>
  </si>
  <si>
    <t>R010653593</t>
  </si>
  <si>
    <t>下郡　瑛人</t>
  </si>
  <si>
    <t>R010653602</t>
  </si>
  <si>
    <t>下郡　遼平</t>
  </si>
  <si>
    <t>R010576515</t>
  </si>
  <si>
    <t>下畑　凜太朗</t>
  </si>
  <si>
    <t>R010642036</t>
  </si>
  <si>
    <t>下山　直也</t>
  </si>
  <si>
    <t>R010453576</t>
  </si>
  <si>
    <t>周藤　彼方</t>
  </si>
  <si>
    <t>R010579135</t>
  </si>
  <si>
    <t>周藤　光輝</t>
  </si>
  <si>
    <t>R010678825</t>
  </si>
  <si>
    <t>首藤　惺南</t>
  </si>
  <si>
    <t>R010465612</t>
  </si>
  <si>
    <t>首藤　貴志</t>
  </si>
  <si>
    <t>R010581167</t>
  </si>
  <si>
    <t>首藤　崇浩</t>
  </si>
  <si>
    <t>R010352940</t>
  </si>
  <si>
    <t>首藤　保</t>
  </si>
  <si>
    <t>R008643838</t>
  </si>
  <si>
    <t>首藤　翼</t>
  </si>
  <si>
    <t>R010642053</t>
  </si>
  <si>
    <t>首藤　栄暁</t>
  </si>
  <si>
    <t>R007002645</t>
  </si>
  <si>
    <t>首藤　晴美</t>
  </si>
  <si>
    <t>R010376326</t>
  </si>
  <si>
    <t>首藤　博貴</t>
  </si>
  <si>
    <t>R010604764</t>
  </si>
  <si>
    <t>首藤　大夢</t>
  </si>
  <si>
    <t>R010376340</t>
  </si>
  <si>
    <t>首藤　正叡</t>
  </si>
  <si>
    <t>R010432614</t>
  </si>
  <si>
    <t>首藤　唯斗</t>
  </si>
  <si>
    <t>R010613635</t>
  </si>
  <si>
    <t>首藤　洋司</t>
  </si>
  <si>
    <t>R010656673</t>
  </si>
  <si>
    <t>首藤　諒</t>
  </si>
  <si>
    <t>R010356122</t>
  </si>
  <si>
    <t>首藤　航</t>
  </si>
  <si>
    <t>R010162994</t>
  </si>
  <si>
    <t>首藤　光翼</t>
  </si>
  <si>
    <t>R005527362</t>
  </si>
  <si>
    <t>庄司　誠</t>
  </si>
  <si>
    <t>R009460533</t>
  </si>
  <si>
    <t>庄部　正人</t>
  </si>
  <si>
    <t>R010546309</t>
  </si>
  <si>
    <t>庄部　優汰</t>
  </si>
  <si>
    <t>R010445243</t>
  </si>
  <si>
    <t>庄司　壮甫</t>
  </si>
  <si>
    <t>R010685272</t>
  </si>
  <si>
    <t>白井　紘彰</t>
  </si>
  <si>
    <t>R010588864</t>
  </si>
  <si>
    <t>白石　海</t>
  </si>
  <si>
    <t>R010352971</t>
  </si>
  <si>
    <t>白石　琥太郎</t>
  </si>
  <si>
    <t>R010599602</t>
  </si>
  <si>
    <t>白石　匠皇</t>
  </si>
  <si>
    <t>R010259417</t>
  </si>
  <si>
    <t>白岩　孝啓</t>
  </si>
  <si>
    <t>R010579134</t>
  </si>
  <si>
    <t>白岩　裕晟</t>
  </si>
  <si>
    <t>R010613622</t>
  </si>
  <si>
    <t>白鞘　真彦</t>
  </si>
  <si>
    <t>R010354662</t>
  </si>
  <si>
    <t>秦　琥太郎</t>
  </si>
  <si>
    <t>R010631826</t>
  </si>
  <si>
    <t>秦　沙也香</t>
  </si>
  <si>
    <t>R010306453</t>
  </si>
  <si>
    <t>秦　翔平</t>
  </si>
  <si>
    <t>R010444489</t>
  </si>
  <si>
    <t>秦　拓真</t>
  </si>
  <si>
    <t>R010579104</t>
  </si>
  <si>
    <t>秦　涼介</t>
  </si>
  <si>
    <t>R010631814</t>
  </si>
  <si>
    <t>新宅　詩織</t>
  </si>
  <si>
    <t>R010576532</t>
  </si>
  <si>
    <t>新谷　天斗</t>
  </si>
  <si>
    <t>R010576525</t>
  </si>
  <si>
    <t>新立　龍真</t>
  </si>
  <si>
    <t>R010546283</t>
  </si>
  <si>
    <t>新納　奏太</t>
  </si>
  <si>
    <t>R010613615</t>
  </si>
  <si>
    <t>新納　信彦</t>
  </si>
  <si>
    <t>R010579086</t>
  </si>
  <si>
    <t>新原　遥翔</t>
  </si>
  <si>
    <t>R010347368</t>
  </si>
  <si>
    <t>新原　優翔</t>
  </si>
  <si>
    <t>R009567863</t>
  </si>
  <si>
    <t>新村　亘未</t>
  </si>
  <si>
    <t>R010602913</t>
  </si>
  <si>
    <t>新屋　怜乃音</t>
  </si>
  <si>
    <t>R010579129</t>
  </si>
  <si>
    <t>軸丸　生己</t>
  </si>
  <si>
    <t>R006123774</t>
  </si>
  <si>
    <t>軸丸　耕平</t>
  </si>
  <si>
    <t>R010653564</t>
  </si>
  <si>
    <t>軸丸　大輝</t>
  </si>
  <si>
    <t>R010602911</t>
  </si>
  <si>
    <t>城　翔輝</t>
  </si>
  <si>
    <t>R010656679</t>
  </si>
  <si>
    <t>城　大雅</t>
  </si>
  <si>
    <t>R010579073</t>
  </si>
  <si>
    <t>城野　大翔</t>
  </si>
  <si>
    <t>R010347371</t>
  </si>
  <si>
    <t>城野　雅翔</t>
  </si>
  <si>
    <t>R010576518</t>
  </si>
  <si>
    <t>陣内　拓海</t>
  </si>
  <si>
    <t>R007959167</t>
  </si>
  <si>
    <t>須浦　清隆</t>
  </si>
  <si>
    <t>R010449909</t>
  </si>
  <si>
    <t>末　洸樹</t>
  </si>
  <si>
    <t>R010189331</t>
  </si>
  <si>
    <t>末崎　智也</t>
  </si>
  <si>
    <t>R010579052</t>
  </si>
  <si>
    <t>末﨑　賢光</t>
  </si>
  <si>
    <t>R010586716</t>
  </si>
  <si>
    <t>末竹　快健</t>
  </si>
  <si>
    <t>R001257711</t>
  </si>
  <si>
    <t>末綱　航大</t>
  </si>
  <si>
    <t>R006148463</t>
  </si>
  <si>
    <t>末綱　太舟</t>
  </si>
  <si>
    <t>R010546310</t>
  </si>
  <si>
    <t>末綱　倖成</t>
  </si>
  <si>
    <t>R009545995</t>
  </si>
  <si>
    <t>R010552569</t>
  </si>
  <si>
    <t>末成　隼</t>
  </si>
  <si>
    <t>R010546311</t>
  </si>
  <si>
    <t>末弘　智亮</t>
  </si>
  <si>
    <t>R010660808</t>
  </si>
  <si>
    <t>末廣　義也</t>
  </si>
  <si>
    <t>R010660830</t>
  </si>
  <si>
    <t>末元　兼太</t>
  </si>
  <si>
    <t>R010546318</t>
  </si>
  <si>
    <t>末元　隼太</t>
  </si>
  <si>
    <t>R010390421</t>
  </si>
  <si>
    <t>菅　左京</t>
  </si>
  <si>
    <t>R010588862</t>
  </si>
  <si>
    <t>菅　晴稀</t>
  </si>
  <si>
    <t>R010579127</t>
  </si>
  <si>
    <t>菅　陽翔</t>
  </si>
  <si>
    <t>R010542209</t>
  </si>
  <si>
    <t>菅田　和真</t>
  </si>
  <si>
    <t>R010453579</t>
  </si>
  <si>
    <t>菅原　颯太</t>
  </si>
  <si>
    <t>R010642042</t>
  </si>
  <si>
    <t>須川　愛琉</t>
  </si>
  <si>
    <t>R008798004</t>
  </si>
  <si>
    <t>杉崎　誠</t>
  </si>
  <si>
    <t>R010599611</t>
  </si>
  <si>
    <t>杉田　翔</t>
  </si>
  <si>
    <t>R005528103</t>
  </si>
  <si>
    <t>杉野　岳士</t>
  </si>
  <si>
    <t>R006220369</t>
  </si>
  <si>
    <t>杉本　哲太</t>
  </si>
  <si>
    <t>R010676602</t>
  </si>
  <si>
    <t>杉本　蓮</t>
  </si>
  <si>
    <t>R010281838</t>
  </si>
  <si>
    <t>鈴江　真士</t>
  </si>
  <si>
    <t>R010281839</t>
  </si>
  <si>
    <t>鈴江　涼生</t>
  </si>
  <si>
    <t>R010214548</t>
  </si>
  <si>
    <t>鈴木　公大</t>
  </si>
  <si>
    <t>R010661149</t>
  </si>
  <si>
    <t>鈴木　佑輔</t>
  </si>
  <si>
    <t>R010465610</t>
  </si>
  <si>
    <t>須藤　聡</t>
  </si>
  <si>
    <t>R010247793</t>
  </si>
  <si>
    <t>須藤　美羽</t>
  </si>
  <si>
    <t>R010682466</t>
  </si>
  <si>
    <t>砂川　大河</t>
  </si>
  <si>
    <t>R010603057</t>
  </si>
  <si>
    <t>砂田　竜之介</t>
  </si>
  <si>
    <t>R007959185</t>
  </si>
  <si>
    <t>巣野　哲平</t>
  </si>
  <si>
    <t>R010214540</t>
  </si>
  <si>
    <t>隅田　渚斗</t>
  </si>
  <si>
    <t>R010356124</t>
  </si>
  <si>
    <t>隅田　波希</t>
  </si>
  <si>
    <t>R010162998</t>
  </si>
  <si>
    <t>圖師　好至朗</t>
  </si>
  <si>
    <t>R010576507</t>
  </si>
  <si>
    <t>清家　海佐輝</t>
  </si>
  <si>
    <t>R003258422</t>
  </si>
  <si>
    <t>関　一昭</t>
  </si>
  <si>
    <t>R001257809</t>
  </si>
  <si>
    <t>関　正二</t>
  </si>
  <si>
    <t>R010352992</t>
  </si>
  <si>
    <t>関　翼</t>
  </si>
  <si>
    <t>R010189267</t>
  </si>
  <si>
    <t>関　雅人</t>
  </si>
  <si>
    <t>R010576368</t>
  </si>
  <si>
    <t>関谷　昂大</t>
  </si>
  <si>
    <t>R010542176</t>
  </si>
  <si>
    <t>関谷　彰太</t>
  </si>
  <si>
    <t>R007959750</t>
  </si>
  <si>
    <t>関谷　僚人</t>
  </si>
  <si>
    <t>R010354812</t>
  </si>
  <si>
    <t>瀬戸　天我</t>
  </si>
  <si>
    <t>R010588876</t>
  </si>
  <si>
    <t>膳瀬　晃希</t>
  </si>
  <si>
    <t>R010638054</t>
  </si>
  <si>
    <t>副田　大貴</t>
  </si>
  <si>
    <t>R010613640</t>
  </si>
  <si>
    <t>曽我　昂叶</t>
  </si>
  <si>
    <t>R010638092</t>
  </si>
  <si>
    <t>曽我　大樹</t>
  </si>
  <si>
    <t>R010120162</t>
  </si>
  <si>
    <t>曽根　文武</t>
  </si>
  <si>
    <t>R001257854</t>
  </si>
  <si>
    <t>曽根崎　照紀</t>
  </si>
  <si>
    <t>R005987458</t>
  </si>
  <si>
    <t>曽根田　康寿</t>
  </si>
  <si>
    <t>R010262639</t>
  </si>
  <si>
    <t>園　文来</t>
  </si>
  <si>
    <t>R010660825</t>
  </si>
  <si>
    <t>園　将翔</t>
  </si>
  <si>
    <t>R010306443</t>
  </si>
  <si>
    <t>園田　純直</t>
  </si>
  <si>
    <t>R010688492</t>
  </si>
  <si>
    <t>園田　優惺</t>
  </si>
  <si>
    <t>R010579152</t>
  </si>
  <si>
    <t>染矢　宏輝</t>
  </si>
  <si>
    <t>R010546282</t>
  </si>
  <si>
    <t>染矢　優心</t>
  </si>
  <si>
    <t>R010687463</t>
  </si>
  <si>
    <t>造士　凜大郎</t>
  </si>
  <si>
    <t>R010602918</t>
  </si>
  <si>
    <t>高尾　大興</t>
  </si>
  <si>
    <t>R010579142</t>
  </si>
  <si>
    <t>高岡　心</t>
  </si>
  <si>
    <t>R010682446</t>
  </si>
  <si>
    <t>高木　奏</t>
  </si>
  <si>
    <t>R010259428</t>
  </si>
  <si>
    <t>高木　伸</t>
  </si>
  <si>
    <t>R010465602</t>
  </si>
  <si>
    <t>髙木　大誠</t>
  </si>
  <si>
    <t>R010546328</t>
  </si>
  <si>
    <t>高木　悠成</t>
  </si>
  <si>
    <t>R010593135</t>
  </si>
  <si>
    <t>髙木　涼平</t>
  </si>
  <si>
    <t>R010631824</t>
  </si>
  <si>
    <t>高木　弥亜</t>
  </si>
  <si>
    <t>R001257942</t>
  </si>
  <si>
    <t>高倉　一城</t>
  </si>
  <si>
    <t>R010314802</t>
  </si>
  <si>
    <t>高倉　左京</t>
  </si>
  <si>
    <t>R010688260</t>
  </si>
  <si>
    <t>高倉　暖基</t>
  </si>
  <si>
    <t>R010613606</t>
  </si>
  <si>
    <t>高崎　純之介</t>
  </si>
  <si>
    <t>R010638060</t>
  </si>
  <si>
    <t>髙﨑　淳平</t>
  </si>
  <si>
    <t>R010676677</t>
  </si>
  <si>
    <t>髙須賀　陽斗</t>
  </si>
  <si>
    <t>R010027898</t>
  </si>
  <si>
    <t>髙瀬　瑛里</t>
  </si>
  <si>
    <t>R010687788</t>
  </si>
  <si>
    <t>高田　琥太郎</t>
  </si>
  <si>
    <t>R010468412</t>
  </si>
  <si>
    <t>高田　雅博</t>
  </si>
  <si>
    <t>R010376369</t>
  </si>
  <si>
    <t>高月　隆成</t>
  </si>
  <si>
    <t>R003578487</t>
  </si>
  <si>
    <t>髙野　大輔</t>
  </si>
  <si>
    <t>R010642043</t>
  </si>
  <si>
    <t>髙橋　昂希</t>
  </si>
  <si>
    <t>R008798156</t>
  </si>
  <si>
    <t>高橋　洸介</t>
  </si>
  <si>
    <t>R010579050</t>
  </si>
  <si>
    <t>髙橋　翔空</t>
  </si>
  <si>
    <t>R010538314</t>
  </si>
  <si>
    <t>髙橋　陽</t>
  </si>
  <si>
    <t>R010583767</t>
  </si>
  <si>
    <t>高橋　晴</t>
  </si>
  <si>
    <t>R007334924</t>
  </si>
  <si>
    <t>高橋　央明</t>
  </si>
  <si>
    <t>R010542177</t>
  </si>
  <si>
    <t>高橋　優</t>
  </si>
  <si>
    <t>R003256062</t>
  </si>
  <si>
    <t>高橋　由資</t>
  </si>
  <si>
    <t>R010642056</t>
  </si>
  <si>
    <t>高橋　由幸</t>
  </si>
  <si>
    <t>R010684111</t>
  </si>
  <si>
    <t>髙橋　璃央</t>
  </si>
  <si>
    <t>R010604092</t>
  </si>
  <si>
    <t>高橋　遼</t>
  </si>
  <si>
    <t>R010352959</t>
  </si>
  <si>
    <t>髙橋　涼介</t>
  </si>
  <si>
    <t>R010552540</t>
  </si>
  <si>
    <t>高橋　良太</t>
  </si>
  <si>
    <t>R010546268</t>
  </si>
  <si>
    <t>高畑　星耶</t>
  </si>
  <si>
    <t>R010685158</t>
  </si>
  <si>
    <t>髙畑　諒人</t>
  </si>
  <si>
    <t>R010676594</t>
  </si>
  <si>
    <t>高畑　涼</t>
  </si>
  <si>
    <t>R010538402</t>
  </si>
  <si>
    <t>高濱　蒼太</t>
  </si>
  <si>
    <t>R010240538</t>
  </si>
  <si>
    <t>高原　悠太</t>
  </si>
  <si>
    <t>R010660816</t>
  </si>
  <si>
    <t>髙藤　熙留</t>
  </si>
  <si>
    <t>R010546321</t>
  </si>
  <si>
    <t>髙藤　雅留</t>
  </si>
  <si>
    <t>R010660800</t>
  </si>
  <si>
    <t>高松　篤斗</t>
  </si>
  <si>
    <t>R010588869</t>
  </si>
  <si>
    <t>高松　我空</t>
  </si>
  <si>
    <t>R010576537</t>
  </si>
  <si>
    <t>高見　ゼン</t>
  </si>
  <si>
    <t>R010583798</t>
  </si>
  <si>
    <t>髙村　悠悟</t>
  </si>
  <si>
    <t>R010538383</t>
  </si>
  <si>
    <t>髙村　龍冴</t>
  </si>
  <si>
    <t>R010539274</t>
  </si>
  <si>
    <t>高牟禮　大晃</t>
  </si>
  <si>
    <t>R010653152</t>
  </si>
  <si>
    <t>髙本　澪奈</t>
  </si>
  <si>
    <t>R010684124</t>
  </si>
  <si>
    <t>高森　遥誠</t>
  </si>
  <si>
    <t>R010255176</t>
  </si>
  <si>
    <t>高森　宗治</t>
  </si>
  <si>
    <t>R010653580</t>
  </si>
  <si>
    <t>髙山　僚太</t>
  </si>
  <si>
    <t>R009533440</t>
  </si>
  <si>
    <t>田上　龍真</t>
  </si>
  <si>
    <t>R010259424</t>
  </si>
  <si>
    <t>瀧水　蓮太郎</t>
  </si>
  <si>
    <t>R010678822</t>
  </si>
  <si>
    <t>武生　岬</t>
  </si>
  <si>
    <t>R010538309</t>
  </si>
  <si>
    <t>田口　碧依</t>
  </si>
  <si>
    <t>R010642076</t>
  </si>
  <si>
    <t>武石　健裕</t>
  </si>
  <si>
    <t>R010676615</t>
  </si>
  <si>
    <t>竹内　崇士</t>
  </si>
  <si>
    <t>R010579113</t>
  </si>
  <si>
    <t>竹内　悠力</t>
  </si>
  <si>
    <t>R010396553</t>
  </si>
  <si>
    <t>竹内　璃音</t>
  </si>
  <si>
    <t>R010653162</t>
  </si>
  <si>
    <t>竹尾　理志</t>
  </si>
  <si>
    <t>R010599170</t>
  </si>
  <si>
    <t>竹下　輝</t>
  </si>
  <si>
    <t>R010676598</t>
  </si>
  <si>
    <t>竹下　真矢</t>
  </si>
  <si>
    <t>R010546279</t>
  </si>
  <si>
    <t>竹嶋　優</t>
  </si>
  <si>
    <t>R010546278</t>
  </si>
  <si>
    <t>竹嶋　凌平</t>
  </si>
  <si>
    <t>R010642021</t>
  </si>
  <si>
    <t>竹田　皓一</t>
  </si>
  <si>
    <t>R010576523</t>
  </si>
  <si>
    <t>竹谷　嵩登</t>
  </si>
  <si>
    <t>R010586322</t>
  </si>
  <si>
    <t>武田　司</t>
  </si>
  <si>
    <t>R010653574</t>
  </si>
  <si>
    <t>武田　有冴</t>
  </si>
  <si>
    <t>R010586318</t>
  </si>
  <si>
    <t>竹友　勝虎</t>
  </si>
  <si>
    <t>R007335127</t>
  </si>
  <si>
    <t>竹中　啓司</t>
  </si>
  <si>
    <t>R010678838</t>
  </si>
  <si>
    <t>竹中　健悟</t>
  </si>
  <si>
    <t>R010396591</t>
  </si>
  <si>
    <t>竹中　太志</t>
  </si>
  <si>
    <t>R010676596</t>
  </si>
  <si>
    <t>竹中　楓馬</t>
  </si>
  <si>
    <t>R010656681</t>
  </si>
  <si>
    <t>竹永　涼夢</t>
  </si>
  <si>
    <t>R010576549</t>
  </si>
  <si>
    <t>竹久　浩夢</t>
  </si>
  <si>
    <t>R010579045</t>
  </si>
  <si>
    <t>武久　文弥</t>
  </si>
  <si>
    <t>R010542181</t>
  </si>
  <si>
    <t>竹本　哲也</t>
  </si>
  <si>
    <t>R010546332</t>
  </si>
  <si>
    <t>竹本　優希</t>
  </si>
  <si>
    <t>R010604117</t>
  </si>
  <si>
    <t>竹本　徠愛</t>
  </si>
  <si>
    <t>R010661148</t>
  </si>
  <si>
    <t>田崎　順嗣</t>
  </si>
  <si>
    <t>R010546320</t>
  </si>
  <si>
    <t>田崎　大翔</t>
  </si>
  <si>
    <t>R010599870</t>
  </si>
  <si>
    <t>田崎　斗翔</t>
  </si>
  <si>
    <t>R010583760</t>
  </si>
  <si>
    <t>田嶋　勇征</t>
  </si>
  <si>
    <t>R010538316</t>
  </si>
  <si>
    <t>田島　李凰</t>
  </si>
  <si>
    <t>R010306446</t>
  </si>
  <si>
    <t>多嶋田　尚平</t>
  </si>
  <si>
    <t>R004371818</t>
  </si>
  <si>
    <t>田代　修三</t>
  </si>
  <si>
    <t>R010613638</t>
  </si>
  <si>
    <t>田代　真士</t>
  </si>
  <si>
    <t>R010542205</t>
  </si>
  <si>
    <t>但馬　廉</t>
  </si>
  <si>
    <t>R010604072</t>
  </si>
  <si>
    <t>田尻　智輝</t>
  </si>
  <si>
    <t>R010678848</t>
  </si>
  <si>
    <t>多田羅　朔</t>
  </si>
  <si>
    <t>R010599171</t>
  </si>
  <si>
    <t>多田　侑槻</t>
  </si>
  <si>
    <t>R010687756</t>
  </si>
  <si>
    <t>田多　智晴</t>
  </si>
  <si>
    <t>R010642039</t>
  </si>
  <si>
    <t>立川　粋人</t>
  </si>
  <si>
    <t>R010600676</t>
  </si>
  <si>
    <t>立川　拓樹</t>
  </si>
  <si>
    <t>R010586320</t>
  </si>
  <si>
    <t>立脇　蒼惟</t>
  </si>
  <si>
    <t>R010162985</t>
  </si>
  <si>
    <t>帯刀　悠</t>
  </si>
  <si>
    <t>R010685254</t>
  </si>
  <si>
    <t>田中　冠舟</t>
  </si>
  <si>
    <t>R010638069</t>
  </si>
  <si>
    <t>田中　脩翔</t>
  </si>
  <si>
    <t>R010684134</t>
  </si>
  <si>
    <t>田中　駿</t>
  </si>
  <si>
    <t>R010678828</t>
  </si>
  <si>
    <t>田中　翔</t>
  </si>
  <si>
    <t>R010586730</t>
  </si>
  <si>
    <t>田中　大雅</t>
  </si>
  <si>
    <t>R010638055</t>
  </si>
  <si>
    <t>田中　誠</t>
  </si>
  <si>
    <t>R010576512</t>
  </si>
  <si>
    <t>田中　優佑</t>
  </si>
  <si>
    <t>R010056104</t>
  </si>
  <si>
    <t>田中　雄大</t>
  </si>
  <si>
    <t>R010538395</t>
  </si>
  <si>
    <t>田中　悠陽</t>
  </si>
  <si>
    <t>R010599187</t>
  </si>
  <si>
    <t>田中　裕也</t>
  </si>
  <si>
    <t>R010546335</t>
  </si>
  <si>
    <t>田中　琉偉</t>
  </si>
  <si>
    <t>R010631820</t>
  </si>
  <si>
    <t>田中　蓮華</t>
  </si>
  <si>
    <t>R010576511</t>
  </si>
  <si>
    <t>田中　廉人</t>
  </si>
  <si>
    <t>R010653164</t>
  </si>
  <si>
    <t>田部　葵空</t>
  </si>
  <si>
    <t>R010638046</t>
  </si>
  <si>
    <t>田邉　研昇</t>
  </si>
  <si>
    <t>R010538400</t>
  </si>
  <si>
    <t>田辺　逞登</t>
  </si>
  <si>
    <t>R010538404</t>
  </si>
  <si>
    <t>田邉　秀和</t>
  </si>
  <si>
    <t>R007728503</t>
  </si>
  <si>
    <t>田邊　政治</t>
  </si>
  <si>
    <t>R010599181</t>
  </si>
  <si>
    <t>谷　竜之介</t>
  </si>
  <si>
    <t>R010542175</t>
  </si>
  <si>
    <t>谷川　勝利</t>
  </si>
  <si>
    <t>R010444515</t>
  </si>
  <si>
    <t>谷川　滉樹</t>
  </si>
  <si>
    <t>R008798484</t>
  </si>
  <si>
    <t>谷川　潤弥</t>
  </si>
  <si>
    <t>R010546271</t>
  </si>
  <si>
    <t>谷口　流星心</t>
  </si>
  <si>
    <t>R010540026</t>
  </si>
  <si>
    <t>谷口　大将</t>
  </si>
  <si>
    <t>R010685243</t>
  </si>
  <si>
    <t>谷口　達</t>
  </si>
  <si>
    <t>R010688490</t>
  </si>
  <si>
    <t>谷口　陽人</t>
  </si>
  <si>
    <t>R010601887</t>
  </si>
  <si>
    <t>谷口　凛</t>
  </si>
  <si>
    <t>R010660797</t>
  </si>
  <si>
    <t>谷崎　颯</t>
  </si>
  <si>
    <t>R010214471</t>
  </si>
  <si>
    <t>田野　愛華</t>
  </si>
  <si>
    <t>R010167790</t>
  </si>
  <si>
    <t>田野　翔大</t>
  </si>
  <si>
    <t>R010391947</t>
  </si>
  <si>
    <t>田畑　篤郎</t>
  </si>
  <si>
    <t>R010576528</t>
  </si>
  <si>
    <t>田端　大夢</t>
  </si>
  <si>
    <t>R010685246</t>
  </si>
  <si>
    <t>田吹　奏太</t>
  </si>
  <si>
    <t>R010687780</t>
  </si>
  <si>
    <t>玉井　颯太</t>
  </si>
  <si>
    <t>R010579157</t>
  </si>
  <si>
    <t>玉井　祐彰</t>
  </si>
  <si>
    <t>R010604095</t>
  </si>
  <si>
    <t>玉正　龍蒼</t>
  </si>
  <si>
    <t>R010600674</t>
  </si>
  <si>
    <t>玉永　史春</t>
  </si>
  <si>
    <t>R010549368</t>
  </si>
  <si>
    <t>田村　音羽</t>
  </si>
  <si>
    <t>R010281809</t>
  </si>
  <si>
    <t>田村　拓也</t>
  </si>
  <si>
    <t>R010576562</t>
  </si>
  <si>
    <t>田村　莉生</t>
  </si>
  <si>
    <t>R010588878</t>
  </si>
  <si>
    <t>田村　蓮人</t>
  </si>
  <si>
    <t>R010685263</t>
  </si>
  <si>
    <t>太郎良　美紀</t>
  </si>
  <si>
    <t>R010687767</t>
  </si>
  <si>
    <t>丹　陸人</t>
  </si>
  <si>
    <t>R010688475</t>
  </si>
  <si>
    <t>大海　應介</t>
  </si>
  <si>
    <t>R001251753</t>
  </si>
  <si>
    <t>伊達　洋介</t>
  </si>
  <si>
    <t>R010546333</t>
  </si>
  <si>
    <t>壇　直助</t>
  </si>
  <si>
    <t>R010676603</t>
  </si>
  <si>
    <t>崔　准赫</t>
  </si>
  <si>
    <t>R010642091</t>
  </si>
  <si>
    <t>ちぇ　ちんよる</t>
  </si>
  <si>
    <t>R010513889</t>
  </si>
  <si>
    <t>近砂　覚志</t>
  </si>
  <si>
    <t>R010685249</t>
  </si>
  <si>
    <t>近砂　仁志</t>
  </si>
  <si>
    <t>R010579074</t>
  </si>
  <si>
    <t>千原　天聖</t>
  </si>
  <si>
    <t>R010613613</t>
  </si>
  <si>
    <t>地原　陽斗</t>
  </si>
  <si>
    <t>R010396504</t>
  </si>
  <si>
    <t>忠願寺　慶祐</t>
  </si>
  <si>
    <t>R010354820</t>
  </si>
  <si>
    <t>長木　環和</t>
  </si>
  <si>
    <t>R010546312</t>
  </si>
  <si>
    <t>通正　純之介</t>
  </si>
  <si>
    <t>R010579156</t>
  </si>
  <si>
    <t>司城　大輝</t>
  </si>
  <si>
    <t>R010642085</t>
  </si>
  <si>
    <t>塚﨑　友也</t>
  </si>
  <si>
    <t>R010552542</t>
  </si>
  <si>
    <t>塚崎　春輝</t>
  </si>
  <si>
    <t>R010579062</t>
  </si>
  <si>
    <t>塚野　太心</t>
  </si>
  <si>
    <t>R010540698</t>
  </si>
  <si>
    <t>塚本　迅平</t>
  </si>
  <si>
    <t>R010631813</t>
  </si>
  <si>
    <t>月元　栞</t>
  </si>
  <si>
    <t>R010214610</t>
  </si>
  <si>
    <t>津崎　祐二</t>
  </si>
  <si>
    <t>R010552563</t>
  </si>
  <si>
    <t>津崎　亮佑</t>
  </si>
  <si>
    <t>R010538312</t>
  </si>
  <si>
    <t>辻　翔貴</t>
  </si>
  <si>
    <t>R001258491</t>
  </si>
  <si>
    <t>辻　道弘</t>
  </si>
  <si>
    <t>R010676614</t>
  </si>
  <si>
    <t>辻野　優吾</t>
  </si>
  <si>
    <t>R010093455</t>
  </si>
  <si>
    <t>津田　敬太</t>
  </si>
  <si>
    <t>R010599599</t>
  </si>
  <si>
    <t>津田　光一</t>
  </si>
  <si>
    <t>R010583801</t>
  </si>
  <si>
    <t>土屋　慶悟</t>
  </si>
  <si>
    <t>R010599174</t>
  </si>
  <si>
    <t>土屋　毅留</t>
  </si>
  <si>
    <t>R010189345</t>
  </si>
  <si>
    <t>筒井　愛</t>
  </si>
  <si>
    <t>R010579144</t>
  </si>
  <si>
    <t>筒井　遥斗</t>
  </si>
  <si>
    <t>R010583781</t>
  </si>
  <si>
    <t>筒井　大翔</t>
  </si>
  <si>
    <t>R008360148</t>
  </si>
  <si>
    <t>堤　哲郎</t>
  </si>
  <si>
    <t>R010638081</t>
  </si>
  <si>
    <t>都築　宗佑</t>
  </si>
  <si>
    <t>R010552566</t>
  </si>
  <si>
    <t>都築　正虎</t>
  </si>
  <si>
    <t>R008651794</t>
  </si>
  <si>
    <t>都竹　創</t>
  </si>
  <si>
    <t>R005405723</t>
  </si>
  <si>
    <t>恒松　和也</t>
  </si>
  <si>
    <t>R006937089</t>
  </si>
  <si>
    <t>津守　翔太</t>
  </si>
  <si>
    <t>R010684120</t>
  </si>
  <si>
    <t>都留　響</t>
  </si>
  <si>
    <t>R010538394</t>
  </si>
  <si>
    <t>鶴河　翔太</t>
  </si>
  <si>
    <t>R010552530</t>
  </si>
  <si>
    <t>鶴田　翔一</t>
  </si>
  <si>
    <t>R010538399</t>
  </si>
  <si>
    <t>鶴原　聖季</t>
  </si>
  <si>
    <t>R010583763</t>
  </si>
  <si>
    <t>鶴原　大斗</t>
  </si>
  <si>
    <t>R010444506</t>
  </si>
  <si>
    <t>鶴原　楓也</t>
  </si>
  <si>
    <t>R010653158</t>
  </si>
  <si>
    <t>鄭　理紗</t>
  </si>
  <si>
    <t>R010656674</t>
  </si>
  <si>
    <t>手嶋　純也</t>
  </si>
  <si>
    <t>R010604074</t>
  </si>
  <si>
    <t>寺坂　玲人</t>
  </si>
  <si>
    <t>R010583792</t>
  </si>
  <si>
    <t>寺田　健太郎</t>
  </si>
  <si>
    <t>R001258613</t>
  </si>
  <si>
    <t>出口　功</t>
  </si>
  <si>
    <t>R010583759</t>
  </si>
  <si>
    <t>出口　湧也</t>
  </si>
  <si>
    <t>R010579148</t>
  </si>
  <si>
    <t>戸井　淳太</t>
  </si>
  <si>
    <t>R010542189</t>
  </si>
  <si>
    <t>藤内　勇一朗</t>
  </si>
  <si>
    <t>R010685164</t>
  </si>
  <si>
    <t>渡海　広大</t>
  </si>
  <si>
    <t>R010542168</t>
  </si>
  <si>
    <t>時松　辰行</t>
  </si>
  <si>
    <t>R010093499</t>
  </si>
  <si>
    <t>徳丸　淳治</t>
  </si>
  <si>
    <t>R010538380</t>
  </si>
  <si>
    <t>得丸　宗志</t>
  </si>
  <si>
    <t>R010255154</t>
  </si>
  <si>
    <t>得丸　拓実</t>
  </si>
  <si>
    <t>R010594940</t>
  </si>
  <si>
    <t>徳丸　白空</t>
  </si>
  <si>
    <t>R001258695</t>
  </si>
  <si>
    <t>徳丸　英明</t>
  </si>
  <si>
    <t>R010552560</t>
  </si>
  <si>
    <t>徳丸　聖人</t>
  </si>
  <si>
    <t>R001258686</t>
  </si>
  <si>
    <t>得丸　政徳</t>
  </si>
  <si>
    <t>R010687785</t>
  </si>
  <si>
    <t>得丸　涼雅</t>
  </si>
  <si>
    <t>R010379064</t>
  </si>
  <si>
    <t>都甲　空</t>
  </si>
  <si>
    <t>R010685166</t>
  </si>
  <si>
    <t>利光　心実</t>
  </si>
  <si>
    <t>R010445854</t>
  </si>
  <si>
    <t>利光　蒼志</t>
  </si>
  <si>
    <t>R010684109</t>
  </si>
  <si>
    <t>利光　蒼太</t>
  </si>
  <si>
    <t>R010685165</t>
  </si>
  <si>
    <t>利光　洋介</t>
  </si>
  <si>
    <t>R010159150</t>
  </si>
  <si>
    <t>戸田　汐音</t>
  </si>
  <si>
    <t>R010046512</t>
  </si>
  <si>
    <t>十時　優介</t>
  </si>
  <si>
    <t>R010685161</t>
  </si>
  <si>
    <t>飛瀬　龍宝</t>
  </si>
  <si>
    <t>R010415910</t>
  </si>
  <si>
    <t>笘川　銀雅</t>
  </si>
  <si>
    <t>R001258765</t>
  </si>
  <si>
    <t>富永　佳幸</t>
  </si>
  <si>
    <t>R010576538</t>
  </si>
  <si>
    <t>友永　秀哉</t>
  </si>
  <si>
    <t>R010415915</t>
  </si>
  <si>
    <t>友永　弥</t>
  </si>
  <si>
    <t>R010586715</t>
  </si>
  <si>
    <t>友成　勇太朗</t>
  </si>
  <si>
    <t>R010660814</t>
  </si>
  <si>
    <t>友松　駿斗</t>
  </si>
  <si>
    <t>R010100678</t>
  </si>
  <si>
    <t>友松　誠二</t>
  </si>
  <si>
    <t>R010604767</t>
  </si>
  <si>
    <t>豊田　葵</t>
  </si>
  <si>
    <t>R010448248</t>
  </si>
  <si>
    <t>豊田　颯花</t>
  </si>
  <si>
    <t>R003421170</t>
  </si>
  <si>
    <t>豊田　裕司</t>
  </si>
  <si>
    <t>R010546299</t>
  </si>
  <si>
    <t>豊永　優介</t>
  </si>
  <si>
    <t>R010660819</t>
  </si>
  <si>
    <t>豊永　優月</t>
  </si>
  <si>
    <t>R010583766</t>
  </si>
  <si>
    <t>豊福　泰生</t>
  </si>
  <si>
    <t>R010576557</t>
  </si>
  <si>
    <t>豊本　照仁</t>
  </si>
  <si>
    <t>R010586311</t>
  </si>
  <si>
    <t>土井　純音</t>
  </si>
  <si>
    <t>R010576388</t>
  </si>
  <si>
    <t>土居　駿斗</t>
  </si>
  <si>
    <t>R010687789</t>
  </si>
  <si>
    <t>土居　時道</t>
  </si>
  <si>
    <t>R010660824</t>
  </si>
  <si>
    <t>堂上　彩奏</t>
  </si>
  <si>
    <t>R010579078</t>
  </si>
  <si>
    <t>内藤　暖</t>
  </si>
  <si>
    <t>R010576389</t>
  </si>
  <si>
    <t>直野　優斗</t>
  </si>
  <si>
    <t>R010445845</t>
  </si>
  <si>
    <t>仲　尚樹</t>
  </si>
  <si>
    <t>R010661147</t>
  </si>
  <si>
    <t>仲　実日子</t>
  </si>
  <si>
    <t>R010583791</t>
  </si>
  <si>
    <t>中井　薫</t>
  </si>
  <si>
    <t>R010539280</t>
  </si>
  <si>
    <t>中尾　颯太</t>
  </si>
  <si>
    <t>R010682439</t>
  </si>
  <si>
    <t>中岡　駿</t>
  </si>
  <si>
    <t>R004793931</t>
  </si>
  <si>
    <t>中川　勝裕</t>
  </si>
  <si>
    <t>R010579115</t>
  </si>
  <si>
    <t>中川　昂大</t>
  </si>
  <si>
    <t>R010583776</t>
  </si>
  <si>
    <t>中川　翔天</t>
  </si>
  <si>
    <t>R001258880</t>
  </si>
  <si>
    <t>中川　俊哉</t>
  </si>
  <si>
    <t>R010660820</t>
  </si>
  <si>
    <t>中川　晴喜</t>
  </si>
  <si>
    <t>R010581174</t>
  </si>
  <si>
    <t>中川　雄太</t>
  </si>
  <si>
    <t>R010638064</t>
  </si>
  <si>
    <t>中倉　奏歌</t>
  </si>
  <si>
    <t>R010549363</t>
  </si>
  <si>
    <t>中倉　舞姫</t>
  </si>
  <si>
    <t>R002530329</t>
  </si>
  <si>
    <t>中島　大成</t>
  </si>
  <si>
    <t>R010162981</t>
  </si>
  <si>
    <t>中島　柊</t>
  </si>
  <si>
    <t>R010613608</t>
  </si>
  <si>
    <t>中島　拓郎</t>
  </si>
  <si>
    <t>R010396594</t>
  </si>
  <si>
    <t>中島　忠伸</t>
  </si>
  <si>
    <t>R010684100</t>
  </si>
  <si>
    <t>中島　大介</t>
  </si>
  <si>
    <t>R010660826</t>
  </si>
  <si>
    <t>中島　瑞歩</t>
  </si>
  <si>
    <t>R010167786</t>
  </si>
  <si>
    <t>中島　湧友</t>
  </si>
  <si>
    <t>R010546327</t>
  </si>
  <si>
    <t>中島　陸斗</t>
  </si>
  <si>
    <t>R010579082</t>
  </si>
  <si>
    <t>中島　龍世</t>
  </si>
  <si>
    <t>R010613614</t>
  </si>
  <si>
    <t>中島　凜久</t>
  </si>
  <si>
    <t>R010576516</t>
  </si>
  <si>
    <t>中島　壮</t>
  </si>
  <si>
    <t>R001258914</t>
  </si>
  <si>
    <t>中嶋　結孝</t>
  </si>
  <si>
    <t>R010579136</t>
  </si>
  <si>
    <t>中城　篤也</t>
  </si>
  <si>
    <t>R010653573</t>
  </si>
  <si>
    <t>中園　釉丸</t>
  </si>
  <si>
    <t>R010653572</t>
  </si>
  <si>
    <t>中園　藍丸</t>
  </si>
  <si>
    <t>R010642024</t>
  </si>
  <si>
    <t>中津留　正三</t>
  </si>
  <si>
    <t>R010432607</t>
  </si>
  <si>
    <t>中津留　蓮</t>
  </si>
  <si>
    <t>R002917412</t>
  </si>
  <si>
    <t>中西　智彦</t>
  </si>
  <si>
    <t>R010546313</t>
  </si>
  <si>
    <t>中根　漸</t>
  </si>
  <si>
    <t>R010642072</t>
  </si>
  <si>
    <t>中根　晴希</t>
  </si>
  <si>
    <t>R001259038</t>
  </si>
  <si>
    <t>中根　幹雄</t>
  </si>
  <si>
    <t>R010281799</t>
  </si>
  <si>
    <t>中野　明</t>
  </si>
  <si>
    <t>R001259056</t>
  </si>
  <si>
    <t>中野　俊宏</t>
  </si>
  <si>
    <t>R010586304</t>
  </si>
  <si>
    <t>中野　友晶</t>
  </si>
  <si>
    <t>R010093448</t>
  </si>
  <si>
    <t>中野　智博</t>
  </si>
  <si>
    <t>R010078598</t>
  </si>
  <si>
    <t>中野　浩志</t>
  </si>
  <si>
    <t>R010593968</t>
  </si>
  <si>
    <t>仲野　雅貴</t>
  </si>
  <si>
    <t>R010576574</t>
  </si>
  <si>
    <t>中野　洸嘉</t>
  </si>
  <si>
    <t>R010281853</t>
  </si>
  <si>
    <t>中野　竜太</t>
  </si>
  <si>
    <t>R010688484</t>
  </si>
  <si>
    <t>中畑　晴和</t>
  </si>
  <si>
    <t>R006574394</t>
  </si>
  <si>
    <t>中畑　光宏</t>
  </si>
  <si>
    <t>R010396575</t>
  </si>
  <si>
    <t>中原　壱春</t>
  </si>
  <si>
    <t>R010576527</t>
  </si>
  <si>
    <t>中原　拓海</t>
  </si>
  <si>
    <t>R001251896</t>
  </si>
  <si>
    <t>中間　敏彦</t>
  </si>
  <si>
    <t>R010604118</t>
  </si>
  <si>
    <t>中溝　桃</t>
  </si>
  <si>
    <t>R010354814</t>
  </si>
  <si>
    <t>中溝　遥</t>
  </si>
  <si>
    <t>R010016109</t>
  </si>
  <si>
    <t>仲村　晃和</t>
  </si>
  <si>
    <t>R010660806</t>
  </si>
  <si>
    <t>中村　唯颯</t>
  </si>
  <si>
    <t>R010538378</t>
  </si>
  <si>
    <t>中村　海晴</t>
  </si>
  <si>
    <t>R010682459</t>
  </si>
  <si>
    <t>中村　奏汰</t>
  </si>
  <si>
    <t>R010642059</t>
  </si>
  <si>
    <t>中村　紘史朗</t>
  </si>
  <si>
    <t>R010586305</t>
  </si>
  <si>
    <t>中村　昊陽</t>
  </si>
  <si>
    <t>R003316948</t>
  </si>
  <si>
    <t>中村　冴里</t>
  </si>
  <si>
    <t>R010642084</t>
  </si>
  <si>
    <t>中村　昇</t>
  </si>
  <si>
    <t>R010576524</t>
  </si>
  <si>
    <t>中村　尚英</t>
  </si>
  <si>
    <t>R010467694</t>
  </si>
  <si>
    <t>中邑　惺良</t>
  </si>
  <si>
    <t>R010432643</t>
  </si>
  <si>
    <t>中村　奏太</t>
  </si>
  <si>
    <t>R009197585</t>
  </si>
  <si>
    <t>中村　智美</t>
  </si>
  <si>
    <t>R010599608</t>
  </si>
  <si>
    <t>仲村　晃瑠</t>
  </si>
  <si>
    <t>R001251911</t>
  </si>
  <si>
    <t>中村　真彦</t>
  </si>
  <si>
    <t>R010444500</t>
  </si>
  <si>
    <t>中村　洋三</t>
  </si>
  <si>
    <t>R010576561</t>
  </si>
  <si>
    <t>中村　亮汰</t>
  </si>
  <si>
    <t>R010448938</t>
  </si>
  <si>
    <t>中村　怜音</t>
  </si>
  <si>
    <t>R010684104</t>
  </si>
  <si>
    <t>中山　雄惺</t>
  </si>
  <si>
    <t>R010376280</t>
  </si>
  <si>
    <t>中渡瀬　真樹</t>
  </si>
  <si>
    <t>R010352943</t>
  </si>
  <si>
    <t>永井　秀</t>
  </si>
  <si>
    <t>R010240580</t>
  </si>
  <si>
    <t>永井　智大</t>
  </si>
  <si>
    <t>R010546316</t>
  </si>
  <si>
    <t>永井　陽</t>
  </si>
  <si>
    <t>R010538398</t>
  </si>
  <si>
    <t>長井　瑠之介</t>
  </si>
  <si>
    <t>R010214609</t>
  </si>
  <si>
    <t>長尾　浩希</t>
  </si>
  <si>
    <t>R010586725</t>
  </si>
  <si>
    <t>長尾　俊汰</t>
  </si>
  <si>
    <t>R010281817</t>
  </si>
  <si>
    <t>永尾　透</t>
  </si>
  <si>
    <t>R010581159</t>
  </si>
  <si>
    <t>永尾　美保</t>
  </si>
  <si>
    <t>R010376366</t>
  </si>
  <si>
    <t>長岡　範</t>
  </si>
  <si>
    <t>R010448231</t>
  </si>
  <si>
    <t>永岡　才拓</t>
  </si>
  <si>
    <t>R010445848</t>
  </si>
  <si>
    <t>長岡　巧磨</t>
  </si>
  <si>
    <t>R010465608</t>
  </si>
  <si>
    <t>長岡　大介</t>
  </si>
  <si>
    <t>R010676599</t>
  </si>
  <si>
    <t>長倉　康生</t>
  </si>
  <si>
    <t>R010687790</t>
  </si>
  <si>
    <t>永嶋　竜太朗</t>
  </si>
  <si>
    <t>R010586309</t>
  </si>
  <si>
    <t>長瀬　陽基</t>
  </si>
  <si>
    <t>R010642080</t>
  </si>
  <si>
    <t>長田　賢昇</t>
  </si>
  <si>
    <t>R010581175</t>
  </si>
  <si>
    <t>長田　昂大</t>
  </si>
  <si>
    <t>R010688476</t>
  </si>
  <si>
    <t>永田　拓海</t>
  </si>
  <si>
    <t>R010586319</t>
  </si>
  <si>
    <t>長田　遥蒼</t>
  </si>
  <si>
    <t>R010546277</t>
  </si>
  <si>
    <t>永田　悠一郎</t>
  </si>
  <si>
    <t>R010448244</t>
  </si>
  <si>
    <t>長田　佳洋</t>
  </si>
  <si>
    <t>R010656670</t>
  </si>
  <si>
    <t>永冨　斗</t>
  </si>
  <si>
    <t>R010642033</t>
  </si>
  <si>
    <t>長友　慶一郎</t>
  </si>
  <si>
    <t>R010538406</t>
  </si>
  <si>
    <t>長野　新</t>
  </si>
  <si>
    <t>R010631825</t>
  </si>
  <si>
    <t>長野　清瑞</t>
  </si>
  <si>
    <t>R010687777</t>
  </si>
  <si>
    <t>長野　汰我</t>
  </si>
  <si>
    <t>R010465597</t>
  </si>
  <si>
    <t>長野　武史</t>
  </si>
  <si>
    <t>R010676601</t>
  </si>
  <si>
    <t>長野　諄也</t>
  </si>
  <si>
    <t>R010687760</t>
  </si>
  <si>
    <t>長野　仁樹</t>
  </si>
  <si>
    <t>R010653598</t>
  </si>
  <si>
    <t>長野　泰人</t>
  </si>
  <si>
    <t>R010576542</t>
  </si>
  <si>
    <t>長濵　夢希</t>
  </si>
  <si>
    <t>R010579114</t>
  </si>
  <si>
    <t>長濵　昇太朗</t>
  </si>
  <si>
    <t>R010259414</t>
  </si>
  <si>
    <t>永松　和寿</t>
  </si>
  <si>
    <t>R005528264</t>
  </si>
  <si>
    <t>永松　裕史</t>
  </si>
  <si>
    <t>R010396535</t>
  </si>
  <si>
    <t>永松　正規</t>
  </si>
  <si>
    <t>R010465582</t>
  </si>
  <si>
    <t>永松　賢俊</t>
  </si>
  <si>
    <t>R010676590</t>
  </si>
  <si>
    <t>長光　飛輝</t>
  </si>
  <si>
    <t>R010613598</t>
  </si>
  <si>
    <t>長山　知輝</t>
  </si>
  <si>
    <t>R005527353</t>
  </si>
  <si>
    <t>永山　正樹</t>
  </si>
  <si>
    <t>R010193705</t>
  </si>
  <si>
    <t>長山　祐介</t>
  </si>
  <si>
    <t>R005987403</t>
  </si>
  <si>
    <t>流川　新</t>
  </si>
  <si>
    <t>R010604119</t>
  </si>
  <si>
    <t>奈木野　紋羽</t>
  </si>
  <si>
    <t>R010581172</t>
  </si>
  <si>
    <t>名古屋　凌大</t>
  </si>
  <si>
    <t>R009072295</t>
  </si>
  <si>
    <t>奈須野　安侑里</t>
  </si>
  <si>
    <t>R010546273</t>
  </si>
  <si>
    <t>奈須野　友登</t>
  </si>
  <si>
    <t>R010602925</t>
  </si>
  <si>
    <t>ナッティング　善</t>
  </si>
  <si>
    <t>R010588879</t>
  </si>
  <si>
    <t>奈良　三志朗</t>
  </si>
  <si>
    <t>R010538327</t>
  </si>
  <si>
    <t>成松　怜音</t>
  </si>
  <si>
    <t>R010542208</t>
  </si>
  <si>
    <t>鳴海　翔丸</t>
  </si>
  <si>
    <t>R010538356</t>
  </si>
  <si>
    <t>縄田　遊乃亮</t>
  </si>
  <si>
    <t>R010542193</t>
  </si>
  <si>
    <t>南里　仁士</t>
  </si>
  <si>
    <t>R010579051</t>
  </si>
  <si>
    <t>新名　桜晟</t>
  </si>
  <si>
    <t>R010583768</t>
  </si>
  <si>
    <t>新名　巧旺</t>
  </si>
  <si>
    <t>R010356119</t>
  </si>
  <si>
    <t>新名　翔太</t>
  </si>
  <si>
    <t>R010356118</t>
  </si>
  <si>
    <t>新名　拓哉</t>
  </si>
  <si>
    <t>R010599601</t>
  </si>
  <si>
    <t>新納　彪生</t>
  </si>
  <si>
    <t>R010358010</t>
  </si>
  <si>
    <t>新納　永遠</t>
  </si>
  <si>
    <t>R010604765</t>
  </si>
  <si>
    <t>西　海輝</t>
  </si>
  <si>
    <t>R010599186</t>
  </si>
  <si>
    <t>西　佑太</t>
  </si>
  <si>
    <t>R010314809</t>
  </si>
  <si>
    <t>西尾　圭翔</t>
  </si>
  <si>
    <t>R010576375</t>
  </si>
  <si>
    <t>西尾　晃空</t>
  </si>
  <si>
    <t>R004386023</t>
  </si>
  <si>
    <t>西尾　拓之</t>
  </si>
  <si>
    <t>R001251957</t>
  </si>
  <si>
    <t>西岡　京一郎</t>
  </si>
  <si>
    <t>R010538313</t>
  </si>
  <si>
    <t>西角　航兵</t>
  </si>
  <si>
    <t>R010453597</t>
  </si>
  <si>
    <t>西角　陽佑</t>
  </si>
  <si>
    <t>R010653595</t>
  </si>
  <si>
    <t>西川　理希</t>
  </si>
  <si>
    <t>R010638072</t>
  </si>
  <si>
    <t>西崎　一稀</t>
  </si>
  <si>
    <t>R010396501</t>
  </si>
  <si>
    <t>西田　翔</t>
  </si>
  <si>
    <t>R010581168</t>
  </si>
  <si>
    <t>西田　順</t>
  </si>
  <si>
    <t>R010653594</t>
  </si>
  <si>
    <t>西野　凌太朗</t>
  </si>
  <si>
    <t>R010391944</t>
  </si>
  <si>
    <t>西野　凌平</t>
  </si>
  <si>
    <t>R010685258</t>
  </si>
  <si>
    <t>R010687783</t>
  </si>
  <si>
    <t>西村　駿佑</t>
  </si>
  <si>
    <t>R010602921</t>
  </si>
  <si>
    <t>西村　哲太</t>
  </si>
  <si>
    <t>R010465601</t>
  </si>
  <si>
    <t>西山　純平</t>
  </si>
  <si>
    <t>R010448937</t>
  </si>
  <si>
    <t>新田　莉生</t>
  </si>
  <si>
    <t>R010261589</t>
  </si>
  <si>
    <t>二宮　慶太</t>
  </si>
  <si>
    <t>R010656668</t>
  </si>
  <si>
    <t>二宮　秀一郎</t>
  </si>
  <si>
    <t>R010678821</t>
  </si>
  <si>
    <t>二宮　秀太</t>
  </si>
  <si>
    <t>R010576379</t>
  </si>
  <si>
    <t>二宮　駿太</t>
  </si>
  <si>
    <t>R010583782</t>
  </si>
  <si>
    <t>二宮　颯春</t>
  </si>
  <si>
    <t>R010465600</t>
  </si>
  <si>
    <t>二宮　鯛介</t>
  </si>
  <si>
    <t>R010538405</t>
  </si>
  <si>
    <t>二宮　拓篤</t>
  </si>
  <si>
    <t>R010281837</t>
  </si>
  <si>
    <t>二宮　大己</t>
  </si>
  <si>
    <t>R010096809</t>
  </si>
  <si>
    <t>二宮　大作</t>
  </si>
  <si>
    <t>R010684140</t>
  </si>
  <si>
    <t>二宮　陽詩</t>
  </si>
  <si>
    <t>R004055664</t>
  </si>
  <si>
    <t>二宮　康彰</t>
  </si>
  <si>
    <t>R010396551</t>
  </si>
  <si>
    <t>丹生　良三</t>
  </si>
  <si>
    <t>R010306454</t>
  </si>
  <si>
    <t>入田　裕治</t>
  </si>
  <si>
    <t>R010583794</t>
  </si>
  <si>
    <t>如法寺　楓</t>
  </si>
  <si>
    <t>R010583793</t>
  </si>
  <si>
    <t>如法寺　遥</t>
  </si>
  <si>
    <t>R010390433</t>
  </si>
  <si>
    <t>庭瀬　元希</t>
  </si>
  <si>
    <t>R010444496</t>
  </si>
  <si>
    <t>大戸　匠</t>
  </si>
  <si>
    <t>R010376301</t>
  </si>
  <si>
    <t>野上　拳跳</t>
  </si>
  <si>
    <t>R010676672</t>
  </si>
  <si>
    <t>野上　武琉</t>
  </si>
  <si>
    <t>R010027878</t>
  </si>
  <si>
    <t>野口　一輝</t>
  </si>
  <si>
    <t>R010579158</t>
  </si>
  <si>
    <t>野口　彗翔</t>
  </si>
  <si>
    <t>R010396600</t>
  </si>
  <si>
    <t>野口　源若</t>
  </si>
  <si>
    <t>R002917333</t>
  </si>
  <si>
    <t>野口　康二郎</t>
  </si>
  <si>
    <t>R010027885</t>
  </si>
  <si>
    <t>野口　智隆</t>
  </si>
  <si>
    <t>R010687778</t>
  </si>
  <si>
    <t>野口　真央</t>
  </si>
  <si>
    <t>R010432606</t>
  </si>
  <si>
    <t>野口　我太生</t>
  </si>
  <si>
    <t>R010579141</t>
  </si>
  <si>
    <t>野尻　憲慎</t>
  </si>
  <si>
    <t>R010453583</t>
  </si>
  <si>
    <t>野尻　慎之助</t>
  </si>
  <si>
    <t>R005527830</t>
  </si>
  <si>
    <t>野尻　崇</t>
  </si>
  <si>
    <t>R010540708</t>
  </si>
  <si>
    <t>野尻　拓弥</t>
  </si>
  <si>
    <t>R010306450</t>
  </si>
  <si>
    <t>野田　啓佑</t>
  </si>
  <si>
    <t>R010214592</t>
  </si>
  <si>
    <t>野田　航平</t>
  </si>
  <si>
    <t>R010638043</t>
  </si>
  <si>
    <t>野田　泰紀</t>
  </si>
  <si>
    <t>R010586722</t>
  </si>
  <si>
    <t>野田　大祐</t>
  </si>
  <si>
    <t>R010576383</t>
  </si>
  <si>
    <t>野仲　晃生</t>
  </si>
  <si>
    <t>R010453577</t>
  </si>
  <si>
    <t>野々下　蒼斗</t>
  </si>
  <si>
    <t>R001259436</t>
  </si>
  <si>
    <t>野村　辰寿</t>
  </si>
  <si>
    <t>R006125736</t>
  </si>
  <si>
    <t>野村　哲也</t>
  </si>
  <si>
    <t>R010540707</t>
  </si>
  <si>
    <t>野村　陸翔</t>
  </si>
  <si>
    <t>R010653590</t>
  </si>
  <si>
    <t>野村　琉翔</t>
  </si>
  <si>
    <t>R010388042</t>
  </si>
  <si>
    <t>野依　桂</t>
  </si>
  <si>
    <t>R006544278</t>
  </si>
  <si>
    <t>則次　祐介</t>
  </si>
  <si>
    <t>R010576364</t>
  </si>
  <si>
    <t>野呂　仁人</t>
  </si>
  <si>
    <t>R004714721</t>
  </si>
  <si>
    <t>袴田　真吾</t>
  </si>
  <si>
    <t>R010552557</t>
  </si>
  <si>
    <t>羽迫　吏久</t>
  </si>
  <si>
    <t>R010352972</t>
  </si>
  <si>
    <t>間　勇翔</t>
  </si>
  <si>
    <t>R010396567</t>
  </si>
  <si>
    <t>狹間　優人</t>
  </si>
  <si>
    <t>R010660804</t>
  </si>
  <si>
    <t>橋口　優斗</t>
  </si>
  <si>
    <t>R010396540</t>
  </si>
  <si>
    <t>橋本　壮旦</t>
  </si>
  <si>
    <t>R010653561</t>
  </si>
  <si>
    <t>橋本　蹄弥</t>
  </si>
  <si>
    <t>R006221012</t>
  </si>
  <si>
    <t>橋本　敏邦</t>
  </si>
  <si>
    <t>R010586328</t>
  </si>
  <si>
    <t>橋本　尚</t>
  </si>
  <si>
    <t>R010546293</t>
  </si>
  <si>
    <t>橋本　祐司</t>
  </si>
  <si>
    <t>R007729098</t>
  </si>
  <si>
    <t>長谷　明治</t>
  </si>
  <si>
    <t>R010631817</t>
  </si>
  <si>
    <t>長谷　亜雛羽</t>
  </si>
  <si>
    <t>R010599584</t>
  </si>
  <si>
    <t>長谷　樹大</t>
  </si>
  <si>
    <t>R010656691</t>
  </si>
  <si>
    <t>長谷雄　大和</t>
  </si>
  <si>
    <t>R010684139</t>
  </si>
  <si>
    <t>長谷川　太一</t>
  </si>
  <si>
    <t>R010684138</t>
  </si>
  <si>
    <t>長谷川　航</t>
  </si>
  <si>
    <t>R010445839</t>
  </si>
  <si>
    <t>秦　碧空</t>
  </si>
  <si>
    <t>R010434017</t>
  </si>
  <si>
    <t>畠中　愛未</t>
  </si>
  <si>
    <t>R010248571</t>
  </si>
  <si>
    <t>畑中　恒輝</t>
  </si>
  <si>
    <t>R010660810</t>
  </si>
  <si>
    <t>畑中　聡太</t>
  </si>
  <si>
    <t>R010100679</t>
  </si>
  <si>
    <t>畑中　祝勝</t>
  </si>
  <si>
    <t>R010546322</t>
  </si>
  <si>
    <t>畑中　陽介</t>
  </si>
  <si>
    <t>R010687462</t>
  </si>
  <si>
    <t>波多野　瑛斗</t>
  </si>
  <si>
    <t>R010007845</t>
  </si>
  <si>
    <t>波多野　政美</t>
  </si>
  <si>
    <t>R010660809</t>
  </si>
  <si>
    <t>畑辺　喜一</t>
  </si>
  <si>
    <t>R010347358</t>
  </si>
  <si>
    <t>畑辺　康年</t>
  </si>
  <si>
    <t>R010542191</t>
  </si>
  <si>
    <t>羽立　智宣</t>
  </si>
  <si>
    <t>R010544476</t>
  </si>
  <si>
    <t>羽田野　天空</t>
  </si>
  <si>
    <t>R010688487</t>
  </si>
  <si>
    <t>羽田野　天翔</t>
  </si>
  <si>
    <t>R010376287</t>
  </si>
  <si>
    <t>羽田野　裕之</t>
  </si>
  <si>
    <t>R010613646</t>
  </si>
  <si>
    <t>羽田野　裕貴</t>
  </si>
  <si>
    <t>R003421116</t>
  </si>
  <si>
    <t>波津久　雄平</t>
  </si>
  <si>
    <t>R010538343</t>
  </si>
  <si>
    <t>花木　賢斗</t>
  </si>
  <si>
    <t>R010468361</t>
  </si>
  <si>
    <t>花田　俊介</t>
  </si>
  <si>
    <t>R010386809</t>
  </si>
  <si>
    <t>花宮　うの</t>
  </si>
  <si>
    <t>R010468353</t>
  </si>
  <si>
    <t>花宮　龍之介</t>
  </si>
  <si>
    <t>R010579137</t>
  </si>
  <si>
    <t>花宮　蓮</t>
  </si>
  <si>
    <t>R010576553</t>
  </si>
  <si>
    <t>濱浦　翔</t>
  </si>
  <si>
    <t>R010653584</t>
  </si>
  <si>
    <t>濱岡　奏也</t>
  </si>
  <si>
    <t>R001259579</t>
  </si>
  <si>
    <t>濱崎　賢一</t>
  </si>
  <si>
    <t>R010390420</t>
  </si>
  <si>
    <t>浜崎　颯太</t>
  </si>
  <si>
    <t>R010352977</t>
  </si>
  <si>
    <t>濱砂　樹</t>
  </si>
  <si>
    <t>R010093435</t>
  </si>
  <si>
    <t>濱田　尚希</t>
  </si>
  <si>
    <t>R006221100</t>
  </si>
  <si>
    <t>浜町　隆蒔</t>
  </si>
  <si>
    <t>R010540706</t>
  </si>
  <si>
    <t>早木　悠登</t>
  </si>
  <si>
    <t>R010579064</t>
  </si>
  <si>
    <t>林　明輝</t>
  </si>
  <si>
    <t>R010687762</t>
  </si>
  <si>
    <t>林　春之裕</t>
  </si>
  <si>
    <t>R010661140</t>
  </si>
  <si>
    <t>林　知徳</t>
  </si>
  <si>
    <t>R010687770</t>
  </si>
  <si>
    <t>林　将也</t>
  </si>
  <si>
    <t>R010453586</t>
  </si>
  <si>
    <t>林　勇陽</t>
  </si>
  <si>
    <t>R010576576</t>
  </si>
  <si>
    <t>林　流夏</t>
  </si>
  <si>
    <t>R010396503</t>
  </si>
  <si>
    <t>林田　健太</t>
  </si>
  <si>
    <t>R010613636</t>
  </si>
  <si>
    <t>早見　裕基</t>
  </si>
  <si>
    <t>R008626965</t>
  </si>
  <si>
    <t>原　海斗</t>
  </si>
  <si>
    <t>R009528800</t>
  </si>
  <si>
    <t>原　和将</t>
  </si>
  <si>
    <t>R006937113</t>
  </si>
  <si>
    <t>原　大恭</t>
  </si>
  <si>
    <t>R006220095</t>
  </si>
  <si>
    <t>原　正佳</t>
  </si>
  <si>
    <t>R010660829</t>
  </si>
  <si>
    <t>原口　暉琉</t>
  </si>
  <si>
    <t>R010678843</t>
  </si>
  <si>
    <t>原田　詠視</t>
  </si>
  <si>
    <t>R010586317</t>
  </si>
  <si>
    <t>原田　煌也</t>
  </si>
  <si>
    <t>R010638093</t>
  </si>
  <si>
    <t>原田　康佑</t>
  </si>
  <si>
    <t>R010259430</t>
  </si>
  <si>
    <t>原田　光清</t>
  </si>
  <si>
    <t>R010579117</t>
  </si>
  <si>
    <t>原田　幸汰</t>
  </si>
  <si>
    <t>R010601879</t>
  </si>
  <si>
    <t>原田　滉大</t>
  </si>
  <si>
    <t>R010642094</t>
  </si>
  <si>
    <t>原田　慎也</t>
  </si>
  <si>
    <t>R010583780</t>
  </si>
  <si>
    <t>原田　高虎</t>
  </si>
  <si>
    <t>R010594944</t>
  </si>
  <si>
    <t>原田　知哉</t>
  </si>
  <si>
    <t>R010189330</t>
  </si>
  <si>
    <t>原田　裕規</t>
  </si>
  <si>
    <t>R010552578</t>
  </si>
  <si>
    <t>針宮　孝典</t>
  </si>
  <si>
    <t>R010687765</t>
  </si>
  <si>
    <t>飯田　佳亮</t>
  </si>
  <si>
    <t>R010687769</t>
  </si>
  <si>
    <t>飯田　侑平</t>
  </si>
  <si>
    <t>R010540705</t>
  </si>
  <si>
    <t>馬場　晴大</t>
  </si>
  <si>
    <t>R004111605</t>
  </si>
  <si>
    <t>馬場　睦紀</t>
  </si>
  <si>
    <t>R010604070</t>
  </si>
  <si>
    <t>馬場　悠士郎</t>
  </si>
  <si>
    <t>R010601878</t>
  </si>
  <si>
    <t>日浦　慶至</t>
  </si>
  <si>
    <t>R010576572</t>
  </si>
  <si>
    <t>東　健翔</t>
  </si>
  <si>
    <t>R010576579</t>
  </si>
  <si>
    <t>東創也　創也</t>
  </si>
  <si>
    <t>R010376345</t>
  </si>
  <si>
    <t>東　大晟</t>
  </si>
  <si>
    <t>R010546334</t>
  </si>
  <si>
    <t>東　拓海</t>
  </si>
  <si>
    <t>R010613642</t>
  </si>
  <si>
    <t>東　拓史</t>
  </si>
  <si>
    <t>R010453600</t>
  </si>
  <si>
    <t>東　喜礼</t>
  </si>
  <si>
    <t>R010604124</t>
  </si>
  <si>
    <t>東　美月</t>
  </si>
  <si>
    <t>R010586292</t>
  </si>
  <si>
    <t>東　侑平</t>
  </si>
  <si>
    <t>R010660834</t>
  </si>
  <si>
    <t>東　理一</t>
  </si>
  <si>
    <t>R010538330</t>
  </si>
  <si>
    <t>疋田　和正</t>
  </si>
  <si>
    <t>R010468362</t>
  </si>
  <si>
    <t>疋田　真吾</t>
  </si>
  <si>
    <t>R010546331</t>
  </si>
  <si>
    <t>樋口　咲哉</t>
  </si>
  <si>
    <t>R010660812</t>
  </si>
  <si>
    <t>樋口　巧海</t>
  </si>
  <si>
    <t>R010586731</t>
  </si>
  <si>
    <t>樋口　温</t>
  </si>
  <si>
    <t>R010613630</t>
  </si>
  <si>
    <t>樋口　睦己</t>
  </si>
  <si>
    <t>R010376333</t>
  </si>
  <si>
    <t>日隈　駿</t>
  </si>
  <si>
    <t>R010685248</t>
  </si>
  <si>
    <t>日隈　翔吾</t>
  </si>
  <si>
    <t>R010685240</t>
  </si>
  <si>
    <t>日隈　心靖</t>
  </si>
  <si>
    <t>R010579076</t>
  </si>
  <si>
    <t>日隈　琳鳳</t>
  </si>
  <si>
    <t>R010542201</t>
  </si>
  <si>
    <t>肥後　克匡</t>
  </si>
  <si>
    <t>R010593965</t>
  </si>
  <si>
    <t>日坂　春翔</t>
  </si>
  <si>
    <t>R010687782</t>
  </si>
  <si>
    <t>日坂　祐翔</t>
  </si>
  <si>
    <t>R010313751</t>
  </si>
  <si>
    <t>日坂　仁哉</t>
  </si>
  <si>
    <t>R010448934</t>
  </si>
  <si>
    <t>久恒　碧哉</t>
  </si>
  <si>
    <t>R010676676</t>
  </si>
  <si>
    <t>泥谷　貫太</t>
  </si>
  <si>
    <t>R010638056</t>
  </si>
  <si>
    <t>日高　聖也</t>
  </si>
  <si>
    <t>R010576573</t>
  </si>
  <si>
    <t>日高　堪斗</t>
  </si>
  <si>
    <t>R010538346</t>
  </si>
  <si>
    <t>日野　一平</t>
  </si>
  <si>
    <t>R010576551</t>
  </si>
  <si>
    <t>日野　海土</t>
  </si>
  <si>
    <t>R010583790</t>
  </si>
  <si>
    <t>日野　天翔</t>
  </si>
  <si>
    <t>R010576367</t>
  </si>
  <si>
    <t>日野　那音</t>
  </si>
  <si>
    <t>R010189332</t>
  </si>
  <si>
    <t>姫野　賢吾</t>
  </si>
  <si>
    <t>R010642030</t>
  </si>
  <si>
    <t>姫野　浩司</t>
  </si>
  <si>
    <t>R010352969</t>
  </si>
  <si>
    <t>姫野　聖也</t>
  </si>
  <si>
    <t>R010243665</t>
  </si>
  <si>
    <t>姫野　青空</t>
  </si>
  <si>
    <t>R010449907</t>
  </si>
  <si>
    <t>姫野　太一</t>
  </si>
  <si>
    <t>R007959194</t>
  </si>
  <si>
    <t>姫野　貴裕</t>
  </si>
  <si>
    <t>R010027875</t>
  </si>
  <si>
    <t>姫野　太輔</t>
  </si>
  <si>
    <t>R010579049</t>
  </si>
  <si>
    <t>姫野　陽斗</t>
  </si>
  <si>
    <t>R010376279</t>
  </si>
  <si>
    <t>姫野　雅俊</t>
  </si>
  <si>
    <t>R010453580</t>
  </si>
  <si>
    <t>姫野　雄太</t>
  </si>
  <si>
    <t>R010687459</t>
  </si>
  <si>
    <t>百田　晃太朗</t>
  </si>
  <si>
    <t>R010542187</t>
  </si>
  <si>
    <t>兵頭　哲也</t>
  </si>
  <si>
    <t>R010687458</t>
  </si>
  <si>
    <t>平井　歩</t>
  </si>
  <si>
    <t>R010642077</t>
  </si>
  <si>
    <t>平井　桜晴</t>
  </si>
  <si>
    <t>R010396576</t>
  </si>
  <si>
    <t>平井　康寛</t>
  </si>
  <si>
    <t>R010642074</t>
  </si>
  <si>
    <t>平井　喜暁</t>
  </si>
  <si>
    <t>R010588867</t>
  </si>
  <si>
    <t>平石　祥梧</t>
  </si>
  <si>
    <t>R010631811</t>
  </si>
  <si>
    <t>平尾　美空</t>
  </si>
  <si>
    <t>R010601875</t>
  </si>
  <si>
    <t>平川　開土</t>
  </si>
  <si>
    <t>R010579066</t>
  </si>
  <si>
    <t>平川　幹大</t>
  </si>
  <si>
    <t>R010259426</t>
  </si>
  <si>
    <t>平川　功ニ</t>
  </si>
  <si>
    <t>R001259898</t>
  </si>
  <si>
    <t>平川　孝幸</t>
  </si>
  <si>
    <t>R010601885</t>
  </si>
  <si>
    <t>平川　結偉</t>
  </si>
  <si>
    <t>R010444519</t>
  </si>
  <si>
    <t>平川　龍大</t>
  </si>
  <si>
    <t>R010613605</t>
  </si>
  <si>
    <t>平島　直哉</t>
  </si>
  <si>
    <t>R010684117</t>
  </si>
  <si>
    <t>平早水　蒼空</t>
  </si>
  <si>
    <t>R010676600</t>
  </si>
  <si>
    <t>平田　尚翔</t>
  </si>
  <si>
    <t>R010432600</t>
  </si>
  <si>
    <t>平沼　鉄生</t>
  </si>
  <si>
    <t>R008174064</t>
  </si>
  <si>
    <t>平野　道弘</t>
  </si>
  <si>
    <t>R010376335</t>
  </si>
  <si>
    <t>平野　泰寛</t>
  </si>
  <si>
    <t>R010660801</t>
  </si>
  <si>
    <t>平野　蓮斗</t>
  </si>
  <si>
    <t>R004386193</t>
  </si>
  <si>
    <t>平畠　数大</t>
  </si>
  <si>
    <t>R010214604</t>
  </si>
  <si>
    <t>平林　昭二</t>
  </si>
  <si>
    <t>R010352938</t>
  </si>
  <si>
    <t>平林　拓朗</t>
  </si>
  <si>
    <t>R001260016</t>
  </si>
  <si>
    <t>平原　晃</t>
  </si>
  <si>
    <t>R008797953</t>
  </si>
  <si>
    <t>平原　悟</t>
  </si>
  <si>
    <t>R010660832</t>
  </si>
  <si>
    <t>平原　泰地</t>
  </si>
  <si>
    <t>R010159158</t>
  </si>
  <si>
    <t>平松　孝汰朗</t>
  </si>
  <si>
    <t>R010542207</t>
  </si>
  <si>
    <t>平松　敬章</t>
  </si>
  <si>
    <t>R010678836</t>
  </si>
  <si>
    <t>平本　綾汰</t>
  </si>
  <si>
    <t>R010450133</t>
  </si>
  <si>
    <t>平山　雄太</t>
  </si>
  <si>
    <t>R010579140</t>
  </si>
  <si>
    <t>平山　大雅</t>
  </si>
  <si>
    <t>R010376295</t>
  </si>
  <si>
    <t>平山　鷹也</t>
  </si>
  <si>
    <t>R010638071</t>
  </si>
  <si>
    <t>平山　龍</t>
  </si>
  <si>
    <t>R010660805</t>
  </si>
  <si>
    <t>廣池　樂</t>
  </si>
  <si>
    <t>R010678823</t>
  </si>
  <si>
    <t>廣門　胡太朗</t>
  </si>
  <si>
    <t>R010588861</t>
  </si>
  <si>
    <t>廣川　敬太</t>
  </si>
  <si>
    <t>R010262652</t>
  </si>
  <si>
    <t>廣瀬　長治</t>
  </si>
  <si>
    <t>R010390436</t>
  </si>
  <si>
    <t>廣瀬　丈倖</t>
  </si>
  <si>
    <t>R010069886</t>
  </si>
  <si>
    <t>廣瀬　直軌</t>
  </si>
  <si>
    <t>R008798253</t>
  </si>
  <si>
    <t>廣瀬　尚人</t>
  </si>
  <si>
    <t>R010653575</t>
  </si>
  <si>
    <t>廣瀬　帆斗</t>
  </si>
  <si>
    <t>R006872296</t>
  </si>
  <si>
    <t>廣瀬　光雄</t>
  </si>
  <si>
    <t>R010552575</t>
  </si>
  <si>
    <t>廣瀬　亮</t>
  </si>
  <si>
    <t>R010642068</t>
  </si>
  <si>
    <t>廣田　智納</t>
  </si>
  <si>
    <t>R010538365</t>
  </si>
  <si>
    <t>廣田　琉我</t>
  </si>
  <si>
    <t>R010676673</t>
  </si>
  <si>
    <t>廣戸　駿</t>
  </si>
  <si>
    <t>R010576545</t>
  </si>
  <si>
    <t>廣戸　大樹</t>
  </si>
  <si>
    <t>R010552539</t>
  </si>
  <si>
    <t>廣峯　功一</t>
  </si>
  <si>
    <t>R010538370</t>
  </si>
  <si>
    <t>深田　勝弥</t>
  </si>
  <si>
    <t>R010601883</t>
  </si>
  <si>
    <t>深田　航汰</t>
  </si>
  <si>
    <t>R010593969</t>
  </si>
  <si>
    <t>深田　豪</t>
  </si>
  <si>
    <t>R010093449</t>
  </si>
  <si>
    <t>深見　精二</t>
  </si>
  <si>
    <t>R010682453</t>
  </si>
  <si>
    <t>福泉　忍</t>
  </si>
  <si>
    <t>R010653608</t>
  </si>
  <si>
    <t>福島　愛司</t>
  </si>
  <si>
    <t>R010583787</t>
  </si>
  <si>
    <t>福島　瞳也</t>
  </si>
  <si>
    <t>R010394158</t>
  </si>
  <si>
    <t>福島　莉聖</t>
  </si>
  <si>
    <t>R010465622</t>
  </si>
  <si>
    <t>福田　航陽</t>
  </si>
  <si>
    <t>R010638059</t>
  </si>
  <si>
    <t>福田　ここな</t>
  </si>
  <si>
    <t>R010653597</t>
  </si>
  <si>
    <t>福田　虎志郎</t>
  </si>
  <si>
    <t>R010281831</t>
  </si>
  <si>
    <t>福田　紫月</t>
  </si>
  <si>
    <t>R010444513</t>
  </si>
  <si>
    <t>福田　瑞樹</t>
  </si>
  <si>
    <t>R010391917</t>
  </si>
  <si>
    <t>福田　芳樹</t>
  </si>
  <si>
    <t>R010576548</t>
  </si>
  <si>
    <t>福永　楽人</t>
  </si>
  <si>
    <t>R010453589</t>
  </si>
  <si>
    <t>福永　大起</t>
  </si>
  <si>
    <t>R010685242</t>
  </si>
  <si>
    <t>福元　重啓</t>
  </si>
  <si>
    <t>R010656686</t>
  </si>
  <si>
    <t>伏野　洸希</t>
  </si>
  <si>
    <t>R010214568</t>
  </si>
  <si>
    <t>藤井　俊輔</t>
  </si>
  <si>
    <t>R010642040</t>
  </si>
  <si>
    <t>藤井　俊之</t>
  </si>
  <si>
    <t>R010599610</t>
  </si>
  <si>
    <t>藤井　智也</t>
  </si>
  <si>
    <t>R009408825</t>
  </si>
  <si>
    <t>藤井　康之</t>
  </si>
  <si>
    <t>R010352952</t>
  </si>
  <si>
    <t>藤岡　典之</t>
  </si>
  <si>
    <t>R010688154</t>
  </si>
  <si>
    <t>藤川　維吹</t>
  </si>
  <si>
    <t>R010653576</t>
  </si>
  <si>
    <t>藤澤　楠</t>
  </si>
  <si>
    <t>R008173667</t>
  </si>
  <si>
    <t>藤末　学</t>
  </si>
  <si>
    <t>R010352946</t>
  </si>
  <si>
    <t>藤田　翔</t>
  </si>
  <si>
    <t>R010444499</t>
  </si>
  <si>
    <t>藤田　恭輔</t>
  </si>
  <si>
    <t>R010656682</t>
  </si>
  <si>
    <t>藤田　京佑</t>
  </si>
  <si>
    <t>R010638074</t>
  </si>
  <si>
    <t>藤田　淳也</t>
  </si>
  <si>
    <t>R010358014</t>
  </si>
  <si>
    <t>藤田　聖也</t>
  </si>
  <si>
    <t>R010432652</t>
  </si>
  <si>
    <t>藤田　大幹</t>
  </si>
  <si>
    <t>R010684128</t>
  </si>
  <si>
    <t>藤髙　温希</t>
  </si>
  <si>
    <t>R010579139</t>
  </si>
  <si>
    <t>藤戸　瑛太</t>
  </si>
  <si>
    <t>R006123862</t>
  </si>
  <si>
    <t>藤並　敬大</t>
  </si>
  <si>
    <t>R010396574</t>
  </si>
  <si>
    <t>藤野　聖也</t>
  </si>
  <si>
    <t>R010396505</t>
  </si>
  <si>
    <t>藤野　哲哉</t>
  </si>
  <si>
    <t>R010642069</t>
  </si>
  <si>
    <t>藤野　晴帆</t>
  </si>
  <si>
    <t>R007090941</t>
  </si>
  <si>
    <t>藤野　誠</t>
  </si>
  <si>
    <t>R010396545</t>
  </si>
  <si>
    <t>藤松　秀那</t>
  </si>
  <si>
    <t>R003351233</t>
  </si>
  <si>
    <t>藤松　竜也</t>
  </si>
  <si>
    <t>R010214617</t>
  </si>
  <si>
    <t>藤本　宏平</t>
  </si>
  <si>
    <t>R010613599</t>
  </si>
  <si>
    <t>藤本　貴裕</t>
  </si>
  <si>
    <t>R010303865</t>
  </si>
  <si>
    <t>藤本　諒哉</t>
  </si>
  <si>
    <t>R010642078</t>
  </si>
  <si>
    <t>藤山　優斗</t>
  </si>
  <si>
    <t>R010552572</t>
  </si>
  <si>
    <t>藤原　昌</t>
  </si>
  <si>
    <t>R010586299</t>
  </si>
  <si>
    <t>藤原　巧惺</t>
  </si>
  <si>
    <t>R010421581</t>
  </si>
  <si>
    <t>藤原　翔大</t>
  </si>
  <si>
    <t>R010448931</t>
  </si>
  <si>
    <t>藤原　迅</t>
  </si>
  <si>
    <t>R010687465</t>
  </si>
  <si>
    <t>藤原　世</t>
  </si>
  <si>
    <t>R005467945</t>
  </si>
  <si>
    <t>藤原　妙子</t>
  </si>
  <si>
    <t>R010281867</t>
  </si>
  <si>
    <t>藤原　茅花紗</t>
  </si>
  <si>
    <t>R010653165</t>
  </si>
  <si>
    <t>藤原　那月</t>
  </si>
  <si>
    <t>R010352967</t>
  </si>
  <si>
    <t>藤原　遥斗</t>
  </si>
  <si>
    <t>R007959547</t>
  </si>
  <si>
    <t>藤原　宏</t>
  </si>
  <si>
    <t>R010376304</t>
  </si>
  <si>
    <t>渕上　力輝</t>
  </si>
  <si>
    <t>R010599604</t>
  </si>
  <si>
    <t>淵野　日向</t>
  </si>
  <si>
    <t>R010676674</t>
  </si>
  <si>
    <t>舩津　滉太郎</t>
  </si>
  <si>
    <t>R010539285</t>
  </si>
  <si>
    <t>冨米野　祐輔</t>
  </si>
  <si>
    <t>R010656689</t>
  </si>
  <si>
    <t>冬田　佑輔</t>
  </si>
  <si>
    <t>R010599177</t>
  </si>
  <si>
    <t>古門　倖太</t>
  </si>
  <si>
    <t>R010588863</t>
  </si>
  <si>
    <t>古川　士道</t>
  </si>
  <si>
    <t>R010586327</t>
  </si>
  <si>
    <t>古川　修士</t>
  </si>
  <si>
    <t>R010243661</t>
  </si>
  <si>
    <t>古川　大翔</t>
  </si>
  <si>
    <t>R010538352</t>
  </si>
  <si>
    <t>古代　峻也</t>
  </si>
  <si>
    <t>R010468338</t>
  </si>
  <si>
    <t>古田　健悟</t>
  </si>
  <si>
    <t>R010576544</t>
  </si>
  <si>
    <t>古田　智暉</t>
  </si>
  <si>
    <t>R010432642</t>
  </si>
  <si>
    <t>古寺　明日架</t>
  </si>
  <si>
    <t>R001260405</t>
  </si>
  <si>
    <t>古畑　親治</t>
  </si>
  <si>
    <t>R010639576</t>
  </si>
  <si>
    <t>豊東　龍司</t>
  </si>
  <si>
    <t>R010676611</t>
  </si>
  <si>
    <t>枌　大地</t>
  </si>
  <si>
    <t>R010576568</t>
  </si>
  <si>
    <t>白　太琥</t>
  </si>
  <si>
    <t>R002678009</t>
  </si>
  <si>
    <t>保明　栄治</t>
  </si>
  <si>
    <t>R010214547</t>
  </si>
  <si>
    <t>帆足　大</t>
  </si>
  <si>
    <t>R010576374</t>
  </si>
  <si>
    <t>帆足　陽向</t>
  </si>
  <si>
    <t>R010314803</t>
  </si>
  <si>
    <t>帆足　優莉</t>
  </si>
  <si>
    <t>R010604120</t>
  </si>
  <si>
    <t>宝珠　咲羽</t>
  </si>
  <si>
    <t>R010685257</t>
  </si>
  <si>
    <t>宝珠　将吾</t>
  </si>
  <si>
    <t>R010347384</t>
  </si>
  <si>
    <t>宝珠　史洋</t>
  </si>
  <si>
    <t>R010444504</t>
  </si>
  <si>
    <t>法野　功太郎</t>
  </si>
  <si>
    <t>R010586307</t>
  </si>
  <si>
    <t>外園　湊心</t>
  </si>
  <si>
    <t>R010579044</t>
  </si>
  <si>
    <t>外薗　澪</t>
  </si>
  <si>
    <t>R010676595</t>
  </si>
  <si>
    <t>星　享佑</t>
  </si>
  <si>
    <t>R009484728</t>
  </si>
  <si>
    <t>星野　嵐</t>
  </si>
  <si>
    <t>R010638073</t>
  </si>
  <si>
    <t>保月　信司</t>
  </si>
  <si>
    <t>R010542174</t>
  </si>
  <si>
    <t>邉　拓哉</t>
  </si>
  <si>
    <t>R010653577</t>
  </si>
  <si>
    <t>堀　愛歩</t>
  </si>
  <si>
    <t>R010444520</t>
  </si>
  <si>
    <t>堀　悠佑</t>
  </si>
  <si>
    <t>R010687766</t>
  </si>
  <si>
    <t>堀切　鈴央</t>
  </si>
  <si>
    <t>R010604763</t>
  </si>
  <si>
    <t>堀田　信斗</t>
  </si>
  <si>
    <t>R010586718</t>
  </si>
  <si>
    <t>堀田　詞音</t>
  </si>
  <si>
    <t>R010538385</t>
  </si>
  <si>
    <t>堀田　東寿</t>
  </si>
  <si>
    <t>R010448636</t>
  </si>
  <si>
    <t>本郷　魁正</t>
  </si>
  <si>
    <t>R010354651</t>
  </si>
  <si>
    <t>本城　瑛翔</t>
  </si>
  <si>
    <t>R010552533</t>
  </si>
  <si>
    <t>本田　敬恭</t>
  </si>
  <si>
    <t>R001258899</t>
  </si>
  <si>
    <t>本田　淳仁</t>
  </si>
  <si>
    <t>R010586293</t>
  </si>
  <si>
    <t>本田　大誠</t>
  </si>
  <si>
    <t>R010613593</t>
  </si>
  <si>
    <t>本田　光宣</t>
  </si>
  <si>
    <t>R010583758</t>
  </si>
  <si>
    <t>本田　郁恭</t>
  </si>
  <si>
    <t>R010604116</t>
  </si>
  <si>
    <t>本田　麗奈</t>
  </si>
  <si>
    <t>R010602922</t>
  </si>
  <si>
    <t>前田　健吾</t>
  </si>
  <si>
    <t>R006220192</t>
  </si>
  <si>
    <t>前田　貴浩</t>
  </si>
  <si>
    <t>R010597284</t>
  </si>
  <si>
    <t>前田　優希</t>
  </si>
  <si>
    <t>R010432653</t>
  </si>
  <si>
    <t>マガリェンス　アルナウド</t>
  </si>
  <si>
    <t>R010656669</t>
  </si>
  <si>
    <t>牧　耕成</t>
  </si>
  <si>
    <t>R010657459</t>
  </si>
  <si>
    <t>牧　宗汰</t>
  </si>
  <si>
    <t>R010093496</t>
  </si>
  <si>
    <t>牧　大佑</t>
  </si>
  <si>
    <t>R010538362</t>
  </si>
  <si>
    <t>牧　優空</t>
  </si>
  <si>
    <t>R010653601</t>
  </si>
  <si>
    <t>牧野　透青</t>
  </si>
  <si>
    <t>R010642065</t>
  </si>
  <si>
    <t>増田　和磨</t>
  </si>
  <si>
    <t>R010576539</t>
  </si>
  <si>
    <t>益田　寛治</t>
  </si>
  <si>
    <t>R010687457</t>
  </si>
  <si>
    <t>増田　壮我</t>
  </si>
  <si>
    <t>R010449558</t>
  </si>
  <si>
    <t>桝永　真斗</t>
  </si>
  <si>
    <t>R010214601</t>
  </si>
  <si>
    <t>増野　凌雅</t>
  </si>
  <si>
    <t>R010581183</t>
  </si>
  <si>
    <t>鱒村侑土　ますむらゆうと</t>
  </si>
  <si>
    <t>R010613623</t>
  </si>
  <si>
    <t>松井　悠斗</t>
  </si>
  <si>
    <t>R010676617</t>
  </si>
  <si>
    <t>松尾　一生</t>
  </si>
  <si>
    <t>R007753660</t>
  </si>
  <si>
    <t>松尾　和文</t>
  </si>
  <si>
    <t>R005528097</t>
  </si>
  <si>
    <t>松尾　国洋</t>
  </si>
  <si>
    <t>R007334951</t>
  </si>
  <si>
    <t>松尾　賢一</t>
  </si>
  <si>
    <t>R010601881</t>
  </si>
  <si>
    <t>松尾　彩希</t>
  </si>
  <si>
    <t>R010444487</t>
  </si>
  <si>
    <t>松尾　征吾</t>
  </si>
  <si>
    <t>R010638085</t>
  </si>
  <si>
    <t>松尾　叶輝優</t>
  </si>
  <si>
    <t>R010448941</t>
  </si>
  <si>
    <t>松尾　晴登</t>
  </si>
  <si>
    <t>R010465583</t>
  </si>
  <si>
    <t>松岡　辰倫</t>
  </si>
  <si>
    <t>R010604077</t>
  </si>
  <si>
    <t>松岡　祐太</t>
  </si>
  <si>
    <t>R010465616</t>
  </si>
  <si>
    <t>松川　貴大</t>
  </si>
  <si>
    <t>R010604778</t>
  </si>
  <si>
    <t>松木　優飛</t>
  </si>
  <si>
    <t>R010415908</t>
  </si>
  <si>
    <t>松坂　童夢</t>
  </si>
  <si>
    <t>R010538334</t>
  </si>
  <si>
    <t>松崎　朱音</t>
  </si>
  <si>
    <t>R010546314</t>
  </si>
  <si>
    <t>松崎　壮悟</t>
  </si>
  <si>
    <t>R010396597</t>
  </si>
  <si>
    <t>松﨑　裕太郎</t>
  </si>
  <si>
    <t>R010390425</t>
  </si>
  <si>
    <t>松下　昂玄</t>
  </si>
  <si>
    <t>R010546338</t>
  </si>
  <si>
    <t>松下　琴春</t>
  </si>
  <si>
    <t>R010613601</t>
  </si>
  <si>
    <t>松下　絢也</t>
  </si>
  <si>
    <t>R007959723</t>
  </si>
  <si>
    <t>松下　立夫</t>
  </si>
  <si>
    <t>R010682448</t>
  </si>
  <si>
    <t>松下　直樹</t>
  </si>
  <si>
    <t>R010583762</t>
  </si>
  <si>
    <t>松下　未来翔</t>
  </si>
  <si>
    <t>R010642066</t>
  </si>
  <si>
    <t>松下　侑矢</t>
  </si>
  <si>
    <t>R010579116</t>
  </si>
  <si>
    <t>松添　大輝</t>
  </si>
  <si>
    <t>R010448936</t>
  </si>
  <si>
    <t>松高　蓮</t>
  </si>
  <si>
    <t>R010579154</t>
  </si>
  <si>
    <t>松田　翔空</t>
  </si>
  <si>
    <t>R010311808</t>
  </si>
  <si>
    <t>松田　信行</t>
  </si>
  <si>
    <t>R010539288</t>
  </si>
  <si>
    <t>松田　晴輝</t>
  </si>
  <si>
    <t>R010660803</t>
  </si>
  <si>
    <t>松田　悠吾</t>
  </si>
  <si>
    <t>R010214585</t>
  </si>
  <si>
    <t>松胴　敦</t>
  </si>
  <si>
    <t>R010604769</t>
  </si>
  <si>
    <t>松胴　煌</t>
  </si>
  <si>
    <t>R010613617</t>
  </si>
  <si>
    <t>松永　康汰</t>
  </si>
  <si>
    <t>R010678842</t>
  </si>
  <si>
    <t>松浪　仁</t>
  </si>
  <si>
    <t>R010579153</t>
  </si>
  <si>
    <t>松場　次元</t>
  </si>
  <si>
    <t>R010552549</t>
  </si>
  <si>
    <t>松原　樹</t>
  </si>
  <si>
    <t>R010376327</t>
  </si>
  <si>
    <t>松原　舜</t>
  </si>
  <si>
    <t>R010432598</t>
  </si>
  <si>
    <t>松原　巧</t>
  </si>
  <si>
    <t>R010642061</t>
  </si>
  <si>
    <t>松原　大</t>
  </si>
  <si>
    <t>R007002991</t>
  </si>
  <si>
    <t>松原　広幸</t>
  </si>
  <si>
    <t>R004714970</t>
  </si>
  <si>
    <t>松原　政司</t>
  </si>
  <si>
    <t>R010347359</t>
  </si>
  <si>
    <t>松原　唯衣</t>
  </si>
  <si>
    <t>R010354652</t>
  </si>
  <si>
    <t>松村　晟直</t>
  </si>
  <si>
    <t>R010416214</t>
  </si>
  <si>
    <t>松村　未来</t>
  </si>
  <si>
    <t>R010653154</t>
  </si>
  <si>
    <t>松村　夢生</t>
  </si>
  <si>
    <t>R010542165</t>
  </si>
  <si>
    <t>松村　優希</t>
  </si>
  <si>
    <t>R010579056</t>
  </si>
  <si>
    <t>松本　明大</t>
  </si>
  <si>
    <t>R010653596</t>
  </si>
  <si>
    <t>松本　快理</t>
  </si>
  <si>
    <t>R010093445</t>
  </si>
  <si>
    <t>松本　侑樹</t>
  </si>
  <si>
    <t>R004793940</t>
  </si>
  <si>
    <t>松本　祐輔</t>
  </si>
  <si>
    <t>R010653582</t>
  </si>
  <si>
    <t>松本　凌茉</t>
  </si>
  <si>
    <t>R010602912</t>
  </si>
  <si>
    <t>松本　蓮</t>
  </si>
  <si>
    <t>R010546270</t>
  </si>
  <si>
    <t>松山　琉維</t>
  </si>
  <si>
    <t>R010451954</t>
  </si>
  <si>
    <t>松雪　浩俊</t>
  </si>
  <si>
    <t>R010007817</t>
  </si>
  <si>
    <t>松吉　宏剛</t>
  </si>
  <si>
    <t>R010576531</t>
  </si>
  <si>
    <t>眞鍋　瑛士</t>
  </si>
  <si>
    <t>R010358003</t>
  </si>
  <si>
    <t>三浦　櫂斗</t>
  </si>
  <si>
    <t>R010604768</t>
  </si>
  <si>
    <t>三浦　雅斗</t>
  </si>
  <si>
    <t>R008634283</t>
  </si>
  <si>
    <t>三浦　憲太郎</t>
  </si>
  <si>
    <t>R010281804</t>
  </si>
  <si>
    <t>三浦　建人</t>
  </si>
  <si>
    <t>R010376286</t>
  </si>
  <si>
    <t>三浦　弘大</t>
  </si>
  <si>
    <t>R010593961</t>
  </si>
  <si>
    <t>三浦　蒼羽</t>
  </si>
  <si>
    <t>R010120131</t>
  </si>
  <si>
    <t>三浦　哲郎</t>
  </si>
  <si>
    <t>R010538321</t>
  </si>
  <si>
    <t>三浦　朋尚</t>
  </si>
  <si>
    <t>R010432617</t>
  </si>
  <si>
    <t>三浦　永遠</t>
  </si>
  <si>
    <t>R010445836</t>
  </si>
  <si>
    <t>三浦　隼</t>
  </si>
  <si>
    <t>R010516222</t>
  </si>
  <si>
    <t>三浦　瑞生</t>
  </si>
  <si>
    <t>R006932437</t>
  </si>
  <si>
    <t>三浦　雄大</t>
  </si>
  <si>
    <t>R010638088</t>
  </si>
  <si>
    <t>三浦　優真</t>
  </si>
  <si>
    <t>R010538372</t>
  </si>
  <si>
    <t>三浦　吏琥</t>
  </si>
  <si>
    <t>R010579100</t>
  </si>
  <si>
    <t>三浦　琉誠</t>
  </si>
  <si>
    <t>R006125772</t>
  </si>
  <si>
    <t>三重野　英人</t>
  </si>
  <si>
    <t>R008523181</t>
  </si>
  <si>
    <t>三木　慎博</t>
  </si>
  <si>
    <t>R010684094</t>
  </si>
  <si>
    <t>三木　雄登</t>
  </si>
  <si>
    <t>R010542192</t>
  </si>
  <si>
    <t>右田　茂之</t>
  </si>
  <si>
    <t>R005987582</t>
  </si>
  <si>
    <t>三代　義彦</t>
  </si>
  <si>
    <t>R004060374</t>
  </si>
  <si>
    <t>水島　義規</t>
  </si>
  <si>
    <t>R010539946</t>
  </si>
  <si>
    <t>水城　莉緒斗</t>
  </si>
  <si>
    <t>R010465615</t>
  </si>
  <si>
    <t>水野　裕通</t>
  </si>
  <si>
    <t>R010613627</t>
  </si>
  <si>
    <t>水本　純平</t>
  </si>
  <si>
    <t>R010685252</t>
  </si>
  <si>
    <t>溝口　虎汰郎</t>
  </si>
  <si>
    <t>R010449908</t>
  </si>
  <si>
    <t>溝辺　哲也</t>
  </si>
  <si>
    <t>R010538363</t>
  </si>
  <si>
    <t>溝邉　陸馬</t>
  </si>
  <si>
    <t>R010638079</t>
  </si>
  <si>
    <t>御手洗　真</t>
  </si>
  <si>
    <t>R004794073</t>
  </si>
  <si>
    <t>御手洗　佑太</t>
  </si>
  <si>
    <t>R010684019</t>
  </si>
  <si>
    <t>道頭　学</t>
  </si>
  <si>
    <t>R010386812</t>
  </si>
  <si>
    <t>道久　絵理</t>
  </si>
  <si>
    <t>R010542196</t>
  </si>
  <si>
    <t>道脇　陽介</t>
  </si>
  <si>
    <t>R010376283</t>
  </si>
  <si>
    <t>三井　雄大</t>
  </si>
  <si>
    <t>R010465590</t>
  </si>
  <si>
    <t>満永　啓祐</t>
  </si>
  <si>
    <t>R010546295</t>
  </si>
  <si>
    <t>光長　好男</t>
  </si>
  <si>
    <t>R002917494</t>
  </si>
  <si>
    <t>三笘　晋也</t>
  </si>
  <si>
    <t>R001261060</t>
  </si>
  <si>
    <t>三苫　靖</t>
  </si>
  <si>
    <t>R010350225</t>
  </si>
  <si>
    <t>南　佳織</t>
  </si>
  <si>
    <t>R010552554</t>
  </si>
  <si>
    <t>南　煌大</t>
  </si>
  <si>
    <t>R010661143</t>
  </si>
  <si>
    <t>南　樹吏</t>
  </si>
  <si>
    <t>R010467693</t>
  </si>
  <si>
    <t>南　創太</t>
  </si>
  <si>
    <t>R010660835</t>
  </si>
  <si>
    <t>南　彪雅</t>
  </si>
  <si>
    <t>R010599185</t>
  </si>
  <si>
    <t>峰田　雅人</t>
  </si>
  <si>
    <t>R003677432</t>
  </si>
  <si>
    <t>三原　将弥</t>
  </si>
  <si>
    <t>R010376288</t>
  </si>
  <si>
    <t>三股　正直</t>
  </si>
  <si>
    <t>R010376890</t>
  </si>
  <si>
    <t>宮井　翔太</t>
  </si>
  <si>
    <t>R010594955</t>
  </si>
  <si>
    <t>宮垣　康次郎</t>
  </si>
  <si>
    <t>R010468360</t>
  </si>
  <si>
    <t>宮迫　悟</t>
  </si>
  <si>
    <t>R010576546</t>
  </si>
  <si>
    <t>宮崎　康晴</t>
  </si>
  <si>
    <t>R004793852</t>
  </si>
  <si>
    <t>宮崎　友雅</t>
  </si>
  <si>
    <t>R010676620</t>
  </si>
  <si>
    <t>宮崎　優彰</t>
  </si>
  <si>
    <t>R010465624</t>
  </si>
  <si>
    <t>宮崎　裕司</t>
  </si>
  <si>
    <t>R010396588</t>
  </si>
  <si>
    <t>宮里　直太郎</t>
  </si>
  <si>
    <t>R010538357</t>
  </si>
  <si>
    <t>宮成　亨治</t>
  </si>
  <si>
    <t>R010579098</t>
  </si>
  <si>
    <t>宮野　倖希</t>
  </si>
  <si>
    <t>R010402786</t>
  </si>
  <si>
    <t>宮房　舞太朗</t>
  </si>
  <si>
    <t>R010653562</t>
  </si>
  <si>
    <t>宮本　空弥</t>
  </si>
  <si>
    <t>R010465579</t>
  </si>
  <si>
    <t>宮本　圭一郎</t>
  </si>
  <si>
    <t>R010390429</t>
  </si>
  <si>
    <t>宮本　晄汰</t>
  </si>
  <si>
    <t>R010356116</t>
  </si>
  <si>
    <t>宮本　崇史</t>
  </si>
  <si>
    <t>R010579111</t>
  </si>
  <si>
    <t>宮本　凪</t>
  </si>
  <si>
    <t>R010576508</t>
  </si>
  <si>
    <t>宮本　規央</t>
  </si>
  <si>
    <t>R010354797</t>
  </si>
  <si>
    <t>宮本　陽紀</t>
  </si>
  <si>
    <t>R010653605</t>
  </si>
  <si>
    <t>宮本　陽向</t>
  </si>
  <si>
    <t>R010415889</t>
  </si>
  <si>
    <t>宮本　遼一</t>
  </si>
  <si>
    <t>R010546285</t>
  </si>
  <si>
    <t>宮本　怜旺</t>
  </si>
  <si>
    <t>R010538328</t>
  </si>
  <si>
    <t>宮脇　大芽</t>
  </si>
  <si>
    <t>R010682447</t>
  </si>
  <si>
    <t>宮脇　彪瑠</t>
  </si>
  <si>
    <t>R010604762</t>
  </si>
  <si>
    <t>向井　夕真</t>
  </si>
  <si>
    <t>R010576526</t>
  </si>
  <si>
    <t>牟田　風太</t>
  </si>
  <si>
    <t>R010538333</t>
  </si>
  <si>
    <t>武藤　匠海</t>
  </si>
  <si>
    <t>R004793755</t>
  </si>
  <si>
    <t>宗岡　亮次</t>
  </si>
  <si>
    <t>R010354655</t>
  </si>
  <si>
    <t>村岡　拓海</t>
  </si>
  <si>
    <t>R010214582</t>
  </si>
  <si>
    <t>村上　叶恋</t>
  </si>
  <si>
    <t>R010314806</t>
  </si>
  <si>
    <t>村上　煌誠</t>
  </si>
  <si>
    <t>R010313763</t>
  </si>
  <si>
    <t>村上　瑳彩</t>
  </si>
  <si>
    <t>R010347370</t>
  </si>
  <si>
    <t>村上　紫叶</t>
  </si>
  <si>
    <t>R010579061</t>
  </si>
  <si>
    <t>村上　泰基</t>
  </si>
  <si>
    <t>R010642073</t>
  </si>
  <si>
    <t>村上　駿斗</t>
  </si>
  <si>
    <t>R010579150</t>
  </si>
  <si>
    <t>村上　温俊</t>
  </si>
  <si>
    <t>R001261237</t>
  </si>
  <si>
    <t>村上　康哉</t>
  </si>
  <si>
    <t>R001737174</t>
  </si>
  <si>
    <t>村上　洋平</t>
  </si>
  <si>
    <t>R010604121</t>
  </si>
  <si>
    <t>村上　凜果</t>
  </si>
  <si>
    <t>R010546325</t>
  </si>
  <si>
    <t>村田　龍二</t>
  </si>
  <si>
    <t>R010162976</t>
  </si>
  <si>
    <t>村本　輝</t>
  </si>
  <si>
    <t>R010613633</t>
  </si>
  <si>
    <t>村守　拓己</t>
  </si>
  <si>
    <t>R008797908</t>
  </si>
  <si>
    <t>村谷　祐一</t>
  </si>
  <si>
    <t>R010214562</t>
  </si>
  <si>
    <t>村山　武志</t>
  </si>
  <si>
    <t>R010468355</t>
  </si>
  <si>
    <t>室　元樹</t>
  </si>
  <si>
    <t>R010586302</t>
  </si>
  <si>
    <t>室谷　優心</t>
  </si>
  <si>
    <t>R010314810</t>
  </si>
  <si>
    <t>用松　聖登</t>
  </si>
  <si>
    <t>R010306448</t>
  </si>
  <si>
    <t>元木　勇太</t>
  </si>
  <si>
    <t>R003421684</t>
  </si>
  <si>
    <t>本野　秀貴</t>
  </si>
  <si>
    <t>R010682463</t>
  </si>
  <si>
    <t>本久　航</t>
  </si>
  <si>
    <t>R010576513</t>
  </si>
  <si>
    <t>本室　匠翔</t>
  </si>
  <si>
    <t>R010684106</t>
  </si>
  <si>
    <t>本室　碧聖</t>
  </si>
  <si>
    <t>R010638087</t>
  </si>
  <si>
    <t>桃田　偉吹</t>
  </si>
  <si>
    <t>R010682827</t>
  </si>
  <si>
    <t>百田　翔貴</t>
  </si>
  <si>
    <t>R010546272</t>
  </si>
  <si>
    <t>百田　凌基</t>
  </si>
  <si>
    <t>R010642026</t>
  </si>
  <si>
    <t>森　一将</t>
  </si>
  <si>
    <t>R010214605</t>
  </si>
  <si>
    <t>森　恭子</t>
  </si>
  <si>
    <t>R010390423</t>
  </si>
  <si>
    <t>森　健太朗</t>
  </si>
  <si>
    <t>R010538340</t>
  </si>
  <si>
    <t>森　弦世</t>
  </si>
  <si>
    <t>R010465588</t>
  </si>
  <si>
    <t>森　秀太</t>
  </si>
  <si>
    <t>R010579077</t>
  </si>
  <si>
    <t>森　脩人</t>
  </si>
  <si>
    <t>R010604084</t>
  </si>
  <si>
    <t>森　瞬平</t>
  </si>
  <si>
    <t>R010553464</t>
  </si>
  <si>
    <t>森　寛希</t>
  </si>
  <si>
    <t>R010660817</t>
  </si>
  <si>
    <t>森　裕聖</t>
  </si>
  <si>
    <t>R010685160</t>
  </si>
  <si>
    <t>森　勇大</t>
  </si>
  <si>
    <t>R010538303</t>
  </si>
  <si>
    <t>森　凛桜</t>
  </si>
  <si>
    <t>R010214606</t>
  </si>
  <si>
    <t>森　凛人</t>
  </si>
  <si>
    <t>R010281811</t>
  </si>
  <si>
    <t>森崎　敬三</t>
  </si>
  <si>
    <t>R010540702</t>
  </si>
  <si>
    <t>森崎　陽輝</t>
  </si>
  <si>
    <t>R010448918</t>
  </si>
  <si>
    <t>森崎　瑠聖</t>
  </si>
  <si>
    <t>R010421575</t>
  </si>
  <si>
    <t>森崎　瑠菜</t>
  </si>
  <si>
    <t>R010261595</t>
  </si>
  <si>
    <t>森迫　遥希</t>
  </si>
  <si>
    <t>R010415902</t>
  </si>
  <si>
    <t>森下　柊飛</t>
  </si>
  <si>
    <t>R010069888</t>
  </si>
  <si>
    <t>森下　晴悟</t>
  </si>
  <si>
    <t>R010546286</t>
  </si>
  <si>
    <t>森下　春翔</t>
  </si>
  <si>
    <t>R009547081</t>
  </si>
  <si>
    <t>森田　章吾</t>
  </si>
  <si>
    <t>R010546280</t>
  </si>
  <si>
    <t>盛田　柚九</t>
  </si>
  <si>
    <t>R010688483</t>
  </si>
  <si>
    <t>森田　廉也</t>
  </si>
  <si>
    <t>R010576386</t>
  </si>
  <si>
    <t>森永　一輝</t>
  </si>
  <si>
    <t>R010259432</t>
  </si>
  <si>
    <t>森永　和彦</t>
  </si>
  <si>
    <t>R010538339</t>
  </si>
  <si>
    <t>森永　悠太</t>
  </si>
  <si>
    <t>R010415904</t>
  </si>
  <si>
    <t>森光　皇介</t>
  </si>
  <si>
    <t>R010576533</t>
  </si>
  <si>
    <t>森本　祥晃</t>
  </si>
  <si>
    <t>R010538310</t>
  </si>
  <si>
    <t>森山　藍琉</t>
  </si>
  <si>
    <t>R010416219</t>
  </si>
  <si>
    <t>森山　敦能</t>
  </si>
  <si>
    <t>R010588860</t>
  </si>
  <si>
    <t>諸永　徠斗</t>
  </si>
  <si>
    <t>R010465599</t>
  </si>
  <si>
    <t>薬師寺　康平</t>
  </si>
  <si>
    <t>R010352985</t>
  </si>
  <si>
    <t>薬師寺　章伊</t>
  </si>
  <si>
    <t>R010638062</t>
  </si>
  <si>
    <t>薬師寺　悠貴</t>
  </si>
  <si>
    <t>R009554735</t>
  </si>
  <si>
    <t>八坂　直輝</t>
  </si>
  <si>
    <t>R009460472</t>
  </si>
  <si>
    <t>八坂　秀青</t>
  </si>
  <si>
    <t>R010396581</t>
  </si>
  <si>
    <t>矢治　弘志郎</t>
  </si>
  <si>
    <t>R010653588</t>
  </si>
  <si>
    <t>矢治　雅弘</t>
  </si>
  <si>
    <t>R010579107</t>
  </si>
  <si>
    <t>安永　瑛翔</t>
  </si>
  <si>
    <t>R010093501</t>
  </si>
  <si>
    <t>安波　俊英</t>
  </si>
  <si>
    <t>R010376892</t>
  </si>
  <si>
    <t>安久　克也</t>
  </si>
  <si>
    <t>R010676608</t>
  </si>
  <si>
    <t>安松　稜</t>
  </si>
  <si>
    <t>R010100689</t>
  </si>
  <si>
    <t>保本　忠広</t>
  </si>
  <si>
    <t>R010684133</t>
  </si>
  <si>
    <t>安元　大輝</t>
  </si>
  <si>
    <t>R010314816</t>
  </si>
  <si>
    <t>矢田　彩都</t>
  </si>
  <si>
    <t>R010603058</t>
  </si>
  <si>
    <t>八田　凉冴</t>
  </si>
  <si>
    <t>R010642048</t>
  </si>
  <si>
    <t>柳井　研人</t>
  </si>
  <si>
    <t>R010467577</t>
  </si>
  <si>
    <t>矢内　蒼丸</t>
  </si>
  <si>
    <t>R010604094</t>
  </si>
  <si>
    <t>柳井　秀斗</t>
  </si>
  <si>
    <t>R010538290</t>
  </si>
  <si>
    <t>柳井　雅貴</t>
  </si>
  <si>
    <t>R010660821</t>
  </si>
  <si>
    <t>柳井田　駿</t>
  </si>
  <si>
    <t>R010579083</t>
  </si>
  <si>
    <t>栁本　楓</t>
  </si>
  <si>
    <t>R010453584</t>
  </si>
  <si>
    <t>柳本　龍成</t>
  </si>
  <si>
    <t>R010604775</t>
  </si>
  <si>
    <t>矢野　晃也</t>
  </si>
  <si>
    <t>R010538389</t>
  </si>
  <si>
    <t>矢野　伊織</t>
  </si>
  <si>
    <t>R010678835</t>
  </si>
  <si>
    <t>矢野　圭悟</t>
  </si>
  <si>
    <t>R010678841</t>
  </si>
  <si>
    <t>矢野　紘平</t>
  </si>
  <si>
    <t>R010579108</t>
  </si>
  <si>
    <t>矢野　草隼</t>
  </si>
  <si>
    <t>R010281882</t>
  </si>
  <si>
    <t>矢野　巽也</t>
  </si>
  <si>
    <t>R010579072</t>
  </si>
  <si>
    <t>矢野　達也</t>
  </si>
  <si>
    <t>R010255171</t>
  </si>
  <si>
    <t>矢野　十央南</t>
  </si>
  <si>
    <t>R010445840</t>
  </si>
  <si>
    <t>矢野　虎乃介</t>
  </si>
  <si>
    <t>R010542185</t>
  </si>
  <si>
    <t>矢野　裕</t>
  </si>
  <si>
    <t>R010281830</t>
  </si>
  <si>
    <t>矢野　譲</t>
  </si>
  <si>
    <t>R010388051</t>
  </si>
  <si>
    <t>矢野　陵太</t>
  </si>
  <si>
    <t>R010593959</t>
  </si>
  <si>
    <t>矢野　廉士</t>
  </si>
  <si>
    <t>R010579080</t>
  </si>
  <si>
    <t>矢羽田　大夢</t>
  </si>
  <si>
    <t>R010352990</t>
  </si>
  <si>
    <t>矢部　泰史</t>
  </si>
  <si>
    <t>R010579093</t>
  </si>
  <si>
    <t>山内　利彦</t>
  </si>
  <si>
    <t>R010159134</t>
  </si>
  <si>
    <t>山岡　航大</t>
  </si>
  <si>
    <t>R010354810</t>
  </si>
  <si>
    <t>山岸　琥生</t>
  </si>
  <si>
    <t>R010588855</t>
  </si>
  <si>
    <t>山岸　秀彰</t>
  </si>
  <si>
    <t>R010676593</t>
  </si>
  <si>
    <t>山口　航平</t>
  </si>
  <si>
    <t>R010538379</t>
  </si>
  <si>
    <t>山口　翔大</t>
  </si>
  <si>
    <t>R010684126</t>
  </si>
  <si>
    <t>山口　輝空</t>
  </si>
  <si>
    <t>R010684135</t>
  </si>
  <si>
    <t>山口　宗史</t>
  </si>
  <si>
    <t>R010553465</t>
  </si>
  <si>
    <t>山口　優希翔</t>
  </si>
  <si>
    <t>R010579106</t>
  </si>
  <si>
    <t>山﨑　櫂</t>
  </si>
  <si>
    <t>R010586728</t>
  </si>
  <si>
    <t>山﨑　康大</t>
  </si>
  <si>
    <t>R010684115</t>
  </si>
  <si>
    <t>山崎　淳太</t>
  </si>
  <si>
    <t>R010601888</t>
  </si>
  <si>
    <t>山﨑　世大</t>
  </si>
  <si>
    <t>R008174338</t>
  </si>
  <si>
    <t>山﨑　爽暉</t>
  </si>
  <si>
    <t>R010599577</t>
  </si>
  <si>
    <t>山崎　大希</t>
  </si>
  <si>
    <t>R006220873</t>
  </si>
  <si>
    <t>山崎　武志</t>
  </si>
  <si>
    <t>R010656687</t>
  </si>
  <si>
    <t>山崎　発</t>
  </si>
  <si>
    <t>R010553468</t>
  </si>
  <si>
    <t>山崎　博文</t>
  </si>
  <si>
    <t>R010440455</t>
  </si>
  <si>
    <t>山﨑　彩永</t>
  </si>
  <si>
    <t>R010466473</t>
  </si>
  <si>
    <t>山崎　哲也</t>
  </si>
  <si>
    <t>R010638082</t>
  </si>
  <si>
    <t>山下　和輝</t>
  </si>
  <si>
    <t>R010579359</t>
  </si>
  <si>
    <t>山下　一浩</t>
  </si>
  <si>
    <t>R010248576</t>
  </si>
  <si>
    <t>山下　瞬亮</t>
  </si>
  <si>
    <t>R010678847</t>
  </si>
  <si>
    <t>山下　翔永</t>
  </si>
  <si>
    <t>R010656698</t>
  </si>
  <si>
    <t>山下　太陽</t>
  </si>
  <si>
    <t>R010599578</t>
  </si>
  <si>
    <t>山下　貴弘</t>
  </si>
  <si>
    <t>R010642090</t>
  </si>
  <si>
    <t>山下　大地</t>
  </si>
  <si>
    <t>R007090792</t>
  </si>
  <si>
    <t>山下　寛明</t>
  </si>
  <si>
    <t>R010376893</t>
  </si>
  <si>
    <t>山下　靖之</t>
  </si>
  <si>
    <t>R010396554</t>
  </si>
  <si>
    <t>山下　勇翔</t>
  </si>
  <si>
    <t>R010684096</t>
  </si>
  <si>
    <t>山下　祐哉</t>
  </si>
  <si>
    <t>R010376896</t>
  </si>
  <si>
    <t>山下　竜二</t>
  </si>
  <si>
    <t>R010604771</t>
  </si>
  <si>
    <t>山下　玲和</t>
  </si>
  <si>
    <t>R010638057</t>
  </si>
  <si>
    <t>山住　広輝</t>
  </si>
  <si>
    <t>R010593957</t>
  </si>
  <si>
    <t>山添　央晴</t>
  </si>
  <si>
    <t>R010684118</t>
  </si>
  <si>
    <t>山田　笙太郎</t>
  </si>
  <si>
    <t>R010687787</t>
  </si>
  <si>
    <t>山田　凪</t>
  </si>
  <si>
    <t>R010602924</t>
  </si>
  <si>
    <t>山田　晴斗</t>
  </si>
  <si>
    <t>R010685159</t>
  </si>
  <si>
    <t>山田　響生</t>
  </si>
  <si>
    <t>R010214542</t>
  </si>
  <si>
    <t>山田　宏和</t>
  </si>
  <si>
    <t>R010653160</t>
  </si>
  <si>
    <t>山田　心結</t>
  </si>
  <si>
    <t>R010396544</t>
  </si>
  <si>
    <t>山田　結和</t>
  </si>
  <si>
    <t>R010593960</t>
  </si>
  <si>
    <t>山中　栄樟</t>
  </si>
  <si>
    <t>R010586312</t>
  </si>
  <si>
    <t>山根　蒼詩</t>
  </si>
  <si>
    <t>R006220101</t>
  </si>
  <si>
    <t>山根　雄治</t>
  </si>
  <si>
    <t>R010390428</t>
  </si>
  <si>
    <t>山村　一聡</t>
  </si>
  <si>
    <t>R010546339</t>
  </si>
  <si>
    <t>山村　千代花</t>
  </si>
  <si>
    <t>R010538311</t>
  </si>
  <si>
    <t>山村　悠己</t>
  </si>
  <si>
    <t>R010445843</t>
  </si>
  <si>
    <t>山本　海璃</t>
  </si>
  <si>
    <t>R006872612</t>
  </si>
  <si>
    <t>ヤマモト　一夫</t>
  </si>
  <si>
    <t>R010676609</t>
  </si>
  <si>
    <t>山本　和慧</t>
  </si>
  <si>
    <t>R006125639</t>
  </si>
  <si>
    <t>山本　一広</t>
  </si>
  <si>
    <t>R010642063</t>
  </si>
  <si>
    <t>山元　幹太</t>
  </si>
  <si>
    <t>R010579097</t>
  </si>
  <si>
    <t>山本　希龍</t>
  </si>
  <si>
    <t>R010538335</t>
  </si>
  <si>
    <t>山本　恵太郎</t>
  </si>
  <si>
    <t>R010688481</t>
  </si>
  <si>
    <t>山元　滉正</t>
  </si>
  <si>
    <t>R005603228</t>
  </si>
  <si>
    <t>山本　康平</t>
  </si>
  <si>
    <t>R010586723</t>
  </si>
  <si>
    <t>山本　耕平</t>
  </si>
  <si>
    <t>R010576550</t>
  </si>
  <si>
    <t>山本　祥領</t>
  </si>
  <si>
    <t>R010189317</t>
  </si>
  <si>
    <t>山本　純平</t>
  </si>
  <si>
    <t>R010638061</t>
  </si>
  <si>
    <t>山本　蒼太</t>
  </si>
  <si>
    <t>R010542530</t>
  </si>
  <si>
    <t>山本　太郎</t>
  </si>
  <si>
    <t>R010594943</t>
  </si>
  <si>
    <t>山本　大智</t>
  </si>
  <si>
    <t>R010613600</t>
  </si>
  <si>
    <t>山本　光彦</t>
  </si>
  <si>
    <t>R010538381</t>
  </si>
  <si>
    <t>山本　成彦</t>
  </si>
  <si>
    <t>R010400187</t>
  </si>
  <si>
    <t>山本　隼斗</t>
  </si>
  <si>
    <t>R010539284</t>
  </si>
  <si>
    <t>山本　成人</t>
  </si>
  <si>
    <t>R010546337</t>
  </si>
  <si>
    <t>山本　獅王</t>
  </si>
  <si>
    <t>R010660831</t>
  </si>
  <si>
    <t>山本　瀧生</t>
  </si>
  <si>
    <t>R010214619</t>
  </si>
  <si>
    <t>山矢　修冬</t>
  </si>
  <si>
    <t>R010562969</t>
  </si>
  <si>
    <t>鎗光　瑠波</t>
  </si>
  <si>
    <t>R005164312</t>
  </si>
  <si>
    <t>矢幡　裕一</t>
  </si>
  <si>
    <t>R010169045</t>
  </si>
  <si>
    <t>湯浅　翼</t>
  </si>
  <si>
    <t>R010448921</t>
  </si>
  <si>
    <t>湯浅　諒</t>
  </si>
  <si>
    <t>R010599605</t>
  </si>
  <si>
    <t>幸　大貴</t>
  </si>
  <si>
    <t>R010638068</t>
  </si>
  <si>
    <t>幸　大翔</t>
  </si>
  <si>
    <t>R010653571</t>
  </si>
  <si>
    <t>幸　洋太</t>
  </si>
  <si>
    <t>R010604087</t>
  </si>
  <si>
    <t>幸重　頼人</t>
  </si>
  <si>
    <t>R010214620</t>
  </si>
  <si>
    <t>雪野　知花</t>
  </si>
  <si>
    <t>R010602919</t>
  </si>
  <si>
    <t>行船　琉生</t>
  </si>
  <si>
    <t>R010631819</t>
  </si>
  <si>
    <t>弓削　ひらり</t>
  </si>
  <si>
    <t>R010676610</t>
  </si>
  <si>
    <t>湯田　僚馬</t>
  </si>
  <si>
    <t>R010352958</t>
  </si>
  <si>
    <t>油野　陣大</t>
  </si>
  <si>
    <t>R010261479</t>
  </si>
  <si>
    <t>柚木　貴博</t>
  </si>
  <si>
    <t>R010583802</t>
  </si>
  <si>
    <t>由利　倖大</t>
  </si>
  <si>
    <t>R010546330</t>
  </si>
  <si>
    <t>用正　蓮歩</t>
  </si>
  <si>
    <t>R010632671</t>
  </si>
  <si>
    <t>與倉　萌生</t>
  </si>
  <si>
    <t>R010604068</t>
  </si>
  <si>
    <t>横井　希星</t>
  </si>
  <si>
    <t>R010576376</t>
  </si>
  <si>
    <t>横江　恒瑛</t>
  </si>
  <si>
    <t>R010214553</t>
  </si>
  <si>
    <t>横尾　茂</t>
  </si>
  <si>
    <t>R010678846</t>
  </si>
  <si>
    <t>横尾　拓也</t>
  </si>
  <si>
    <t>R010354817</t>
  </si>
  <si>
    <t>横尾　夏希</t>
  </si>
  <si>
    <t>R010376889</t>
  </si>
  <si>
    <t>横尾　侑磨</t>
  </si>
  <si>
    <t>R010586316</t>
  </si>
  <si>
    <t>横田　啓</t>
  </si>
  <si>
    <t>R010653604</t>
  </si>
  <si>
    <t>横田　大河</t>
  </si>
  <si>
    <t>R010538392</t>
  </si>
  <si>
    <t>横飛　明</t>
  </si>
  <si>
    <t>R010396519</t>
  </si>
  <si>
    <t>横野　陸斗</t>
  </si>
  <si>
    <t>R010391956</t>
  </si>
  <si>
    <t>横道　俊輔</t>
  </si>
  <si>
    <t>R010546315</t>
  </si>
  <si>
    <t>吉井　琉輝斗</t>
  </si>
  <si>
    <t>R010687466</t>
  </si>
  <si>
    <t>吉浦　祐之助</t>
  </si>
  <si>
    <t>R010593124</t>
  </si>
  <si>
    <t>吉岡　歩夢</t>
  </si>
  <si>
    <t>R010553467</t>
  </si>
  <si>
    <t>吉岡　大河</t>
  </si>
  <si>
    <t>R010581157</t>
  </si>
  <si>
    <t>吉岡　佑人</t>
  </si>
  <si>
    <t>R010601872</t>
  </si>
  <si>
    <t>由川　琥大郎</t>
  </si>
  <si>
    <t>R010281855</t>
  </si>
  <si>
    <t>吉川　哲平</t>
  </si>
  <si>
    <t>R010588877</t>
  </si>
  <si>
    <t>吉川　豹生</t>
  </si>
  <si>
    <t>R009430268</t>
  </si>
  <si>
    <t>吉川　美里</t>
  </si>
  <si>
    <t>R010688489</t>
  </si>
  <si>
    <t>由川　凛大郎</t>
  </si>
  <si>
    <t>R010642051</t>
  </si>
  <si>
    <t>吉賀　汐音</t>
  </si>
  <si>
    <t>R010660833</t>
  </si>
  <si>
    <t>吉崎　莉央</t>
  </si>
  <si>
    <t>R003421480</t>
  </si>
  <si>
    <t>吉武　毅</t>
  </si>
  <si>
    <t>R010604088</t>
  </si>
  <si>
    <t>吉武　東里</t>
  </si>
  <si>
    <t>R010657826</t>
  </si>
  <si>
    <t>吉谷　俊哉</t>
  </si>
  <si>
    <t>R010390427</t>
  </si>
  <si>
    <t>吉田　蒼威</t>
  </si>
  <si>
    <t>R010653610</t>
  </si>
  <si>
    <t>吉田　綾斗</t>
  </si>
  <si>
    <t>R010542528</t>
  </si>
  <si>
    <t>吉田　光騎</t>
  </si>
  <si>
    <t>R010538401</t>
  </si>
  <si>
    <t>吉田　光</t>
  </si>
  <si>
    <t>R010579155</t>
  </si>
  <si>
    <t>吉田　彪雅</t>
  </si>
  <si>
    <t>R010586323</t>
  </si>
  <si>
    <t>吉田　白夜</t>
  </si>
  <si>
    <t>R010553466</t>
  </si>
  <si>
    <t>吉田　将志</t>
  </si>
  <si>
    <t>R010546341</t>
  </si>
  <si>
    <t>吉田　桃花</t>
  </si>
  <si>
    <t>R010676607</t>
  </si>
  <si>
    <t>吉田　龍空</t>
  </si>
  <si>
    <t>R010576510</t>
  </si>
  <si>
    <t>吉永　縁心</t>
  </si>
  <si>
    <t>R010600677</t>
  </si>
  <si>
    <t>吉永　健太郎</t>
  </si>
  <si>
    <t>R010579085</t>
  </si>
  <si>
    <t>吉野　可亜斗</t>
  </si>
  <si>
    <t>R010576360</t>
  </si>
  <si>
    <t>吉野　峨流</t>
  </si>
  <si>
    <t>R005603875</t>
  </si>
  <si>
    <t>吉野　公司</t>
  </si>
  <si>
    <t>R010448917</t>
  </si>
  <si>
    <t>吉野　大峨</t>
  </si>
  <si>
    <t>R008798466</t>
  </si>
  <si>
    <t>吉原　喬樹</t>
  </si>
  <si>
    <t>R010642070</t>
  </si>
  <si>
    <t>吉原　大翔</t>
  </si>
  <si>
    <t>R010396508</t>
  </si>
  <si>
    <t>吉弘　周平</t>
  </si>
  <si>
    <t>R010684122</t>
  </si>
  <si>
    <t>吉廣　龍悟</t>
  </si>
  <si>
    <t>R010579084</t>
  </si>
  <si>
    <t>吉弘　瑠唯</t>
  </si>
  <si>
    <t>R010546294</t>
  </si>
  <si>
    <t>吉松　敬次郎</t>
  </si>
  <si>
    <t>R001261918</t>
  </si>
  <si>
    <t>吉松　健</t>
  </si>
  <si>
    <t>R010600682</t>
  </si>
  <si>
    <t>吉松　赳士</t>
  </si>
  <si>
    <t>R010604079</t>
  </si>
  <si>
    <t>吉水　遥大</t>
  </si>
  <si>
    <t>R010642041</t>
  </si>
  <si>
    <t>吉村　心冴</t>
  </si>
  <si>
    <t>R010538338</t>
  </si>
  <si>
    <t>吉村　純平</t>
  </si>
  <si>
    <t>R010189303</t>
  </si>
  <si>
    <t>吉村　一</t>
  </si>
  <si>
    <t>R010685271</t>
  </si>
  <si>
    <t>吉村　真於</t>
  </si>
  <si>
    <t>R010579131</t>
  </si>
  <si>
    <t>吉元　俊輔</t>
  </si>
  <si>
    <t>R001261936</t>
  </si>
  <si>
    <t>佳元　省三</t>
  </si>
  <si>
    <t>R010653609</t>
  </si>
  <si>
    <t>吉本　陽向</t>
  </si>
  <si>
    <t>R010682450</t>
  </si>
  <si>
    <t>吉屋　陽太</t>
  </si>
  <si>
    <t>R010579102</t>
  </si>
  <si>
    <t>依田　勇誠</t>
  </si>
  <si>
    <t>R010599582</t>
  </si>
  <si>
    <t>米倉　佳宏</t>
  </si>
  <si>
    <t>R010396542</t>
  </si>
  <si>
    <t>米澤　邦彦</t>
  </si>
  <si>
    <t>R001261972</t>
  </si>
  <si>
    <t>米田　尚司</t>
  </si>
  <si>
    <t>R010538376</t>
  </si>
  <si>
    <t>米丸　碧</t>
  </si>
  <si>
    <t>R010653583</t>
  </si>
  <si>
    <t>米村　洸音</t>
  </si>
  <si>
    <t>R010642086</t>
  </si>
  <si>
    <t>龍　勇大</t>
  </si>
  <si>
    <t>R010685256</t>
  </si>
  <si>
    <t>了戒　大雅</t>
  </si>
  <si>
    <t>R010162992</t>
  </si>
  <si>
    <t>若林　歩夢</t>
  </si>
  <si>
    <t>R010281870</t>
  </si>
  <si>
    <t>若林　大暉</t>
  </si>
  <si>
    <t>R010642064</t>
  </si>
  <si>
    <t>涌井　航大</t>
  </si>
  <si>
    <t>R010678833</t>
  </si>
  <si>
    <t>分部　太一</t>
  </si>
  <si>
    <t>R010579125</t>
  </si>
  <si>
    <t>渡辺　碧海</t>
  </si>
  <si>
    <t>R010538344</t>
  </si>
  <si>
    <t>渡辺　佳歩</t>
  </si>
  <si>
    <t>R010538318</t>
  </si>
  <si>
    <t>渡辺　敢太</t>
  </si>
  <si>
    <t>R010682444</t>
  </si>
  <si>
    <t>渡邉　煌雅</t>
  </si>
  <si>
    <t>R010638070</t>
  </si>
  <si>
    <t>R010684095</t>
  </si>
  <si>
    <t>渡邊　修平</t>
  </si>
  <si>
    <t>R010600679</t>
  </si>
  <si>
    <t>渡辺　俊介</t>
  </si>
  <si>
    <t>R010638075</t>
  </si>
  <si>
    <t>渡辺　晶子</t>
  </si>
  <si>
    <t>R010638045</t>
  </si>
  <si>
    <t>渡邉　千博</t>
  </si>
  <si>
    <t>R010444491</t>
  </si>
  <si>
    <t>渡邉　直耶</t>
  </si>
  <si>
    <t>R010586291</t>
  </si>
  <si>
    <t>渡邊　陽星</t>
  </si>
  <si>
    <t>R010687761</t>
  </si>
  <si>
    <t>渡邊　春馬</t>
  </si>
  <si>
    <t>R010538382</t>
  </si>
  <si>
    <t>渡辺　陽斗</t>
  </si>
  <si>
    <t>R010676675</t>
  </si>
  <si>
    <t>渡部　広也</t>
  </si>
  <si>
    <t>R010189289</t>
  </si>
  <si>
    <t>渡邉　優憲</t>
  </si>
  <si>
    <t>R010656699</t>
  </si>
  <si>
    <t>渡邊　大登</t>
  </si>
  <si>
    <t>R010538297</t>
  </si>
  <si>
    <t>渡邉　優太</t>
  </si>
  <si>
    <t>R010688479</t>
  </si>
  <si>
    <t>渡邉　雄敏</t>
  </si>
  <si>
    <t>R010538341</t>
  </si>
  <si>
    <t>渡辺　吉紀</t>
  </si>
  <si>
    <t>R010653838</t>
  </si>
  <si>
    <t>渡邉　陸斗</t>
  </si>
  <si>
    <t>R010676616</t>
  </si>
  <si>
    <t>和田　俊星</t>
  </si>
  <si>
    <t>R010576534</t>
  </si>
  <si>
    <t>和田　泰輝</t>
  </si>
  <si>
    <t>R010542529</t>
  </si>
  <si>
    <t>輪田　真理</t>
  </si>
  <si>
    <t>R010576559</t>
  </si>
  <si>
    <t>和田　道之心</t>
  </si>
  <si>
    <t>R010306435</t>
  </si>
  <si>
    <t>和田　優作</t>
  </si>
  <si>
    <t>＜会場＞</t>
  </si>
  <si>
    <t>＜役員名簿＞</t>
  </si>
  <si>
    <t>＜審判名簿＞</t>
  </si>
  <si>
    <t>警告(累積2枚目次節出場停止）</t>
  </si>
  <si>
    <t>大分県ｻｯｶｰ協会人工芝ｸﾞﾗｳﾝﾄﾞ</t>
  </si>
  <si>
    <t>笠野　わかこ</t>
  </si>
  <si>
    <t>東　一騎</t>
  </si>
  <si>
    <r>
      <rPr>
        <sz val="11"/>
        <color theme="1"/>
        <rFont val="游ゴシック"/>
        <family val="3"/>
      </rPr>
      <t>警告</t>
    </r>
    <r>
      <rPr>
        <sz val="11"/>
        <color theme="1"/>
        <rFont val="Calibri"/>
        <family val="2"/>
        <scheme val="minor"/>
      </rPr>
      <t>(</t>
    </r>
    <r>
      <rPr>
        <sz val="11"/>
        <color theme="1"/>
        <rFont val="游ゴシック"/>
        <family val="3"/>
      </rPr>
      <t>累積</t>
    </r>
    <r>
      <rPr>
        <sz val="11"/>
        <color theme="1"/>
        <rFont val="Calibri"/>
        <family val="2"/>
        <scheme val="minor"/>
      </rPr>
      <t>2</t>
    </r>
    <r>
      <rPr>
        <sz val="11"/>
        <color theme="1"/>
        <rFont val="游ゴシック"/>
        <family val="3"/>
      </rPr>
      <t>枚目次節出場停止）</t>
    </r>
  </si>
  <si>
    <t>森山　幸介(4th)</t>
  </si>
  <si>
    <t>中原　圭介</t>
  </si>
  <si>
    <t>毛藤　勇三</t>
  </si>
  <si>
    <t>Match No：25
1　 前半 　1
1 　後半 　0
--------------
2 　合計 　1</t>
  </si>
  <si>
    <t>明治</t>
  </si>
  <si>
    <t>北郡坂ノ市</t>
  </si>
  <si>
    <t>大分トリニータ</t>
  </si>
  <si>
    <t>スマイススポーツ</t>
  </si>
  <si>
    <t>Match No：26
0　 前半 　3
1 　後半 　1
--------------
1 　合計 　4</t>
  </si>
  <si>
    <t>明治サッカースポーツ少年団</t>
  </si>
  <si>
    <t>明治サッカースポーツ少年団</t>
  </si>
  <si>
    <t>大分市</t>
    <rPh sb="0" eb="2">
      <t>オオイタ</t>
    </rPh>
    <phoneticPr fontId="90"/>
  </si>
  <si>
    <t>大分トリニータＵ－１２</t>
  </si>
  <si>
    <t>大分トリニータＵ－１２</t>
  </si>
  <si>
    <t>DF</t>
  </si>
  <si>
    <t>GK</t>
  </si>
  <si>
    <t>玖珠</t>
  </si>
  <si>
    <t>リノス</t>
  </si>
  <si>
    <t>ブルーウイング</t>
  </si>
  <si>
    <t>ドリームキッズ</t>
  </si>
  <si>
    <t>玖珠サッカースポーツ少年団</t>
  </si>
  <si>
    <t>玖珠サッカースポーツ少年団</t>
  </si>
  <si>
    <t>ブルーウイングフットボールクラブ</t>
  </si>
  <si>
    <t>ブルーウイングフットボールクラブ</t>
  </si>
  <si>
    <t>玖珠町</t>
    <rPh sb="0" eb="3">
      <t>クスマチ</t>
    </rPh>
    <phoneticPr fontId="90"/>
  </si>
  <si>
    <t>大分市</t>
    <rPh sb="0" eb="3">
      <t>オオイタシ</t>
    </rPh>
    <phoneticPr fontId="90"/>
  </si>
  <si>
    <t>Match No：28
0　 前半 　1
2 　後半 　0
--------------
2 　合計 　1</t>
  </si>
  <si>
    <t>Match No：27
0　 前半 　0
0 　後半 　1
--------------
0 　合計 　1</t>
  </si>
  <si>
    <t>Match No：29
0　 前半 　0
1 　後半 　2
--------------
1 　合計 　2</t>
  </si>
  <si>
    <t>①</t>
  </si>
  <si>
    <t>HT</t>
  </si>
  <si>
    <t>∩</t>
  </si>
  <si>
    <t>10CK　×　11S</t>
  </si>
  <si>
    <t>10→　8∩　9HS</t>
  </si>
  <si>
    <t>10～S</t>
  </si>
  <si>
    <t>Match No：32
2　 前半 　0
0 　後半 　0
--------------
2 　合計 　0</t>
  </si>
  <si>
    <t>Match No：31
0　 前半 　0
2 　後半 　0
--------------
2 　合計 　0</t>
  </si>
  <si>
    <t>PK</t>
  </si>
  <si>
    <t>2→　14S</t>
  </si>
  <si>
    <t>18分</t>
    <rPh sb="2" eb="3">
      <t>フン</t>
    </rPh>
    <phoneticPr fontId="90"/>
  </si>
  <si>
    <t>5番</t>
    <rPh sb="1" eb="2">
      <t>バン</t>
    </rPh>
    <phoneticPr fontId="90"/>
  </si>
  <si>
    <t>C1</t>
  </si>
  <si>
    <t>10→　5S</t>
  </si>
  <si>
    <t>2→　10S</t>
  </si>
  <si>
    <t>Match No：33
1　 前半 　0
1 　後半 　0
--------------
2 　合計 　0</t>
  </si>
  <si>
    <t>・玖珠サッカースポーツ少年団</t>
  </si>
  <si>
    <t>・明治サッカースポーツ少年団</t>
  </si>
  <si>
    <t>・ブルーウイングフットボールクラブ</t>
  </si>
  <si>
    <t>決勝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</si>
</sst>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m/dd;@"/>
    <numFmt numFmtId="177" formatCode="0.0_ "/>
  </numFmts>
  <fonts count="98">
    <font>
      <sz val="11"/>
      <color theme="1"/>
      <name val="ＭＳ Ｐゴシック"/>
      <family val="2"/>
    </font>
    <font>
      <sz val="10"/>
      <name val="Arial"/>
      <family val="2"/>
    </font>
    <font>
      <sz val="12"/>
      <name val="ＭＳ Ｐゴシック"/>
      <family val="3"/>
    </font>
    <font>
      <u val="single"/>
      <sz val="8.5"/>
      <color rgb="FF0000D4"/>
      <name val="ＭＳ 明朝"/>
      <family val="1"/>
    </font>
    <font>
      <u val="single"/>
      <sz val="11"/>
      <color rgb="FF0000D4"/>
      <name val="ＭＳ Ｐゴシック"/>
      <family val="3"/>
    </font>
    <font>
      <sz val="11"/>
      <name val="ＭＳ Ｐゴシック"/>
      <family val="3"/>
    </font>
    <font>
      <b/>
      <sz val="12"/>
      <name val="ＭＳ Ｐゴシック"/>
      <family val="3"/>
    </font>
    <font>
      <sz val="11"/>
      <color theme="1"/>
      <name val="Calibri"/>
      <family val="2"/>
      <scheme val="minor"/>
    </font>
    <font>
      <sz val="8.5"/>
      <name val="ＭＳ 明朝"/>
      <family val="1"/>
    </font>
    <font>
      <sz val="12"/>
      <name val="ＭＳ 明朝"/>
      <family val="1"/>
    </font>
    <font>
      <sz val="12"/>
      <color indexed="60"/>
      <name val="ＭＳ Ｐゴシック"/>
      <family val="3"/>
    </font>
    <font>
      <sz val="11"/>
      <name val="Meiryo UI"/>
      <family val="3"/>
    </font>
    <font>
      <sz val="14"/>
      <name val="Meiryo UI"/>
      <family val="3"/>
    </font>
    <font>
      <sz val="11"/>
      <color theme="1"/>
      <name val="Meiryo UI"/>
      <family val="3"/>
    </font>
    <font>
      <sz val="12"/>
      <name val="Meiryo UI"/>
      <family val="3"/>
    </font>
    <font>
      <sz val="12"/>
      <color theme="1"/>
      <name val="Meiryo UI"/>
      <family val="3"/>
    </font>
    <font>
      <b/>
      <sz val="11"/>
      <name val="Meiryo UI"/>
      <family val="3"/>
    </font>
    <font>
      <sz val="11"/>
      <color indexed="10"/>
      <name val="Meiryo UI"/>
      <family val="3"/>
    </font>
    <font>
      <b/>
      <sz val="16"/>
      <name val="Meiryo UI"/>
      <family val="3"/>
    </font>
    <font>
      <b/>
      <sz val="11"/>
      <color indexed="10"/>
      <name val="Meiryo UI"/>
      <family val="3"/>
    </font>
    <font>
      <sz val="11"/>
      <color indexed="12"/>
      <name val="Meiryo UI"/>
      <family val="3"/>
    </font>
    <font>
      <u val="single"/>
      <sz val="11"/>
      <name val="Meiryo UI"/>
      <family val="3"/>
    </font>
    <font>
      <sz val="8"/>
      <color theme="1"/>
      <name val="Meiryo UI"/>
      <family val="3"/>
    </font>
    <font>
      <sz val="14"/>
      <color theme="1"/>
      <name val="Meiryo UI"/>
      <family val="3"/>
    </font>
    <font>
      <b/>
      <sz val="20"/>
      <color theme="1"/>
      <name val="Meiryo UI"/>
      <family val="3"/>
    </font>
    <font>
      <b/>
      <sz val="14"/>
      <color theme="1"/>
      <name val="Meiryo UI"/>
      <family val="3"/>
    </font>
    <font>
      <b/>
      <sz val="12"/>
      <color theme="1"/>
      <name val="Meiryo UI"/>
      <family val="3"/>
    </font>
    <font>
      <b/>
      <sz val="16"/>
      <color theme="1"/>
      <name val="Meiryo UI"/>
      <family val="3"/>
    </font>
    <font>
      <b/>
      <sz val="11"/>
      <color theme="1"/>
      <name val="Meiryo UI"/>
      <family val="3"/>
    </font>
    <font>
      <b/>
      <sz val="14"/>
      <name val="Meiryo UI"/>
      <family val="3"/>
    </font>
    <font>
      <b/>
      <sz val="12"/>
      <name val="Meiryo UI"/>
      <family val="3"/>
    </font>
    <font>
      <sz val="9"/>
      <name val="Meiryo UI"/>
      <family val="3"/>
    </font>
    <font>
      <sz val="20"/>
      <name val="ＭＳ Ｐゴシック"/>
      <family val="3"/>
    </font>
    <font>
      <sz val="14"/>
      <name val="ＭＳ Ｐゴシック"/>
      <family val="3"/>
    </font>
    <font>
      <sz val="16"/>
      <name val="ＭＳ Ｐゴシック"/>
      <family val="3"/>
    </font>
    <font>
      <sz val="11"/>
      <color rgb="FFDD0806"/>
      <name val="ＭＳ Ｐゴシック"/>
      <family val="3"/>
    </font>
    <font>
      <sz val="10"/>
      <name val="ＭＳ Ｐゴシック"/>
      <family val="3"/>
    </font>
    <font>
      <b/>
      <sz val="16"/>
      <color rgb="FFDD0806"/>
      <name val="ＭＳ Ｐゴシック"/>
      <family val="3"/>
    </font>
    <font>
      <sz val="16"/>
      <color rgb="FF0000D4"/>
      <name val="ＭＳ Ｐゴシック"/>
      <family val="3"/>
    </font>
    <font>
      <sz val="20"/>
      <color rgb="FFDD0806"/>
      <name val="ＭＳ Ｐゴシック"/>
      <family val="3"/>
    </font>
    <font>
      <b/>
      <sz val="18"/>
      <name val="ＭＳ Ｐゴシック"/>
      <family val="3"/>
    </font>
    <font>
      <sz val="24"/>
      <name val="ＭＳ Ｐゴシック"/>
      <family val="3"/>
    </font>
    <font>
      <sz val="9"/>
      <name val="ＭＳ Ｐゴシック"/>
      <family val="3"/>
    </font>
    <font>
      <sz val="11"/>
      <name val="HG丸ｺﾞｼｯｸM-PRO"/>
      <family val="3"/>
    </font>
    <font>
      <b/>
      <sz val="11"/>
      <name val="HG丸ｺﾞｼｯｸM-PRO"/>
      <family val="3"/>
    </font>
    <font>
      <b/>
      <u val="single"/>
      <sz val="18"/>
      <name val="ＭＳ Ｐゴシック"/>
      <family val="3"/>
    </font>
    <font>
      <b/>
      <sz val="10"/>
      <color indexed="10"/>
      <name val="ＭＳ Ｐゴシック"/>
      <family val="3"/>
    </font>
    <font>
      <b/>
      <sz val="14"/>
      <name val="ＭＳ Ｐゴシック"/>
      <family val="3"/>
    </font>
    <font>
      <b/>
      <sz val="12"/>
      <name val="HG丸ｺﾞｼｯｸM-PRO"/>
      <family val="3"/>
    </font>
    <font>
      <b/>
      <sz val="12"/>
      <color theme="1"/>
      <name val="HG丸ｺﾞｼｯｸM-PRO"/>
      <family val="3"/>
    </font>
    <font>
      <sz val="12"/>
      <name val="HGP創英角ｺﾞｼｯｸUB"/>
      <family val="3"/>
    </font>
    <font>
      <sz val="11"/>
      <color theme="1"/>
      <name val="HG丸ｺﾞｼｯｸM-PRO"/>
      <family val="3"/>
    </font>
    <font>
      <i/>
      <u val="single"/>
      <sz val="11"/>
      <color theme="1"/>
      <name val="HG丸ｺﾞｼｯｸM-PRO"/>
      <family val="3"/>
    </font>
    <font>
      <u val="single"/>
      <sz val="11"/>
      <color theme="1"/>
      <name val="HG丸ｺﾞｼｯｸM-PRO"/>
      <family val="3"/>
    </font>
    <font>
      <b/>
      <sz val="11"/>
      <name val="ＭＳ Ｐゴシック"/>
      <family val="3"/>
    </font>
    <font>
      <sz val="9"/>
      <name val="HG丸ｺﾞｼｯｸM-PRO"/>
      <family val="3"/>
    </font>
    <font>
      <b/>
      <sz val="9"/>
      <name val="HG丸ｺﾞｼｯｸM-PRO"/>
      <family val="3"/>
    </font>
    <font>
      <sz val="10"/>
      <name val="HG丸ｺﾞｼｯｸM-PRO"/>
      <family val="3"/>
    </font>
    <font>
      <sz val="9"/>
      <color rgb="FF1600FF"/>
      <name val="HG丸ｺﾞｼｯｸM-PRO"/>
      <family val="3"/>
    </font>
    <font>
      <sz val="6"/>
      <name val="HG丸ｺﾞｼｯｸM-PRO"/>
      <family val="3"/>
    </font>
    <font>
      <sz val="11"/>
      <color indexed="10"/>
      <name val="HG丸ｺﾞｼｯｸM-PRO"/>
      <family val="3"/>
    </font>
    <font>
      <sz val="12"/>
      <name val="HG丸ｺﾞｼｯｸM-PRO"/>
      <family val="3"/>
    </font>
    <font>
      <sz val="10"/>
      <color indexed="10"/>
      <name val="HG丸ｺﾞｼｯｸM-PRO"/>
      <family val="3"/>
    </font>
    <font>
      <b/>
      <sz val="20"/>
      <name val="Meiryo UI"/>
      <family val="3"/>
    </font>
    <font>
      <sz val="20"/>
      <name val="Meiryo UI"/>
      <family val="3"/>
    </font>
    <font>
      <b/>
      <sz val="24"/>
      <name val="Meiryo UI"/>
      <family val="3"/>
    </font>
    <font>
      <b/>
      <sz val="18"/>
      <name val="Meiryo UI"/>
      <family val="3"/>
    </font>
    <font>
      <sz val="22"/>
      <name val="Meiryo UI"/>
      <family val="3"/>
    </font>
    <font>
      <sz val="18"/>
      <name val="Meiryo UI"/>
      <family val="3"/>
    </font>
    <font>
      <sz val="8"/>
      <name val="Meiryo UI"/>
      <family val="3"/>
    </font>
    <font>
      <sz val="22"/>
      <color theme="1"/>
      <name val="Meiryo UI"/>
      <family val="3"/>
    </font>
    <font>
      <sz val="20"/>
      <color theme="1"/>
      <name val="Meiryo UI"/>
      <family val="3"/>
    </font>
    <font>
      <sz val="18"/>
      <color theme="1"/>
      <name val="Meiryo UI"/>
      <family val="3"/>
    </font>
    <font>
      <sz val="16"/>
      <color theme="1"/>
      <name val="Meiryo UI"/>
      <family val="3"/>
    </font>
    <font>
      <sz val="24"/>
      <color theme="1"/>
      <name val="Meiryo UI"/>
      <family val="3"/>
    </font>
    <font>
      <sz val="10"/>
      <color theme="1"/>
      <name val="Meiryo UI"/>
      <family val="3"/>
    </font>
    <font>
      <sz val="16"/>
      <color theme="1"/>
      <name val="ＭＳ Ｐゴシック"/>
      <family val="3"/>
    </font>
    <font>
      <b/>
      <sz val="16"/>
      <color theme="1"/>
      <name val="ＭＳ Ｐゴシック"/>
      <family val="3"/>
    </font>
    <font>
      <b/>
      <sz val="11"/>
      <color theme="1"/>
      <name val="ＭＳ Ｐゴシック"/>
      <family val="3"/>
    </font>
    <font>
      <sz val="18"/>
      <color theme="1"/>
      <name val="ＭＳ Ｐゴシック"/>
      <family val="3"/>
    </font>
    <font>
      <b/>
      <sz val="18"/>
      <color theme="1"/>
      <name val="Meiryo UI"/>
      <family val="3"/>
    </font>
    <font>
      <sz val="9"/>
      <color theme="1"/>
      <name val="Meiryo UI"/>
      <family val="3"/>
    </font>
    <font>
      <b/>
      <sz val="20"/>
      <name val="ＭＳ Ｐゴシック"/>
      <family val="3"/>
    </font>
    <font>
      <sz val="14"/>
      <name val="Arial"/>
      <family val="2"/>
    </font>
    <font>
      <sz val="9"/>
      <color theme="1"/>
      <name val="Calibri"/>
      <family val="2"/>
      <scheme val="minor"/>
    </font>
    <font>
      <b/>
      <sz val="11"/>
      <color rgb="FFDD0806"/>
      <name val="Meiryo UI"/>
      <family val="3"/>
    </font>
    <font>
      <b/>
      <u val="single"/>
      <sz val="11"/>
      <name val="Meiryo UI"/>
      <family val="3"/>
    </font>
    <font>
      <b/>
      <u val="single"/>
      <sz val="12"/>
      <color theme="1"/>
      <name val="Meiryo UI"/>
      <family val="3"/>
    </font>
    <font>
      <b/>
      <sz val="11"/>
      <color indexed="10"/>
      <name val="ＭＳ Ｐゴシック"/>
      <family val="3"/>
    </font>
    <font>
      <sz val="11"/>
      <color rgb="FF1600FF"/>
      <name val="HG丸ｺﾞｼｯｸM-PRO"/>
      <family val="3"/>
    </font>
    <font>
      <sz val="6"/>
      <name val="ＭＳ Ｐゴシック"/>
      <family val="3"/>
    </font>
    <font>
      <sz val="11"/>
      <color theme="1"/>
      <name val="游ゴシック"/>
      <family val="3"/>
    </font>
    <font>
      <sz val="16"/>
      <color theme="1"/>
      <name val="Arial"/>
      <family val="2"/>
    </font>
    <font>
      <sz val="11"/>
      <color theme="0"/>
      <name val="Arial"/>
      <family val="2"/>
    </font>
    <font>
      <b/>
      <sz val="11"/>
      <color theme="0"/>
      <name val="Meiryo UI"/>
      <family val="2"/>
    </font>
    <font>
      <sz val="11"/>
      <color rgb="FFFFFFFF"/>
      <name val="Calibri"/>
      <family val="2"/>
    </font>
    <font>
      <sz val="11"/>
      <color theme="0"/>
      <name val="ＭＳ Ｐゴシック"/>
      <family val="2"/>
      <scheme val="minor"/>
    </font>
    <font>
      <sz val="11"/>
      <color theme="1"/>
      <name val="ＭＳ Ｐゴシック"/>
      <family val="2"/>
      <scheme val="minor"/>
    </font>
  </fonts>
  <fills count="19">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4999699890613556"/>
        <bgColor indexed="64"/>
      </patternFill>
    </fill>
  </fills>
  <borders count="187">
    <border>
      <left/>
      <right/>
      <top/>
      <bottom/>
      <diagonal/>
    </border>
    <border>
      <left/>
      <right/>
      <top style="thin">
        <color indexed="49"/>
      </top>
      <bottom style="double">
        <color indexed="49"/>
      </bottom>
    </border>
    <border>
      <left style="medium"/>
      <right style="thin"/>
      <top style="medium"/>
      <bottom style="medium"/>
    </border>
    <border>
      <left style="thin"/>
      <right style="thin"/>
      <top style="medium"/>
      <bottom style="medium"/>
    </border>
    <border>
      <left/>
      <right style="thin"/>
      <top style="medium"/>
      <bottom style="medium"/>
    </border>
    <border>
      <left style="thin"/>
      <right/>
      <top style="medium"/>
      <bottom style="medium"/>
    </border>
    <border>
      <left style="thin"/>
      <right style="medium"/>
      <top style="medium"/>
      <bottom style="medium"/>
    </border>
    <border>
      <left style="thin"/>
      <right style="thin"/>
      <top/>
      <bottom style="thin"/>
    </border>
    <border>
      <left style="thin"/>
      <right/>
      <top/>
      <bottom style="thin"/>
    </border>
    <border>
      <left style="thin"/>
      <right style="medium"/>
      <top/>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bottom style="medium"/>
    </border>
    <border>
      <left style="thin"/>
      <right style="thin"/>
      <top/>
      <bottom style="medium"/>
    </border>
    <border>
      <left style="thin"/>
      <right/>
      <top/>
      <bottom style="medium"/>
    </border>
    <border>
      <left/>
      <right/>
      <top/>
      <bottom style="medium"/>
    </border>
    <border>
      <left/>
      <right style="medium"/>
      <top/>
      <bottom style="medium"/>
    </border>
    <border>
      <left style="medium"/>
      <right style="thin"/>
      <top/>
      <bottom/>
    </border>
    <border>
      <left style="thin"/>
      <right style="thin"/>
      <top/>
      <bottom/>
    </border>
    <border>
      <left style="thin"/>
      <right/>
      <top/>
      <bottom/>
    </border>
    <border>
      <left/>
      <right style="medium"/>
      <top/>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top style="medium"/>
      <bottom style="thin"/>
    </border>
    <border>
      <left/>
      <right/>
      <top style="thin"/>
      <bottom style="medium"/>
    </border>
    <border>
      <left style="medium"/>
      <right/>
      <top/>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top/>
      <bottom style="dotted"/>
    </border>
    <border>
      <left style="hair"/>
      <right style="hair"/>
      <top style="hair"/>
      <bottom style="hair"/>
    </border>
    <border>
      <left/>
      <right style="hair"/>
      <top style="hair"/>
      <bottom style="hair"/>
    </border>
    <border>
      <left style="medium"/>
      <right/>
      <top style="medium"/>
      <bottom/>
    </border>
    <border>
      <left style="medium"/>
      <right/>
      <top/>
      <bottom/>
    </border>
    <border>
      <left style="medium"/>
      <right style="medium"/>
      <top style="medium"/>
      <bottom/>
    </border>
    <border>
      <left style="medium"/>
      <right style="medium"/>
      <top/>
      <bottom/>
    </border>
    <border>
      <left/>
      <right style="thin"/>
      <top/>
      <bottom/>
    </border>
    <border>
      <left style="medium"/>
      <right style="medium"/>
      <top style="medium"/>
      <bottom style="medium"/>
    </border>
    <border>
      <left/>
      <right style="thin"/>
      <top/>
      <bottom style="medium"/>
    </border>
    <border>
      <left style="medium"/>
      <right/>
      <top style="medium"/>
      <bottom style="medium"/>
    </border>
    <border>
      <left style="medium"/>
      <right/>
      <top style="thin"/>
      <bottom/>
    </border>
    <border>
      <left style="medium"/>
      <right/>
      <top/>
      <bottom style="medium"/>
    </border>
    <border>
      <left/>
      <right/>
      <top style="thick"/>
      <bottom/>
    </border>
    <border>
      <left/>
      <right/>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thin"/>
      <top style="thin"/>
      <bottom/>
    </border>
    <border>
      <left/>
      <right style="double"/>
      <top/>
      <bottom/>
    </border>
    <border>
      <left/>
      <right style="double"/>
      <top/>
      <bottom style="medium"/>
    </border>
    <border>
      <left/>
      <right/>
      <top style="medium"/>
      <bottom style="dotted"/>
    </border>
    <border>
      <left/>
      <right/>
      <top style="dotted"/>
      <bottom style="medium"/>
    </border>
    <border>
      <left style="thin"/>
      <right/>
      <top style="medium"/>
      <bottom style="dotted"/>
    </border>
    <border>
      <left/>
      <right style="thin"/>
      <top style="medium"/>
      <bottom style="dotted"/>
    </border>
    <border>
      <left/>
      <right/>
      <top style="dotted"/>
      <bottom style="thin"/>
    </border>
    <border>
      <left/>
      <right/>
      <top style="thin"/>
      <bottom style="dotted"/>
    </border>
    <border>
      <left/>
      <right style="thin"/>
      <top style="thin"/>
      <bottom style="dotted"/>
    </border>
    <border>
      <left style="thin"/>
      <right/>
      <top style="thin"/>
      <bottom style="dotted"/>
    </border>
    <border>
      <left style="thin"/>
      <right style="hair"/>
      <top style="thin"/>
      <bottom style="hair"/>
    </border>
    <border>
      <left style="thin"/>
      <right style="hair"/>
      <top style="hair"/>
      <bottom style="hair"/>
    </border>
    <border>
      <left style="thin"/>
      <right style="hair"/>
      <top style="hair"/>
      <bottom style="thin"/>
    </border>
    <border>
      <left/>
      <right/>
      <top/>
      <bottom style="double"/>
    </border>
    <border>
      <left style="medium"/>
      <right/>
      <top style="double"/>
      <bottom style="hair"/>
    </border>
    <border>
      <left/>
      <right/>
      <top style="double"/>
      <bottom style="hair"/>
    </border>
    <border>
      <left style="hair"/>
      <right style="hair"/>
      <top style="double"/>
      <bottom/>
    </border>
    <border>
      <left/>
      <right style="medium"/>
      <top style="double"/>
      <bottom style="hair"/>
    </border>
    <border>
      <left style="medium"/>
      <right/>
      <top/>
      <bottom style="hair"/>
    </border>
    <border>
      <left/>
      <right/>
      <top/>
      <bottom style="hair"/>
    </border>
    <border>
      <left style="hair"/>
      <right style="hair"/>
      <top/>
      <bottom/>
    </border>
    <border>
      <left/>
      <right style="medium"/>
      <top style="hair"/>
      <bottom style="hair"/>
    </border>
    <border>
      <left style="hair"/>
      <right style="hair"/>
      <top/>
      <bottom style="medium"/>
    </border>
    <border>
      <left style="medium"/>
      <right/>
      <top style="hair"/>
      <bottom style="hair"/>
    </border>
    <border>
      <left/>
      <right/>
      <top style="hair"/>
      <bottom style="hair"/>
    </border>
    <border>
      <left style="medium"/>
      <right/>
      <top style="hair"/>
      <bottom style="medium"/>
    </border>
    <border>
      <left/>
      <right/>
      <top style="hair"/>
      <bottom style="medium"/>
    </border>
    <border>
      <left/>
      <right style="medium"/>
      <top style="hair"/>
      <bottom style="medium"/>
    </border>
    <border>
      <left/>
      <right style="medium"/>
      <top/>
      <bottom style="hair"/>
    </border>
    <border>
      <left style="medium"/>
      <right/>
      <top style="hair"/>
      <bottom style="double"/>
    </border>
    <border>
      <left/>
      <right/>
      <top style="hair"/>
      <bottom style="double"/>
    </border>
    <border>
      <left style="hair"/>
      <right style="hair"/>
      <top/>
      <bottom style="double"/>
    </border>
    <border>
      <left/>
      <right style="medium"/>
      <top style="hair"/>
      <bottom style="double"/>
    </border>
    <border>
      <left/>
      <right style="thin"/>
      <top style="medium"/>
      <bottom/>
    </border>
    <border>
      <left/>
      <right style="medium"/>
      <top/>
      <bottom style="thin"/>
    </border>
    <border>
      <left style="thin"/>
      <right style="hair"/>
      <top style="thin"/>
      <bottom/>
    </border>
    <border>
      <left/>
      <right style="hair"/>
      <top style="thin"/>
      <bottom style="thin"/>
    </border>
    <border>
      <left style="hair"/>
      <right style="hair"/>
      <top style="thin"/>
      <bottom style="thin"/>
    </border>
    <border>
      <left style="hair"/>
      <right style="thin"/>
      <top style="thin"/>
      <bottom style="thin"/>
    </border>
    <border>
      <left/>
      <right style="hair"/>
      <top style="thin"/>
      <bottom/>
    </border>
    <border>
      <left style="hair"/>
      <right/>
      <top style="thin"/>
      <bottom/>
    </border>
    <border>
      <left/>
      <right style="medium"/>
      <top style="thin"/>
      <bottom/>
    </border>
    <border>
      <left style="thin"/>
      <right style="hair"/>
      <top/>
      <bottom/>
    </border>
    <border>
      <left style="thin"/>
      <right style="hair"/>
      <top/>
      <bottom style="thin"/>
    </border>
    <border>
      <left/>
      <right style="hair"/>
      <top/>
      <bottom style="thin"/>
    </border>
    <border>
      <left style="hair"/>
      <right/>
      <top/>
      <bottom style="thin"/>
    </border>
    <border>
      <left style="thick">
        <color rgb="FFFF0000"/>
      </left>
      <right/>
      <top style="thin"/>
      <bottom style="thick">
        <color rgb="FFFF0000"/>
      </bottom>
    </border>
    <border>
      <left/>
      <right/>
      <top/>
      <bottom style="thick">
        <color rgb="FFFF0000"/>
      </bottom>
    </border>
    <border>
      <left style="thick">
        <color rgb="FFFF0000"/>
      </left>
      <right/>
      <top/>
      <bottom/>
    </border>
    <border>
      <left style="thick">
        <color rgb="FFFF0000"/>
      </left>
      <right/>
      <top/>
      <bottom style="thin"/>
    </border>
    <border>
      <left/>
      <right style="thick">
        <color rgb="FFFF0000"/>
      </right>
      <top style="thin"/>
      <bottom style="thick">
        <color rgb="FFFF0000"/>
      </bottom>
    </border>
    <border>
      <left/>
      <right style="thick">
        <color rgb="FFFF0000"/>
      </right>
      <top/>
      <bottom/>
    </border>
    <border>
      <left/>
      <right style="thick">
        <color rgb="FFFF0000"/>
      </right>
      <top/>
      <bottom style="thin"/>
    </border>
    <border>
      <left style="thick">
        <color rgb="FFFF0000"/>
      </left>
      <right/>
      <top/>
      <bottom style="thick">
        <color rgb="FFFF0000"/>
      </bottom>
    </border>
    <border>
      <left/>
      <right style="thick">
        <color rgb="FFFF0000"/>
      </right>
      <top/>
      <bottom style="thick">
        <color rgb="FFFF0000"/>
      </bottom>
    </border>
    <border>
      <left/>
      <right/>
      <top style="thick">
        <color rgb="FFFF0000"/>
      </top>
      <bottom/>
    </border>
    <border>
      <left style="thick">
        <color rgb="FFFF0000"/>
      </left>
      <right/>
      <top style="thin"/>
      <bottom style="thin"/>
    </border>
    <border>
      <left/>
      <right style="thick">
        <color rgb="FFFF0000"/>
      </right>
      <top style="thin"/>
      <bottom style="thin"/>
    </border>
    <border>
      <left style="medium"/>
      <right/>
      <top style="medium"/>
      <bottom style="thin"/>
    </border>
    <border diagonalUp="1">
      <left/>
      <right/>
      <top/>
      <bottom/>
      <diagonal style="thin"/>
    </border>
    <border diagonalUp="1">
      <left/>
      <right/>
      <top/>
      <bottom style="thin"/>
      <diagonal style="thin"/>
    </border>
    <border diagonalDown="1">
      <left/>
      <right/>
      <top/>
      <bottom/>
      <diagonal style="thin"/>
    </border>
    <border>
      <left style="medium"/>
      <right style="medium"/>
      <top/>
      <bottom style="medium"/>
    </border>
    <border>
      <left style="dashed"/>
      <right/>
      <top style="dashed"/>
      <bottom style="dashed"/>
    </border>
    <border>
      <left/>
      <right/>
      <top style="dashed"/>
      <bottom style="dashed"/>
    </border>
    <border>
      <left/>
      <right style="medium"/>
      <top style="dashed"/>
      <bottom style="dashed"/>
    </border>
    <border>
      <left style="medium"/>
      <right/>
      <top style="dashed"/>
      <bottom style="dashed"/>
    </border>
    <border>
      <left/>
      <right style="thick"/>
      <top style="thick"/>
      <bottom/>
    </border>
    <border>
      <left/>
      <right style="thick"/>
      <top/>
      <bottom/>
    </border>
    <border>
      <left/>
      <right style="thick"/>
      <top/>
      <bottom style="thick"/>
    </border>
    <border>
      <left style="thick"/>
      <right/>
      <top style="thick"/>
      <bottom/>
    </border>
    <border>
      <left style="thick"/>
      <right/>
      <top/>
      <bottom/>
    </border>
    <border>
      <left style="thick"/>
      <right/>
      <top/>
      <bottom style="thick"/>
    </border>
    <border>
      <left style="medium"/>
      <right style="thin"/>
      <top/>
      <bottom style="thin"/>
    </border>
    <border>
      <left style="thin"/>
      <right style="medium"/>
      <top/>
      <bottom/>
    </border>
    <border>
      <left style="medium"/>
      <right style="thin"/>
      <top style="thin"/>
      <bottom/>
    </border>
    <border>
      <left style="thin"/>
      <right style="medium"/>
      <top style="thin"/>
      <bottom/>
    </border>
    <border>
      <left style="thin"/>
      <right style="medium"/>
      <top/>
      <bottom style="medium"/>
    </border>
    <border>
      <left style="thin"/>
      <right style="double"/>
      <top style="medium"/>
      <bottom style="medium"/>
    </border>
    <border>
      <left/>
      <right style="double"/>
      <top/>
      <bottom style="thin"/>
    </border>
    <border>
      <left style="thin"/>
      <right style="double"/>
      <top style="thin"/>
      <bottom style="medium"/>
    </border>
    <border>
      <left/>
      <right style="double"/>
      <top style="thin"/>
      <bottom style="medium"/>
    </border>
    <border>
      <left/>
      <right style="double"/>
      <top style="medium"/>
      <bottom style="thin"/>
    </border>
    <border>
      <left style="thin"/>
      <right style="double"/>
      <top style="thin"/>
      <bottom style="thin"/>
    </border>
    <border>
      <left/>
      <right style="double"/>
      <top style="thin"/>
      <bottom style="thin"/>
    </border>
    <border>
      <left style="thin"/>
      <right style="double"/>
      <top/>
      <bottom style="thin"/>
    </border>
    <border>
      <left style="medium"/>
      <right/>
      <top style="medium"/>
      <bottom style="dashed"/>
    </border>
    <border>
      <left/>
      <right style="thin"/>
      <top style="medium"/>
      <bottom style="dashed"/>
    </border>
    <border>
      <left style="thin"/>
      <right style="thin"/>
      <top style="medium"/>
      <bottom style="dotted"/>
    </border>
    <border>
      <left/>
      <right style="double"/>
      <top style="medium"/>
      <bottom/>
    </border>
    <border>
      <left/>
      <right/>
      <top style="medium"/>
      <bottom style="dashed"/>
    </border>
    <border>
      <left style="medium"/>
      <right/>
      <top style="dashed"/>
      <bottom style="medium"/>
    </border>
    <border>
      <left/>
      <right style="thin"/>
      <top style="dashed"/>
      <bottom style="medium"/>
    </border>
    <border>
      <left style="thin"/>
      <right/>
      <top style="dotted"/>
      <bottom style="medium"/>
    </border>
    <border>
      <left/>
      <right style="thin"/>
      <top style="dotted"/>
      <bottom style="medium"/>
    </border>
    <border>
      <left/>
      <right/>
      <top style="dashed"/>
      <bottom style="medium"/>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medium"/>
      <right/>
      <top/>
      <bottom style="double"/>
    </border>
    <border>
      <left/>
      <right style="medium"/>
      <top/>
      <bottom style="double"/>
    </border>
    <border>
      <left style="hair"/>
      <right/>
      <top style="medium"/>
      <bottom/>
    </border>
    <border>
      <left style="hair"/>
      <right/>
      <top/>
      <bottom/>
    </border>
    <border>
      <left style="hair"/>
      <right/>
      <top style="thin"/>
      <bottom style="thin"/>
    </border>
    <border>
      <left style="hair"/>
      <right/>
      <top style="thin"/>
      <bottom style="hair"/>
    </border>
    <border>
      <left/>
      <right style="thin"/>
      <top style="thin"/>
      <bottom style="hair"/>
    </border>
    <border>
      <left style="hair"/>
      <right/>
      <top style="hair"/>
      <bottom style="hair"/>
    </border>
    <border>
      <left/>
      <right style="thin"/>
      <top style="hair"/>
      <bottom style="hair"/>
    </border>
    <border>
      <left/>
      <right style="hair"/>
      <top/>
      <bottom/>
    </border>
    <border>
      <left style="hair"/>
      <right/>
      <top style="hair"/>
      <bottom style="thin"/>
    </border>
    <border>
      <left/>
      <right style="thin"/>
      <top style="hair"/>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2" borderId="0" applyNumberFormat="0" applyBorder="0" applyProtection="0">
      <alignment/>
    </xf>
    <xf numFmtId="0" fontId="2" fillId="5" borderId="0" applyNumberFormat="0" applyBorder="0" applyProtection="0">
      <alignment/>
    </xf>
    <xf numFmtId="0" fontId="2" fillId="3"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6" borderId="0" applyNumberFormat="0" applyBorder="0" applyProtection="0">
      <alignment/>
    </xf>
    <xf numFmtId="0" fontId="2" fillId="9" borderId="0" applyNumberFormat="0" applyBorder="0" applyProtection="0">
      <alignment/>
    </xf>
    <xf numFmtId="0" fontId="2" fillId="3" borderId="0" applyNumberFormat="0" applyBorder="0" applyProtection="0">
      <alignment/>
    </xf>
    <xf numFmtId="0" fontId="2" fillId="10"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6" borderId="0" applyNumberFormat="0" applyBorder="0" applyProtection="0">
      <alignment/>
    </xf>
    <xf numFmtId="0" fontId="2" fillId="10" borderId="0" applyNumberFormat="0" applyBorder="0" applyProtection="0">
      <alignment/>
    </xf>
    <xf numFmtId="0" fontId="2" fillId="3" borderId="0" applyNumberFormat="0" applyBorder="0" applyProtection="0">
      <alignment/>
    </xf>
    <xf numFmtId="0" fontId="3" fillId="0" borderId="0" applyNumberFormat="0" applyFill="0" applyBorder="0">
      <alignment vertical="top"/>
      <protection locked="0"/>
    </xf>
    <xf numFmtId="0" fontId="4" fillId="0" borderId="0" applyNumberFormat="0" applyFill="0" applyBorder="0">
      <alignment vertical="top"/>
      <protection locked="0"/>
    </xf>
    <xf numFmtId="38" fontId="5" fillId="0" borderId="0" applyFont="0" applyFill="0" applyBorder="0" applyProtection="0">
      <alignment vertical="center"/>
    </xf>
    <xf numFmtId="0" fontId="6" fillId="0" borderId="1" applyNumberFormat="0" applyFill="0" applyProtection="0">
      <alignment/>
    </xf>
    <xf numFmtId="6" fontId="5" fillId="0" borderId="0" applyFont="0" applyFill="0" applyBorder="0" applyProtection="0">
      <alignment vertical="center"/>
    </xf>
    <xf numFmtId="0" fontId="7"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7"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7" fillId="0" borderId="0">
      <alignment vertical="center"/>
      <protection/>
    </xf>
    <xf numFmtId="0" fontId="8" fillId="0" borderId="0">
      <alignment/>
      <protection/>
    </xf>
    <xf numFmtId="0" fontId="8" fillId="0" borderId="0">
      <alignment/>
      <protection/>
    </xf>
    <xf numFmtId="0" fontId="9" fillId="0" borderId="0">
      <alignment/>
      <protection/>
    </xf>
    <xf numFmtId="0" fontId="2"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10" fillId="8" borderId="0" applyNumberFormat="0" applyBorder="0" applyProtection="0">
      <alignment/>
    </xf>
  </cellStyleXfs>
  <cellXfs count="1267">
    <xf numFmtId="0" fontId="0" fillId="0" borderId="0" xfId="0"/>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shrinkToFit="1"/>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horizontal="righ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shrinkToFit="1"/>
    </xf>
    <xf numFmtId="0" fontId="11" fillId="0" borderId="6" xfId="0" applyFont="1" applyBorder="1" applyAlignment="1">
      <alignment horizontal="center" vertical="center"/>
    </xf>
    <xf numFmtId="0" fontId="15" fillId="0" borderId="7" xfId="0" applyFont="1" applyBorder="1" applyAlignment="1">
      <alignment vertical="center" shrinkToFit="1"/>
    </xf>
    <xf numFmtId="176" fontId="15" fillId="0" borderId="7" xfId="0" applyNumberFormat="1" applyFont="1" applyBorder="1" applyAlignment="1">
      <alignment horizontal="center" vertical="center" shrinkToFit="1"/>
    </xf>
    <xf numFmtId="176" fontId="15" fillId="0" borderId="8" xfId="0" applyNumberFormat="1" applyFont="1" applyBorder="1" applyAlignment="1">
      <alignment horizontal="center" vertical="center" shrinkToFit="1"/>
    </xf>
    <xf numFmtId="0" fontId="15" fillId="0" borderId="9" xfId="0" applyFont="1" applyBorder="1" applyAlignment="1">
      <alignment horizontal="center" vertical="center"/>
    </xf>
    <xf numFmtId="0" fontId="15" fillId="0" borderId="0" xfId="0" applyFont="1" applyAlignment="1">
      <alignment vertical="center"/>
    </xf>
    <xf numFmtId="0" fontId="15" fillId="0" borderId="10" xfId="0" applyFont="1" applyBorder="1" applyAlignment="1">
      <alignment vertical="center" shrinkToFit="1"/>
    </xf>
    <xf numFmtId="176" fontId="14" fillId="0" borderId="11" xfId="0" applyNumberFormat="1" applyFont="1" applyBorder="1" applyAlignment="1">
      <alignment horizontal="center" vertical="center" shrinkToFit="1"/>
    </xf>
    <xf numFmtId="176" fontId="14" fillId="0" borderId="12" xfId="0" applyNumberFormat="1" applyFont="1" applyBorder="1" applyAlignment="1">
      <alignment horizontal="center" vertical="center" shrinkToFit="1"/>
    </xf>
    <xf numFmtId="0" fontId="14" fillId="0" borderId="13" xfId="0" applyFont="1" applyBorder="1" applyAlignment="1">
      <alignment horizontal="center" vertical="center"/>
    </xf>
    <xf numFmtId="0" fontId="15" fillId="0" borderId="14" xfId="0" applyFont="1" applyBorder="1" applyAlignment="1">
      <alignment vertical="center" shrinkToFit="1"/>
    </xf>
    <xf numFmtId="176" fontId="15" fillId="0" borderId="14" xfId="0" applyNumberFormat="1" applyFont="1" applyBorder="1" applyAlignment="1">
      <alignment horizontal="center" vertical="center" shrinkToFit="1"/>
    </xf>
    <xf numFmtId="176" fontId="15" fillId="0" borderId="15" xfId="0" applyNumberFormat="1" applyFont="1" applyBorder="1" applyAlignment="1">
      <alignment horizontal="center" vertical="center" shrinkToFit="1"/>
    </xf>
    <xf numFmtId="0" fontId="15" fillId="0" borderId="16" xfId="0" applyFont="1" applyBorder="1" applyAlignment="1">
      <alignment horizontal="center" vertical="center"/>
    </xf>
    <xf numFmtId="0" fontId="15" fillId="0" borderId="17" xfId="0" applyFont="1" applyBorder="1" applyAlignment="1">
      <alignment vertical="center" shrinkToFit="1"/>
    </xf>
    <xf numFmtId="176" fontId="14" fillId="0" borderId="14" xfId="0" applyNumberFormat="1" applyFont="1" applyBorder="1" applyAlignment="1">
      <alignment horizontal="center" vertical="center" shrinkToFit="1"/>
    </xf>
    <xf numFmtId="176" fontId="14" fillId="0" borderId="15" xfId="0" applyNumberFormat="1" applyFont="1" applyBorder="1" applyAlignment="1">
      <alignment horizontal="center" vertical="center" shrinkToFit="1"/>
    </xf>
    <xf numFmtId="0" fontId="14" fillId="0" borderId="16" xfId="0" applyFont="1" applyBorder="1" applyAlignment="1">
      <alignment horizontal="center" vertical="center"/>
    </xf>
    <xf numFmtId="0" fontId="15" fillId="0" borderId="18" xfId="0" applyFont="1" applyBorder="1" applyAlignment="1">
      <alignment vertical="center" shrinkToFit="1"/>
    </xf>
    <xf numFmtId="176" fontId="14" fillId="0" borderId="19" xfId="0" applyNumberFormat="1" applyFont="1" applyBorder="1" applyAlignment="1">
      <alignment horizontal="center" vertical="center" shrinkToFit="1"/>
    </xf>
    <xf numFmtId="176" fontId="14" fillId="0" borderId="20" xfId="0" applyNumberFormat="1" applyFont="1" applyBorder="1" applyAlignment="1">
      <alignment horizontal="center" vertical="center" shrinkToFit="1"/>
    </xf>
    <xf numFmtId="0" fontId="14" fillId="0" borderId="21" xfId="0" applyFont="1" applyBorder="1" applyAlignment="1">
      <alignment horizontal="center" vertical="center"/>
    </xf>
    <xf numFmtId="0" fontId="15" fillId="0" borderId="11" xfId="0" applyFont="1" applyBorder="1" applyAlignment="1">
      <alignment vertical="center" shrinkToFit="1"/>
    </xf>
    <xf numFmtId="0" fontId="15" fillId="0" borderId="19" xfId="0" applyFont="1" applyBorder="1" applyAlignment="1">
      <alignment vertical="center" shrinkToFit="1"/>
    </xf>
    <xf numFmtId="176" fontId="14" fillId="11" borderId="12" xfId="0" applyNumberFormat="1"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vertical="center" shrinkToFit="1"/>
    </xf>
    <xf numFmtId="176" fontId="15" fillId="0" borderId="3" xfId="0" applyNumberFormat="1" applyFont="1" applyBorder="1" applyAlignment="1">
      <alignment horizontal="center" vertical="center" shrinkToFit="1"/>
    </xf>
    <xf numFmtId="176" fontId="15" fillId="0" borderId="5" xfId="0" applyNumberFormat="1" applyFont="1" applyBorder="1" applyAlignment="1">
      <alignment horizontal="center" vertical="center" shrinkToFit="1"/>
    </xf>
    <xf numFmtId="0" fontId="14" fillId="0" borderId="6" xfId="0" applyFont="1" applyBorder="1" applyAlignment="1">
      <alignment horizontal="center" vertical="center"/>
    </xf>
    <xf numFmtId="176" fontId="15" fillId="0" borderId="19" xfId="0" applyNumberFormat="1" applyFont="1" applyBorder="1" applyAlignment="1">
      <alignment horizontal="center" vertical="center" shrinkToFit="1"/>
    </xf>
    <xf numFmtId="176" fontId="15" fillId="11" borderId="20" xfId="0" applyNumberFormat="1" applyFont="1" applyFill="1" applyBorder="1" applyAlignment="1">
      <alignment horizontal="center" vertical="center" shrinkToFit="1"/>
    </xf>
    <xf numFmtId="0" fontId="15" fillId="0" borderId="21" xfId="0" applyFont="1" applyBorder="1" applyAlignment="1">
      <alignment horizontal="center" vertical="center"/>
    </xf>
    <xf numFmtId="176" fontId="14" fillId="0" borderId="3" xfId="0" applyNumberFormat="1" applyFont="1" applyBorder="1" applyAlignment="1">
      <alignment horizontal="center" vertical="center" shrinkToFit="1"/>
    </xf>
    <xf numFmtId="176" fontId="14" fillId="11" borderId="5" xfId="0" applyNumberFormat="1" applyFont="1" applyFill="1" applyBorder="1" applyAlignment="1">
      <alignment horizontal="center" vertical="center" shrinkToFit="1"/>
    </xf>
    <xf numFmtId="0" fontId="13" fillId="0" borderId="0" xfId="0" applyFont="1" applyAlignment="1">
      <alignment horizontal="right" vertical="center"/>
    </xf>
    <xf numFmtId="0" fontId="13" fillId="0" borderId="0" xfId="0" applyFont="1" applyAlignment="1">
      <alignment horizontal="center" vertical="center"/>
    </xf>
    <xf numFmtId="0" fontId="15" fillId="0" borderId="3" xfId="0" applyFont="1" applyBorder="1" applyAlignment="1" quotePrefix="1">
      <alignment vertical="center" shrinkToFit="1"/>
    </xf>
    <xf numFmtId="176" fontId="14" fillId="0" borderId="5" xfId="0" applyNumberFormat="1" applyFont="1" applyBorder="1" applyAlignment="1">
      <alignment horizontal="center" vertical="center" shrinkToFit="1"/>
    </xf>
    <xf numFmtId="0" fontId="16" fillId="0" borderId="0" xfId="0" applyFont="1" applyAlignment="1">
      <alignment vertical="center"/>
    </xf>
    <xf numFmtId="0" fontId="17" fillId="0" borderId="0" xfId="0" applyFont="1" applyAlignment="1">
      <alignment vertical="center"/>
    </xf>
    <xf numFmtId="0" fontId="11" fillId="0" borderId="14" xfId="0" applyFont="1" applyBorder="1" applyAlignment="1">
      <alignment vertical="center"/>
    </xf>
    <xf numFmtId="0" fontId="11" fillId="0" borderId="14" xfId="0" applyFont="1" applyBorder="1" applyAlignment="1">
      <alignment horizontal="center" vertical="center"/>
    </xf>
    <xf numFmtId="0" fontId="11" fillId="0" borderId="0" xfId="0" applyFont="1"/>
    <xf numFmtId="0" fontId="11" fillId="0" borderId="2" xfId="54" applyFont="1" applyBorder="1" applyAlignment="1">
      <alignment horizontal="right" vertical="center"/>
      <protection/>
    </xf>
    <xf numFmtId="0" fontId="11" fillId="0" borderId="3" xfId="54" applyFont="1" applyBorder="1" applyAlignment="1">
      <alignment horizontal="center" vertical="center"/>
      <protection/>
    </xf>
    <xf numFmtId="0" fontId="11" fillId="0" borderId="5" xfId="54" applyFont="1" applyBorder="1" applyAlignment="1">
      <alignment vertical="center"/>
      <protection/>
    </xf>
    <xf numFmtId="0" fontId="11" fillId="0" borderId="22" xfId="54" applyFont="1" applyBorder="1" applyAlignment="1">
      <alignment vertical="center"/>
      <protection/>
    </xf>
    <xf numFmtId="0" fontId="11" fillId="0" borderId="23" xfId="54" applyFont="1" applyBorder="1" applyAlignment="1">
      <alignment vertical="center"/>
      <protection/>
    </xf>
    <xf numFmtId="0" fontId="11" fillId="0" borderId="5" xfId="54" applyFont="1" applyBorder="1" applyAlignment="1">
      <alignment horizontal="left" vertical="center" shrinkToFit="1"/>
      <protection/>
    </xf>
    <xf numFmtId="0" fontId="11" fillId="0" borderId="22" xfId="54" applyFont="1" applyBorder="1" applyAlignment="1">
      <alignment horizontal="left" vertical="center" shrinkToFit="1"/>
      <protection/>
    </xf>
    <xf numFmtId="0" fontId="11" fillId="0" borderId="23" xfId="54" applyFont="1" applyBorder="1" applyAlignment="1">
      <alignment horizontal="left" vertical="center" shrinkToFit="1"/>
      <protection/>
    </xf>
    <xf numFmtId="0" fontId="11" fillId="0" borderId="24" xfId="54" applyFont="1" applyBorder="1" applyAlignment="1">
      <alignment vertical="center"/>
      <protection/>
    </xf>
    <xf numFmtId="0" fontId="11" fillId="0" borderId="25" xfId="54" applyFont="1" applyBorder="1" applyAlignment="1">
      <alignment horizontal="center" vertical="center"/>
      <protection/>
    </xf>
    <xf numFmtId="0" fontId="11" fillId="0" borderId="26" xfId="54" applyFont="1" applyBorder="1" applyAlignment="1">
      <alignment vertical="center"/>
      <protection/>
    </xf>
    <xf numFmtId="0" fontId="11" fillId="0" borderId="27" xfId="54" applyFont="1" applyBorder="1" applyAlignment="1">
      <alignment vertical="center"/>
      <protection/>
    </xf>
    <xf numFmtId="0" fontId="11" fillId="0" borderId="28" xfId="54" applyFont="1" applyBorder="1" applyAlignment="1">
      <alignment vertical="center"/>
      <protection/>
    </xf>
    <xf numFmtId="0" fontId="11" fillId="0" borderId="29" xfId="54" applyFont="1" applyBorder="1" applyAlignment="1">
      <alignment vertical="center"/>
      <protection/>
    </xf>
    <xf numFmtId="0" fontId="11" fillId="0" borderId="30" xfId="54" applyFont="1" applyBorder="1" applyAlignment="1">
      <alignment horizontal="center" vertical="center"/>
      <protection/>
    </xf>
    <xf numFmtId="0" fontId="11" fillId="0" borderId="31" xfId="54" applyFont="1" applyBorder="1" applyAlignment="1">
      <alignment vertical="center"/>
      <protection/>
    </xf>
    <xf numFmtId="0" fontId="11" fillId="0" borderId="32" xfId="54" applyFont="1" applyBorder="1" applyAlignment="1">
      <alignment vertical="center"/>
      <protection/>
    </xf>
    <xf numFmtId="0" fontId="11" fillId="0" borderId="33" xfId="54" applyFont="1" applyBorder="1" applyAlignment="1">
      <alignment vertical="center"/>
      <protection/>
    </xf>
    <xf numFmtId="0" fontId="11" fillId="0" borderId="34" xfId="54" applyFont="1" applyBorder="1" applyAlignment="1">
      <alignment vertical="center"/>
      <protection/>
    </xf>
    <xf numFmtId="0" fontId="11" fillId="0" borderId="35" xfId="54" applyFont="1" applyBorder="1" applyAlignment="1">
      <alignment horizontal="center" vertical="center"/>
      <protection/>
    </xf>
    <xf numFmtId="0" fontId="11" fillId="0" borderId="36" xfId="54" applyFont="1" applyBorder="1" applyAlignment="1">
      <alignment vertical="center"/>
      <protection/>
    </xf>
    <xf numFmtId="0" fontId="11" fillId="0" borderId="0" xfId="54" applyFont="1" applyAlignment="1">
      <alignment vertical="center"/>
      <protection/>
    </xf>
    <xf numFmtId="0" fontId="11" fillId="0" borderId="37" xfId="54" applyFont="1" applyBorder="1" applyAlignment="1">
      <alignment vertical="center"/>
      <protection/>
    </xf>
    <xf numFmtId="0" fontId="11" fillId="0" borderId="36" xfId="54" applyFont="1" applyBorder="1" applyAlignment="1">
      <alignment horizontal="left" vertical="center"/>
      <protection/>
    </xf>
    <xf numFmtId="0" fontId="11" fillId="0" borderId="0" xfId="54" applyFont="1" applyAlignment="1">
      <alignment horizontal="left" vertical="center"/>
      <protection/>
    </xf>
    <xf numFmtId="0" fontId="11" fillId="0" borderId="37" xfId="54" applyFont="1" applyBorder="1" applyAlignment="1">
      <alignment horizontal="left" vertical="center"/>
      <protection/>
    </xf>
    <xf numFmtId="0" fontId="19" fillId="0" borderId="36" xfId="54" applyFont="1" applyBorder="1" applyAlignment="1">
      <alignment vertical="center"/>
      <protection/>
    </xf>
    <xf numFmtId="0" fontId="11" fillId="0" borderId="37" xfId="0" applyFont="1" applyBorder="1" applyAlignment="1">
      <alignment vertical="center"/>
    </xf>
    <xf numFmtId="0" fontId="11" fillId="0" borderId="26" xfId="54" applyFont="1" applyFill="1" applyBorder="1" applyAlignment="1">
      <alignment vertical="center"/>
      <protection/>
    </xf>
    <xf numFmtId="0" fontId="11" fillId="0" borderId="27" xfId="54" applyFont="1" applyFill="1" applyBorder="1" applyAlignment="1">
      <alignment vertical="center"/>
      <protection/>
    </xf>
    <xf numFmtId="0" fontId="11" fillId="0" borderId="28" xfId="54" applyFont="1" applyFill="1" applyBorder="1" applyAlignment="1">
      <alignment vertical="center"/>
      <protection/>
    </xf>
    <xf numFmtId="0" fontId="11" fillId="0" borderId="36" xfId="54" applyFont="1" applyFill="1" applyBorder="1" applyAlignment="1">
      <alignment vertical="center"/>
      <protection/>
    </xf>
    <xf numFmtId="0" fontId="11" fillId="0" borderId="38" xfId="0" applyFont="1" applyFill="1" applyBorder="1" applyAlignment="1">
      <alignment vertical="center"/>
    </xf>
    <xf numFmtId="0" fontId="11" fillId="0" borderId="39" xfId="54" applyFont="1" applyFill="1" applyBorder="1" applyAlignment="1">
      <alignment vertical="center"/>
      <protection/>
    </xf>
    <xf numFmtId="0" fontId="11" fillId="0" borderId="40" xfId="54" applyFont="1" applyFill="1" applyBorder="1" applyAlignment="1">
      <alignment vertical="center"/>
      <protection/>
    </xf>
    <xf numFmtId="0" fontId="11" fillId="0" borderId="0" xfId="54" applyFont="1" applyFill="1" applyAlignment="1">
      <alignment vertical="center"/>
      <protection/>
    </xf>
    <xf numFmtId="0" fontId="11" fillId="0" borderId="37" xfId="54" applyFont="1" applyFill="1" applyBorder="1" applyAlignment="1">
      <alignment vertical="center"/>
      <protection/>
    </xf>
    <xf numFmtId="0" fontId="11" fillId="0" borderId="0" xfId="0" applyFont="1" applyAlignment="1">
      <alignment horizontal="left" vertical="center"/>
    </xf>
    <xf numFmtId="0" fontId="11" fillId="0" borderId="8" xfId="0" applyFont="1" applyFill="1" applyBorder="1" applyAlignment="1">
      <alignment vertical="center"/>
    </xf>
    <xf numFmtId="0" fontId="11" fillId="0" borderId="41" xfId="54" applyFont="1" applyFill="1" applyBorder="1" applyAlignment="1">
      <alignment vertical="center"/>
      <protection/>
    </xf>
    <xf numFmtId="0" fontId="11" fillId="0" borderId="42" xfId="54" applyFont="1" applyFill="1" applyBorder="1" applyAlignment="1">
      <alignment vertical="center"/>
      <protection/>
    </xf>
    <xf numFmtId="0" fontId="13" fillId="0" borderId="0" xfId="54" applyFont="1" applyAlignment="1">
      <alignment vertical="center"/>
      <protection/>
    </xf>
    <xf numFmtId="0" fontId="17" fillId="0" borderId="0" xfId="54" applyFont="1" applyAlignment="1">
      <alignment vertical="center"/>
      <protection/>
    </xf>
    <xf numFmtId="0" fontId="20" fillId="0" borderId="0" xfId="54" applyFont="1" applyAlignment="1">
      <alignment vertical="center"/>
      <protection/>
    </xf>
    <xf numFmtId="0" fontId="13" fillId="0" borderId="0" xfId="54" applyFont="1" applyAlignment="1">
      <alignment horizontal="left" vertical="center"/>
      <protection/>
    </xf>
    <xf numFmtId="0" fontId="16" fillId="0" borderId="0" xfId="54" applyFont="1" applyAlignment="1">
      <alignment horizontal="left" vertical="center"/>
      <protection/>
    </xf>
    <xf numFmtId="0" fontId="19" fillId="0" borderId="0" xfId="54" applyFont="1" applyAlignment="1">
      <alignment horizontal="left" vertical="center"/>
      <protection/>
    </xf>
    <xf numFmtId="0" fontId="21" fillId="0" borderId="41" xfId="38" applyFont="1" applyFill="1" applyBorder="1" applyAlignment="1" applyProtection="1">
      <alignment vertical="center"/>
      <protection/>
    </xf>
    <xf numFmtId="0" fontId="11" fillId="0" borderId="15" xfId="54" applyFont="1" applyFill="1" applyBorder="1" applyAlignment="1">
      <alignment vertical="center"/>
      <protection/>
    </xf>
    <xf numFmtId="0" fontId="11" fillId="0" borderId="43" xfId="54" applyFont="1" applyFill="1" applyBorder="1" applyAlignment="1">
      <alignment vertical="center"/>
      <protection/>
    </xf>
    <xf numFmtId="0" fontId="11" fillId="0" borderId="17" xfId="54" applyFont="1" applyFill="1" applyBorder="1" applyAlignment="1">
      <alignment vertical="center"/>
      <protection/>
    </xf>
    <xf numFmtId="0" fontId="19" fillId="0" borderId="26" xfId="54" applyFont="1" applyBorder="1" applyAlignment="1">
      <alignment vertical="center"/>
      <protection/>
    </xf>
    <xf numFmtId="0" fontId="13" fillId="0" borderId="36" xfId="54" applyFont="1" applyBorder="1" applyAlignment="1">
      <alignment vertical="center"/>
      <protection/>
    </xf>
    <xf numFmtId="0" fontId="11" fillId="0" borderId="36" xfId="54" applyFont="1" applyBorder="1" applyAlignment="1" quotePrefix="1">
      <alignment horizontal="right" vertical="center"/>
      <protection/>
    </xf>
    <xf numFmtId="0" fontId="11" fillId="0" borderId="0" xfId="54" applyFont="1" applyAlignment="1">
      <alignment vertical="center" wrapText="1"/>
      <protection/>
    </xf>
    <xf numFmtId="0" fontId="11" fillId="0" borderId="37" xfId="54" applyFont="1" applyBorder="1" applyAlignment="1">
      <alignment vertical="center" wrapText="1"/>
      <protection/>
    </xf>
    <xf numFmtId="0" fontId="17" fillId="0" borderId="0" xfId="54" applyFont="1" applyAlignment="1">
      <alignment horizontal="left" vertical="center"/>
      <protection/>
    </xf>
    <xf numFmtId="0" fontId="17" fillId="0" borderId="37" xfId="54" applyFont="1" applyBorder="1" applyAlignment="1">
      <alignment horizontal="left" vertical="center"/>
      <protection/>
    </xf>
    <xf numFmtId="0" fontId="16" fillId="0" borderId="36" xfId="54" applyFont="1" applyBorder="1" applyAlignment="1">
      <alignment vertical="center"/>
      <protection/>
    </xf>
    <xf numFmtId="0" fontId="11" fillId="0" borderId="34" xfId="54" applyFont="1" applyBorder="1" applyAlignment="1">
      <alignment horizontal="right" vertical="center"/>
      <protection/>
    </xf>
    <xf numFmtId="0" fontId="13" fillId="0" borderId="5" xfId="54" applyFont="1" applyBorder="1" applyAlignment="1">
      <alignment vertical="center"/>
      <protection/>
    </xf>
    <xf numFmtId="0" fontId="11" fillId="0" borderId="26" xfId="54" applyFont="1" applyBorder="1" applyAlignment="1">
      <alignment horizontal="left" vertical="center"/>
      <protection/>
    </xf>
    <xf numFmtId="0" fontId="11" fillId="0" borderId="27" xfId="54" applyFont="1" applyBorder="1" applyAlignment="1">
      <alignment horizontal="left" vertical="center"/>
      <protection/>
    </xf>
    <xf numFmtId="0" fontId="11" fillId="0" borderId="31" xfId="54" applyFont="1" applyBorder="1" applyAlignment="1">
      <alignment horizontal="left" vertical="center"/>
      <protection/>
    </xf>
    <xf numFmtId="0" fontId="11" fillId="0" borderId="32" xfId="54" applyFont="1" applyBorder="1" applyAlignment="1">
      <alignment horizontal="left" vertical="center"/>
      <protection/>
    </xf>
    <xf numFmtId="0" fontId="11" fillId="0" borderId="37" xfId="0" applyFont="1" applyBorder="1" applyAlignment="1">
      <alignment horizontal="center" vertical="center"/>
    </xf>
    <xf numFmtId="0" fontId="11" fillId="0" borderId="36" xfId="0" applyFont="1" applyBorder="1" applyAlignment="1">
      <alignment horizontal="left" vertical="center"/>
    </xf>
    <xf numFmtId="0" fontId="17" fillId="0" borderId="36" xfId="0" applyFont="1" applyBorder="1" applyAlignment="1">
      <alignment vertical="center"/>
    </xf>
    <xf numFmtId="0" fontId="17" fillId="0" borderId="36" xfId="0" applyFont="1" applyBorder="1" applyAlignment="1">
      <alignment horizontal="left" vertical="center"/>
    </xf>
    <xf numFmtId="0" fontId="17"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3" fillId="0" borderId="0" xfId="51" applyFont="1" applyAlignment="1">
      <alignment vertical="center"/>
      <protection/>
    </xf>
    <xf numFmtId="0" fontId="22" fillId="0" borderId="0" xfId="51" applyFont="1" applyAlignment="1">
      <alignment vertical="center"/>
      <protection/>
    </xf>
    <xf numFmtId="0" fontId="22" fillId="0" borderId="0" xfId="51" applyFont="1" applyAlignment="1">
      <alignment horizontal="center" vertical="center"/>
      <protection/>
    </xf>
    <xf numFmtId="0" fontId="23" fillId="0" borderId="0" xfId="51" applyFont="1" applyAlignment="1">
      <alignment vertical="center"/>
      <protection/>
    </xf>
    <xf numFmtId="0" fontId="24" fillId="0" borderId="0" xfId="51" applyFont="1" applyAlignment="1">
      <alignment vertical="center"/>
      <protection/>
    </xf>
    <xf numFmtId="0" fontId="25" fillId="0" borderId="44" xfId="51" applyFont="1" applyBorder="1" applyAlignment="1">
      <alignment horizontal="center" vertical="center"/>
      <protection/>
    </xf>
    <xf numFmtId="0" fontId="25" fillId="0" borderId="44" xfId="51" applyFont="1" applyBorder="1" applyAlignment="1">
      <alignment vertical="center"/>
      <protection/>
    </xf>
    <xf numFmtId="0" fontId="25" fillId="0" borderId="44" xfId="51" applyFont="1" applyBorder="1" applyAlignment="1">
      <alignment horizontal="right" vertical="center"/>
      <protection/>
    </xf>
    <xf numFmtId="0" fontId="25" fillId="0" borderId="0" xfId="51" applyFont="1" applyAlignment="1">
      <alignment vertical="center"/>
      <protection/>
    </xf>
    <xf numFmtId="0" fontId="25" fillId="0" borderId="45" xfId="51" applyFont="1" applyBorder="1" applyAlignment="1">
      <alignment horizontal="center" vertical="center"/>
      <protection/>
    </xf>
    <xf numFmtId="0" fontId="15" fillId="12" borderId="46" xfId="51" applyFont="1" applyFill="1" applyBorder="1" applyAlignment="1">
      <alignment horizontal="center" vertical="center" shrinkToFit="1"/>
      <protection/>
    </xf>
    <xf numFmtId="0" fontId="26" fillId="0" borderId="10" xfId="51" applyFont="1" applyBorder="1" applyAlignment="1">
      <alignment vertical="center"/>
      <protection/>
    </xf>
    <xf numFmtId="0" fontId="26" fillId="0" borderId="12" xfId="51" applyFont="1" applyBorder="1" applyAlignment="1">
      <alignment vertical="center"/>
      <protection/>
    </xf>
    <xf numFmtId="0" fontId="26" fillId="0" borderId="44" xfId="51" applyFont="1" applyBorder="1" applyAlignment="1">
      <alignment horizontal="center" vertical="center"/>
      <protection/>
    </xf>
    <xf numFmtId="0" fontId="26" fillId="0" borderId="47" xfId="51" applyFont="1" applyBorder="1" applyAlignment="1">
      <alignment vertical="center"/>
      <protection/>
    </xf>
    <xf numFmtId="0" fontId="15" fillId="12" borderId="48" xfId="51" applyFont="1" applyFill="1" applyBorder="1" applyAlignment="1">
      <alignment horizontal="center" vertical="center" shrinkToFit="1"/>
      <protection/>
    </xf>
    <xf numFmtId="0" fontId="26" fillId="0" borderId="17" xfId="51" applyFont="1" applyBorder="1" applyAlignment="1">
      <alignment vertical="center"/>
      <protection/>
    </xf>
    <xf numFmtId="0" fontId="26" fillId="0" borderId="15" xfId="51" applyFont="1" applyBorder="1" applyAlignment="1">
      <alignment vertical="center"/>
      <protection/>
    </xf>
    <xf numFmtId="0" fontId="26" fillId="0" borderId="43" xfId="51" applyFont="1" applyBorder="1" applyAlignment="1">
      <alignment horizontal="center" vertical="center"/>
      <protection/>
    </xf>
    <xf numFmtId="0" fontId="26" fillId="0" borderId="49" xfId="51" applyFont="1" applyBorder="1" applyAlignment="1">
      <alignment vertical="center"/>
      <protection/>
    </xf>
    <xf numFmtId="0" fontId="15" fillId="12" borderId="50" xfId="51" applyFont="1" applyFill="1" applyBorder="1" applyAlignment="1">
      <alignment horizontal="center" vertical="center" shrinkToFit="1"/>
      <protection/>
    </xf>
    <xf numFmtId="0" fontId="26" fillId="0" borderId="18" xfId="51" applyFont="1" applyBorder="1" applyAlignment="1">
      <alignment vertical="center"/>
      <protection/>
    </xf>
    <xf numFmtId="0" fontId="26" fillId="0" borderId="20" xfId="51" applyFont="1" applyBorder="1" applyAlignment="1">
      <alignment vertical="center"/>
      <protection/>
    </xf>
    <xf numFmtId="0" fontId="26" fillId="0" borderId="45" xfId="51" applyFont="1" applyBorder="1" applyAlignment="1">
      <alignment horizontal="center" vertical="center"/>
      <protection/>
    </xf>
    <xf numFmtId="0" fontId="26" fillId="0" borderId="51" xfId="51" applyFont="1" applyBorder="1" applyAlignment="1">
      <alignment vertical="center"/>
      <protection/>
    </xf>
    <xf numFmtId="0" fontId="11" fillId="0" borderId="0" xfId="65" applyFont="1" applyAlignment="1">
      <alignment vertical="center"/>
      <protection/>
    </xf>
    <xf numFmtId="0" fontId="11" fillId="0" borderId="0" xfId="65" applyFont="1" applyAlignment="1">
      <alignment horizontal="right" vertical="center"/>
      <protection/>
    </xf>
    <xf numFmtId="0" fontId="11" fillId="0" borderId="0" xfId="65" applyFont="1" applyAlignment="1">
      <alignment horizontal="center" vertical="center"/>
      <protection/>
    </xf>
    <xf numFmtId="0" fontId="11" fillId="0" borderId="0" xfId="0" applyFont="1" applyAlignment="1">
      <alignment horizontal="center"/>
    </xf>
    <xf numFmtId="0" fontId="30" fillId="0" borderId="52" xfId="65" applyFont="1" applyBorder="1" applyAlignment="1">
      <alignment horizontal="center" vertical="center"/>
      <protection/>
    </xf>
    <xf numFmtId="0" fontId="30" fillId="0" borderId="0" xfId="65" applyFont="1" applyAlignment="1">
      <alignment horizontal="center" vertical="center"/>
      <protection/>
    </xf>
    <xf numFmtId="0" fontId="11" fillId="13" borderId="0" xfId="65" applyFont="1" applyFill="1" applyAlignment="1">
      <alignment horizontal="center" vertical="center"/>
      <protection/>
    </xf>
    <xf numFmtId="0" fontId="11" fillId="0" borderId="53" xfId="0" applyFont="1" applyBorder="1" applyAlignment="1">
      <alignment shrinkToFit="1"/>
    </xf>
    <xf numFmtId="0" fontId="11" fillId="0" borderId="0" xfId="0" applyFont="1" applyAlignment="1">
      <alignment shrinkToFit="1"/>
    </xf>
    <xf numFmtId="0" fontId="11" fillId="0" borderId="0" xfId="65" applyFont="1" applyAlignment="1">
      <alignment horizontal="center" vertical="center" shrinkToFit="1"/>
      <protection/>
    </xf>
    <xf numFmtId="0" fontId="11" fillId="0" borderId="0" xfId="65" applyFont="1" applyAlignment="1">
      <alignment horizontal="left" vertical="center" shrinkToFit="1"/>
      <protection/>
    </xf>
    <xf numFmtId="0" fontId="31" fillId="0" borderId="0" xfId="65" applyFont="1" applyAlignment="1">
      <alignment horizontal="center" vertical="center" shrinkToFit="1"/>
      <protection/>
    </xf>
    <xf numFmtId="0" fontId="31" fillId="0" borderId="0" xfId="65" applyFont="1" applyAlignment="1">
      <alignment horizontal="left" vertical="center" shrinkToFit="1"/>
      <protection/>
    </xf>
    <xf numFmtId="0" fontId="31" fillId="0" borderId="41" xfId="65" applyFont="1" applyBorder="1" applyAlignment="1">
      <alignment horizontal="left" vertical="center" shrinkToFit="1"/>
      <protection/>
    </xf>
    <xf numFmtId="0" fontId="11" fillId="0" borderId="0" xfId="65" applyFont="1" applyAlignment="1">
      <alignment horizontal="right" vertical="center" shrinkToFit="1"/>
      <protection/>
    </xf>
    <xf numFmtId="0" fontId="11" fillId="0" borderId="0" xfId="65" applyFont="1" applyAlignment="1">
      <alignment vertical="center" shrinkToFit="1"/>
      <protection/>
    </xf>
    <xf numFmtId="0" fontId="11" fillId="14" borderId="0" xfId="0" applyFont="1" applyFill="1" applyAlignment="1">
      <alignment horizontal="center" vertical="center"/>
    </xf>
    <xf numFmtId="0" fontId="15" fillId="0" borderId="53" xfId="0" applyFont="1" applyBorder="1" applyAlignment="1">
      <alignment horizontal="center" vertical="center" shrinkToFit="1"/>
    </xf>
    <xf numFmtId="0" fontId="11" fillId="0" borderId="54" xfId="0" applyFont="1" applyBorder="1" applyAlignment="1">
      <alignment shrinkToFit="1"/>
    </xf>
    <xf numFmtId="0" fontId="11" fillId="15" borderId="0" xfId="0" applyFont="1" applyFill="1" applyAlignment="1">
      <alignment horizontal="center" vertical="center"/>
    </xf>
    <xf numFmtId="0" fontId="17" fillId="15" borderId="0" xfId="0" applyFont="1" applyFill="1" applyAlignment="1">
      <alignment vertical="center"/>
    </xf>
    <xf numFmtId="0" fontId="11" fillId="15" borderId="0" xfId="0" applyFont="1" applyFill="1" applyAlignment="1">
      <alignment shrinkToFit="1"/>
    </xf>
    <xf numFmtId="0" fontId="11" fillId="15" borderId="0" xfId="65" applyFont="1" applyFill="1" applyAlignment="1">
      <alignment vertical="center"/>
      <protection/>
    </xf>
    <xf numFmtId="0" fontId="11" fillId="15" borderId="0" xfId="65" applyFont="1" applyFill="1" applyAlignment="1">
      <alignment horizontal="center" vertical="center"/>
      <protection/>
    </xf>
    <xf numFmtId="0" fontId="11" fillId="15" borderId="0" xfId="0" applyFont="1" applyFill="1"/>
    <xf numFmtId="0" fontId="17" fillId="15" borderId="0" xfId="0" applyFont="1" applyFill="1"/>
    <xf numFmtId="0" fontId="11" fillId="15" borderId="0" xfId="0" applyFont="1" applyFill="1" applyAlignment="1">
      <alignment horizontal="center"/>
    </xf>
    <xf numFmtId="0" fontId="17" fillId="15" borderId="0" xfId="0" applyFont="1" applyFill="1" applyAlignment="1">
      <alignment horizontal="left"/>
    </xf>
    <xf numFmtId="0" fontId="2" fillId="0" borderId="0" xfId="62" applyAlignment="1">
      <alignment vertical="center"/>
      <protection/>
    </xf>
    <xf numFmtId="0" fontId="2" fillId="0" borderId="55" xfId="62" applyBorder="1" applyAlignment="1">
      <alignment vertical="center"/>
      <protection/>
    </xf>
    <xf numFmtId="0" fontId="2" fillId="0" borderId="27" xfId="62" applyBorder="1" applyAlignment="1">
      <alignment vertical="center"/>
      <protection/>
    </xf>
    <xf numFmtId="0" fontId="34" fillId="0" borderId="27" xfId="62" applyFont="1" applyBorder="1" applyAlignment="1">
      <alignment vertical="center"/>
      <protection/>
    </xf>
    <xf numFmtId="0" fontId="2" fillId="0" borderId="28" xfId="62" applyBorder="1" applyAlignment="1">
      <alignment vertical="center"/>
      <protection/>
    </xf>
    <xf numFmtId="0" fontId="2" fillId="0" borderId="56" xfId="62" applyBorder="1" applyAlignment="1">
      <alignment vertical="center"/>
      <protection/>
    </xf>
    <xf numFmtId="0" fontId="34" fillId="0" borderId="32" xfId="62" applyFont="1" applyBorder="1" applyAlignment="1">
      <alignment vertical="center"/>
      <protection/>
    </xf>
    <xf numFmtId="0" fontId="2" fillId="0" borderId="32" xfId="62" applyBorder="1" applyAlignment="1">
      <alignment vertical="center" shrinkToFit="1"/>
      <protection/>
    </xf>
    <xf numFmtId="0" fontId="35" fillId="0" borderId="32" xfId="62" applyFont="1" applyBorder="1" applyAlignment="1">
      <alignment vertical="center" shrinkToFit="1"/>
      <protection/>
    </xf>
    <xf numFmtId="0" fontId="2" fillId="0" borderId="37" xfId="62" applyBorder="1" applyAlignment="1">
      <alignment vertical="center"/>
      <protection/>
    </xf>
    <xf numFmtId="0" fontId="32" fillId="0" borderId="0" xfId="62" applyFont="1" applyAlignment="1">
      <alignment horizontal="center" vertical="center"/>
      <protection/>
    </xf>
    <xf numFmtId="0" fontId="32" fillId="0" borderId="55" xfId="62" applyFont="1" applyBorder="1" applyAlignment="1">
      <alignment horizontal="center" vertical="center"/>
      <protection/>
    </xf>
    <xf numFmtId="0" fontId="2" fillId="0" borderId="0" xfId="62" applyAlignment="1">
      <alignment horizontal="center" vertical="center"/>
      <protection/>
    </xf>
    <xf numFmtId="0" fontId="32" fillId="0" borderId="27" xfId="62" applyFont="1" applyBorder="1" applyAlignment="1">
      <alignment horizontal="center" vertical="center"/>
      <protection/>
    </xf>
    <xf numFmtId="0" fontId="32" fillId="0" borderId="57" xfId="62" applyFont="1" applyBorder="1" applyAlignment="1">
      <alignment horizontal="center" vertical="center"/>
      <protection/>
    </xf>
    <xf numFmtId="0" fontId="2" fillId="0" borderId="58" xfId="62" applyBorder="1" applyAlignment="1">
      <alignment vertical="center"/>
      <protection/>
    </xf>
    <xf numFmtId="0" fontId="32" fillId="0" borderId="0" xfId="62" applyFont="1" applyAlignment="1">
      <alignment vertical="center" wrapText="1"/>
      <protection/>
    </xf>
    <xf numFmtId="0" fontId="32" fillId="0" borderId="36" xfId="62" applyFont="1" applyBorder="1" applyAlignment="1">
      <alignment vertical="center" wrapText="1"/>
      <protection/>
    </xf>
    <xf numFmtId="0" fontId="32" fillId="0" borderId="59" xfId="62" applyFont="1" applyBorder="1" applyAlignment="1">
      <alignment vertical="center" wrapText="1"/>
      <protection/>
    </xf>
    <xf numFmtId="0" fontId="34" fillId="0" borderId="0" xfId="62" applyFont="1" applyAlignment="1">
      <alignment vertical="center" wrapText="1"/>
      <protection/>
    </xf>
    <xf numFmtId="0" fontId="2" fillId="0" borderId="58" xfId="62" applyBorder="1" applyAlignment="1">
      <alignment horizontal="center" vertical="center"/>
      <protection/>
    </xf>
    <xf numFmtId="0" fontId="32" fillId="0" borderId="31" xfId="62" applyFont="1" applyBorder="1" applyAlignment="1">
      <alignment vertical="center" wrapText="1"/>
      <protection/>
    </xf>
    <xf numFmtId="0" fontId="32" fillId="0" borderId="60" xfId="62" applyFont="1" applyBorder="1" applyAlignment="1">
      <alignment vertical="center" wrapText="1"/>
      <protection/>
    </xf>
    <xf numFmtId="0" fontId="32" fillId="0" borderId="61" xfId="62" applyFont="1" applyBorder="1" applyAlignment="1">
      <alignment vertical="center" wrapText="1"/>
      <protection/>
    </xf>
    <xf numFmtId="0" fontId="36" fillId="0" borderId="0" xfId="62" applyFont="1" applyAlignment="1">
      <alignment horizontal="center" vertical="center" wrapText="1"/>
      <protection/>
    </xf>
    <xf numFmtId="0" fontId="32" fillId="0" borderId="27" xfId="62" applyFont="1" applyBorder="1" applyAlignment="1">
      <alignment vertical="center" wrapText="1"/>
      <protection/>
    </xf>
    <xf numFmtId="0" fontId="37" fillId="0" borderId="62" xfId="62" applyFont="1" applyBorder="1" applyAlignment="1">
      <alignment horizontal="center" vertical="center" textRotation="255" wrapText="1"/>
      <protection/>
    </xf>
    <xf numFmtId="0" fontId="37" fillId="0" borderId="22" xfId="62" applyFont="1" applyBorder="1" applyAlignment="1">
      <alignment horizontal="center" vertical="center" textRotation="255" wrapText="1"/>
      <protection/>
    </xf>
    <xf numFmtId="0" fontId="32" fillId="0" borderId="23" xfId="62" applyFont="1" applyBorder="1" applyAlignment="1">
      <alignment vertical="center" wrapText="1"/>
      <protection/>
    </xf>
    <xf numFmtId="0" fontId="32" fillId="0" borderId="28" xfId="62" applyFont="1" applyBorder="1" applyAlignment="1">
      <alignment vertical="center" wrapText="1"/>
      <protection/>
    </xf>
    <xf numFmtId="0" fontId="32" fillId="0" borderId="63" xfId="62" applyFont="1" applyBorder="1" applyAlignment="1">
      <alignment vertical="center" wrapText="1"/>
      <protection/>
    </xf>
    <xf numFmtId="0" fontId="32" fillId="0" borderId="39" xfId="62" applyFont="1" applyBorder="1" applyAlignment="1">
      <alignment vertical="center" wrapText="1"/>
      <protection/>
    </xf>
    <xf numFmtId="0" fontId="34" fillId="0" borderId="39" xfId="62" applyFont="1" applyBorder="1" applyAlignment="1">
      <alignment vertical="center" wrapText="1"/>
      <protection/>
    </xf>
    <xf numFmtId="0" fontId="34" fillId="0" borderId="56" xfId="62" applyFont="1" applyBorder="1" applyAlignment="1">
      <alignment vertical="center" wrapText="1"/>
      <protection/>
    </xf>
    <xf numFmtId="0" fontId="2" fillId="0" borderId="64" xfId="62" applyBorder="1" applyAlignment="1">
      <alignment vertical="center"/>
      <protection/>
    </xf>
    <xf numFmtId="0" fontId="34" fillId="0" borderId="32" xfId="62" applyFont="1" applyBorder="1" applyAlignment="1">
      <alignment vertical="center" wrapText="1"/>
      <protection/>
    </xf>
    <xf numFmtId="0" fontId="37" fillId="0" borderId="32" xfId="62" applyFont="1" applyBorder="1" applyAlignment="1">
      <alignment horizontal="center" vertical="center" textRotation="255" wrapText="1"/>
      <protection/>
    </xf>
    <xf numFmtId="0" fontId="32" fillId="0" borderId="32" xfId="62" applyFont="1" applyBorder="1" applyAlignment="1">
      <alignment vertical="center" wrapText="1"/>
      <protection/>
    </xf>
    <xf numFmtId="0" fontId="32" fillId="0" borderId="33" xfId="62" applyFont="1" applyBorder="1" applyAlignment="1">
      <alignment vertical="center" wrapText="1"/>
      <protection/>
    </xf>
    <xf numFmtId="0" fontId="32" fillId="0" borderId="37" xfId="62" applyFont="1" applyBorder="1" applyAlignment="1">
      <alignment vertical="center" wrapText="1"/>
      <protection/>
    </xf>
    <xf numFmtId="0" fontId="36" fillId="0" borderId="58" xfId="62" applyFont="1" applyBorder="1" applyAlignment="1">
      <alignment horizontal="center" vertical="center" textRotation="255" shrinkToFit="1"/>
      <protection/>
    </xf>
    <xf numFmtId="0" fontId="38" fillId="0" borderId="0" xfId="62" applyFont="1" applyAlignment="1">
      <alignment vertical="center" wrapText="1"/>
      <protection/>
    </xf>
    <xf numFmtId="0" fontId="37" fillId="0" borderId="0" xfId="62" applyFont="1" applyAlignment="1">
      <alignment horizontal="center" vertical="center" textRotation="255" wrapText="1"/>
      <protection/>
    </xf>
    <xf numFmtId="0" fontId="39" fillId="0" borderId="37" xfId="62" applyFont="1" applyBorder="1" applyAlignment="1">
      <alignment vertical="center" wrapText="1"/>
      <protection/>
    </xf>
    <xf numFmtId="0" fontId="39" fillId="0" borderId="0" xfId="62" applyFont="1" applyAlignment="1">
      <alignment vertical="center" wrapText="1"/>
      <protection/>
    </xf>
    <xf numFmtId="0" fontId="37" fillId="0" borderId="0" xfId="62" applyFont="1" applyAlignment="1">
      <alignment vertical="center" textRotation="255" wrapText="1"/>
      <protection/>
    </xf>
    <xf numFmtId="0" fontId="32" fillId="0" borderId="64" xfId="62" applyFont="1" applyBorder="1" applyAlignment="1">
      <alignment vertical="center" wrapText="1"/>
      <protection/>
    </xf>
    <xf numFmtId="0" fontId="32" fillId="0" borderId="56" xfId="62" applyFont="1" applyBorder="1" applyAlignment="1">
      <alignment vertical="center" wrapText="1"/>
      <protection/>
    </xf>
    <xf numFmtId="0" fontId="34" fillId="0" borderId="55" xfId="62" applyFont="1" applyBorder="1" applyAlignment="1">
      <alignment vertical="center" wrapText="1"/>
      <protection/>
    </xf>
    <xf numFmtId="0" fontId="34" fillId="0" borderId="27" xfId="62" applyFont="1" applyBorder="1" applyAlignment="1">
      <alignment vertical="center" wrapText="1"/>
      <protection/>
    </xf>
    <xf numFmtId="0" fontId="34" fillId="0" borderId="64" xfId="62" applyFont="1" applyBorder="1" applyAlignment="1">
      <alignment vertical="center" wrapText="1"/>
      <protection/>
    </xf>
    <xf numFmtId="0" fontId="32" fillId="0" borderId="62" xfId="62" applyFont="1" applyBorder="1" applyAlignment="1">
      <alignment vertical="center" wrapText="1"/>
      <protection/>
    </xf>
    <xf numFmtId="0" fontId="32" fillId="0" borderId="22" xfId="62" applyFont="1" applyBorder="1" applyAlignment="1">
      <alignment vertical="center" wrapText="1"/>
      <protection/>
    </xf>
    <xf numFmtId="0" fontId="32" fillId="0" borderId="46" xfId="62" applyFont="1" applyBorder="1" applyAlignment="1">
      <alignment vertical="center" wrapText="1"/>
      <protection/>
    </xf>
    <xf numFmtId="0" fontId="2" fillId="0" borderId="41" xfId="62" applyBorder="1" applyAlignment="1">
      <alignment vertical="center"/>
      <protection/>
    </xf>
    <xf numFmtId="0" fontId="34" fillId="0" borderId="41" xfId="62" applyFont="1" applyBorder="1" applyAlignment="1">
      <alignment vertical="center" wrapText="1"/>
      <protection/>
    </xf>
    <xf numFmtId="0" fontId="2" fillId="8" borderId="0" xfId="62" applyFill="1" applyAlignment="1">
      <alignment horizontal="center" vertical="center"/>
      <protection/>
    </xf>
    <xf numFmtId="0" fontId="2" fillId="0" borderId="33" xfId="62" applyBorder="1" applyAlignment="1">
      <alignment vertical="center"/>
      <protection/>
    </xf>
    <xf numFmtId="0" fontId="2" fillId="0" borderId="32" xfId="62" applyBorder="1" applyAlignment="1">
      <alignment vertical="center"/>
      <protection/>
    </xf>
    <xf numFmtId="0" fontId="40" fillId="0" borderId="0" xfId="62" applyFont="1" applyAlignment="1">
      <alignment vertical="center"/>
      <protection/>
    </xf>
    <xf numFmtId="0" fontId="2" fillId="0" borderId="0" xfId="62" applyAlignment="1">
      <alignment horizontal="left" vertical="center"/>
      <protection/>
    </xf>
    <xf numFmtId="0" fontId="2" fillId="0" borderId="65" xfId="62" applyBorder="1" applyAlignment="1">
      <alignment vertical="center"/>
      <protection/>
    </xf>
    <xf numFmtId="0" fontId="2" fillId="0" borderId="66" xfId="62" applyBorder="1" applyAlignment="1">
      <alignment vertical="center"/>
      <protection/>
    </xf>
    <xf numFmtId="0" fontId="32" fillId="0" borderId="55" xfId="62" applyFont="1" applyBorder="1" applyAlignment="1">
      <alignment vertical="center"/>
      <protection/>
    </xf>
    <xf numFmtId="0" fontId="32" fillId="0" borderId="27" xfId="62" applyFont="1" applyBorder="1" applyAlignment="1">
      <alignment vertical="center"/>
      <protection/>
    </xf>
    <xf numFmtId="0" fontId="2" fillId="3" borderId="27" xfId="62" applyFill="1" applyBorder="1" applyAlignment="1">
      <alignment vertical="center"/>
      <protection/>
    </xf>
    <xf numFmtId="0" fontId="2" fillId="3" borderId="0" xfId="62" applyFill="1" applyAlignment="1">
      <alignment vertical="center"/>
      <protection/>
    </xf>
    <xf numFmtId="0" fontId="5" fillId="0" borderId="0" xfId="62" applyFont="1" applyAlignment="1">
      <alignment horizontal="center" vertical="center"/>
      <protection/>
    </xf>
    <xf numFmtId="0" fontId="32" fillId="0" borderId="56" xfId="62" applyFont="1" applyBorder="1" applyAlignment="1">
      <alignment horizontal="center" vertical="center"/>
      <protection/>
    </xf>
    <xf numFmtId="0" fontId="2" fillId="3" borderId="32" xfId="62" applyFill="1" applyBorder="1" applyAlignment="1">
      <alignment vertical="center"/>
      <protection/>
    </xf>
    <xf numFmtId="0" fontId="32" fillId="0" borderId="0" xfId="62" applyFont="1" applyAlignment="1">
      <alignment vertical="center"/>
      <protection/>
    </xf>
    <xf numFmtId="0" fontId="32" fillId="0" borderId="37" xfId="62" applyFont="1" applyBorder="1" applyAlignment="1">
      <alignment horizontal="center" vertical="center"/>
      <protection/>
    </xf>
    <xf numFmtId="0" fontId="2" fillId="0" borderId="56" xfId="62" applyBorder="1" applyAlignment="1">
      <alignment horizontal="center" vertical="center"/>
      <protection/>
    </xf>
    <xf numFmtId="0" fontId="36" fillId="0" borderId="37" xfId="62" applyFont="1" applyBorder="1" applyAlignment="1">
      <alignment horizontal="center" vertical="center" textRotation="255" shrinkToFit="1"/>
      <protection/>
    </xf>
    <xf numFmtId="0" fontId="2" fillId="0" borderId="37" xfId="62" applyBorder="1" applyAlignment="1">
      <alignment horizontal="center" vertical="center"/>
      <protection/>
    </xf>
    <xf numFmtId="0" fontId="37" fillId="0" borderId="32" xfId="62" applyFont="1" applyBorder="1" applyAlignment="1">
      <alignment vertical="center" textRotation="255" wrapText="1"/>
      <protection/>
    </xf>
    <xf numFmtId="0" fontId="35" fillId="0" borderId="0" xfId="62" applyFont="1" applyAlignment="1">
      <alignment vertical="center"/>
      <protection/>
    </xf>
    <xf numFmtId="0" fontId="35" fillId="0" borderId="27" xfId="62" applyFont="1" applyBorder="1" applyAlignment="1">
      <alignment vertical="center" shrinkToFit="1"/>
      <protection/>
    </xf>
    <xf numFmtId="0" fontId="2" fillId="0" borderId="27" xfId="62" applyBorder="1" applyAlignment="1">
      <alignment vertical="center" shrinkToFit="1"/>
      <protection/>
    </xf>
    <xf numFmtId="0" fontId="32" fillId="0" borderId="32" xfId="62" applyFont="1" applyBorder="1" applyAlignment="1">
      <alignment vertical="center"/>
      <protection/>
    </xf>
    <xf numFmtId="0" fontId="43" fillId="11" borderId="0" xfId="53" applyFont="1" applyFill="1" applyAlignment="1">
      <alignment vertical="center"/>
      <protection/>
    </xf>
    <xf numFmtId="0" fontId="44" fillId="11" borderId="0" xfId="53" applyFont="1" applyFill="1" applyAlignment="1">
      <alignment vertical="center"/>
      <protection/>
    </xf>
    <xf numFmtId="0" fontId="47" fillId="11" borderId="0" xfId="53" applyFont="1" applyFill="1" applyAlignment="1">
      <alignment vertical="center"/>
      <protection/>
    </xf>
    <xf numFmtId="0" fontId="48" fillId="11" borderId="0" xfId="53" applyFont="1" applyFill="1" applyAlignment="1">
      <alignment vertical="center"/>
      <protection/>
    </xf>
    <xf numFmtId="0" fontId="48" fillId="11" borderId="0" xfId="53" applyFont="1" applyFill="1" applyAlignment="1">
      <alignment horizontal="left" vertical="center"/>
      <protection/>
    </xf>
    <xf numFmtId="0" fontId="48" fillId="11" borderId="0" xfId="53" applyFont="1" applyFill="1" applyAlignment="1">
      <alignment vertical="center" shrinkToFit="1"/>
      <protection/>
    </xf>
    <xf numFmtId="0" fontId="50" fillId="11" borderId="0" xfId="53" applyFont="1" applyFill="1" applyAlignment="1">
      <alignment vertical="center"/>
      <protection/>
    </xf>
    <xf numFmtId="0" fontId="43" fillId="11" borderId="0" xfId="53" applyFont="1" applyFill="1" applyAlignment="1">
      <alignment horizontal="left" vertical="center"/>
      <protection/>
    </xf>
    <xf numFmtId="0" fontId="0" fillId="11" borderId="0" xfId="48" applyFill="1" applyAlignment="1">
      <alignment vertical="center"/>
      <protection/>
    </xf>
    <xf numFmtId="0" fontId="51" fillId="11" borderId="0" xfId="56" applyFont="1" applyFill="1" applyAlignment="1">
      <alignment horizontal="center" vertical="center"/>
      <protection/>
    </xf>
    <xf numFmtId="0" fontId="52" fillId="11" borderId="0" xfId="56" applyFont="1" applyFill="1" applyAlignment="1">
      <alignment vertical="center"/>
      <protection/>
    </xf>
    <xf numFmtId="0" fontId="51" fillId="11" borderId="0" xfId="56" applyFont="1" applyFill="1" applyAlignment="1">
      <alignment vertical="center"/>
      <protection/>
    </xf>
    <xf numFmtId="0" fontId="53" fillId="11" borderId="0" xfId="56" applyFont="1" applyFill="1" applyAlignment="1">
      <alignment vertical="center"/>
      <protection/>
    </xf>
    <xf numFmtId="0" fontId="54" fillId="11" borderId="0" xfId="53" applyFont="1" applyFill="1" applyAlignment="1" quotePrefix="1">
      <alignment horizontal="center" vertical="center"/>
      <protection/>
    </xf>
    <xf numFmtId="0" fontId="54" fillId="11" borderId="0" xfId="53" applyFont="1" applyFill="1" applyAlignment="1">
      <alignment vertical="center"/>
      <protection/>
    </xf>
    <xf numFmtId="0" fontId="43" fillId="11" borderId="0" xfId="53" applyFont="1" applyFill="1" applyAlignment="1">
      <alignment vertical="center" shrinkToFit="1"/>
      <protection/>
    </xf>
    <xf numFmtId="0" fontId="55" fillId="11" borderId="0" xfId="53" applyFont="1" applyFill="1" applyAlignment="1">
      <alignment vertical="center"/>
      <protection/>
    </xf>
    <xf numFmtId="0" fontId="56" fillId="11" borderId="0" xfId="53" applyFont="1" applyFill="1" applyAlignment="1">
      <alignment vertical="center"/>
      <protection/>
    </xf>
    <xf numFmtId="0" fontId="55" fillId="11" borderId="0" xfId="53" applyFont="1" applyFill="1" applyAlignment="1">
      <alignment vertical="center" shrinkToFit="1"/>
      <protection/>
    </xf>
    <xf numFmtId="0" fontId="43" fillId="11" borderId="0" xfId="53" applyFont="1" applyFill="1" applyAlignment="1">
      <alignment vertical="top"/>
      <protection/>
    </xf>
    <xf numFmtId="0" fontId="57" fillId="11" borderId="0" xfId="53" applyFont="1" applyFill="1" applyAlignment="1">
      <alignment vertical="center"/>
      <protection/>
    </xf>
    <xf numFmtId="0" fontId="55" fillId="11" borderId="0" xfId="56" applyFont="1" applyFill="1" applyAlignment="1">
      <alignment vertical="center"/>
      <protection/>
    </xf>
    <xf numFmtId="0" fontId="43" fillId="11" borderId="0" xfId="44" applyFont="1" applyFill="1" applyAlignment="1">
      <alignment vertical="center"/>
      <protection/>
    </xf>
    <xf numFmtId="0" fontId="55" fillId="11" borderId="0" xfId="53" applyFont="1" applyFill="1" applyAlignment="1">
      <alignment horizontal="left" vertical="center"/>
      <protection/>
    </xf>
    <xf numFmtId="0" fontId="0" fillId="11" borderId="0" xfId="44" applyFont="1" applyFill="1">
      <alignment/>
      <protection/>
    </xf>
    <xf numFmtId="0" fontId="55" fillId="11" borderId="0" xfId="53" applyFont="1" applyFill="1" applyAlignment="1">
      <alignment horizontal="left" vertical="center" wrapText="1"/>
      <protection/>
    </xf>
    <xf numFmtId="0" fontId="5" fillId="11" borderId="0" xfId="44" applyFill="1">
      <alignment/>
      <protection/>
    </xf>
    <xf numFmtId="0" fontId="42" fillId="11" borderId="0" xfId="44" applyFont="1" applyFill="1">
      <alignment/>
      <protection/>
    </xf>
    <xf numFmtId="0" fontId="58" fillId="11" borderId="0" xfId="53" applyFont="1" applyFill="1" applyAlignment="1">
      <alignment vertical="center"/>
      <protection/>
    </xf>
    <xf numFmtId="0" fontId="58" fillId="11" borderId="0" xfId="53" applyFont="1" applyFill="1" applyAlignment="1">
      <alignment horizontal="left" vertical="center"/>
      <protection/>
    </xf>
    <xf numFmtId="0" fontId="57" fillId="11" borderId="0" xfId="53" applyFont="1" applyFill="1" applyAlignment="1">
      <alignment horizontal="left" vertical="center"/>
      <protection/>
    </xf>
    <xf numFmtId="0" fontId="43" fillId="11" borderId="0" xfId="53" applyFont="1" applyFill="1" applyAlignment="1">
      <alignment vertical="center" wrapText="1"/>
      <protection/>
    </xf>
    <xf numFmtId="0" fontId="57" fillId="11" borderId="0" xfId="53" applyFont="1" applyFill="1" applyAlignment="1" quotePrefix="1">
      <alignment horizontal="left" vertical="center"/>
      <protection/>
    </xf>
    <xf numFmtId="0" fontId="57" fillId="11" borderId="0" xfId="56" applyFont="1" applyFill="1" applyAlignment="1">
      <alignment horizontal="center" vertical="top"/>
      <protection/>
    </xf>
    <xf numFmtId="0" fontId="57" fillId="11" borderId="0" xfId="56" applyFont="1" applyFill="1" applyAlignment="1">
      <alignment vertical="top"/>
      <protection/>
    </xf>
    <xf numFmtId="0" fontId="59" fillId="11" borderId="0" xfId="53" applyFont="1" applyFill="1" applyAlignment="1">
      <alignment vertical="center"/>
      <protection/>
    </xf>
    <xf numFmtId="0" fontId="43" fillId="11" borderId="0" xfId="56" applyFont="1" applyFill="1" applyAlignment="1">
      <alignment vertical="distributed"/>
      <protection/>
    </xf>
    <xf numFmtId="0" fontId="60" fillId="11" borderId="0" xfId="53" applyFont="1" applyFill="1" applyAlignment="1">
      <alignment vertical="center"/>
      <protection/>
    </xf>
    <xf numFmtId="0" fontId="43" fillId="11" borderId="0" xfId="44" applyFont="1" applyFill="1">
      <alignment/>
      <protection/>
    </xf>
    <xf numFmtId="0" fontId="61" fillId="11" borderId="0" xfId="53" applyFont="1" applyFill="1" applyAlignment="1">
      <alignment vertical="center"/>
      <protection/>
    </xf>
    <xf numFmtId="0" fontId="11" fillId="0" borderId="0" xfId="46" applyFont="1" applyAlignment="1">
      <alignment vertical="center"/>
      <protection/>
    </xf>
    <xf numFmtId="0" fontId="11" fillId="0" borderId="0" xfId="46" applyFont="1" applyAlignment="1">
      <alignment horizontal="center" vertical="center"/>
      <protection/>
    </xf>
    <xf numFmtId="0" fontId="13" fillId="0" borderId="0" xfId="47" applyFont="1" applyAlignment="1">
      <alignment vertical="center"/>
      <protection/>
    </xf>
    <xf numFmtId="0" fontId="11" fillId="0" borderId="0" xfId="46" applyFont="1" applyAlignment="1">
      <alignment horizontal="left" vertical="center"/>
      <protection/>
    </xf>
    <xf numFmtId="0" fontId="11" fillId="0" borderId="2" xfId="46" applyFont="1" applyBorder="1" applyAlignment="1">
      <alignment horizontal="center" vertical="center"/>
      <protection/>
    </xf>
    <xf numFmtId="0" fontId="11" fillId="0" borderId="5" xfId="46" applyFont="1" applyBorder="1" applyAlignment="1">
      <alignment vertical="center"/>
      <protection/>
    </xf>
    <xf numFmtId="0" fontId="11" fillId="0" borderId="3" xfId="46" applyFont="1" applyBorder="1" applyAlignment="1">
      <alignment horizontal="center" vertical="center"/>
      <protection/>
    </xf>
    <xf numFmtId="0" fontId="11" fillId="0" borderId="6" xfId="46" applyFont="1" applyBorder="1" applyAlignment="1">
      <alignment horizontal="center" vertical="center"/>
      <protection/>
    </xf>
    <xf numFmtId="0" fontId="15" fillId="0" borderId="11" xfId="47" applyFont="1" applyBorder="1" applyAlignment="1">
      <alignment vertical="center" shrinkToFit="1"/>
      <protection/>
    </xf>
    <xf numFmtId="0" fontId="0" fillId="0" borderId="67" xfId="46" applyFont="1" applyBorder="1" applyAlignment="1">
      <alignment horizontal="center" vertical="center"/>
      <protection/>
    </xf>
    <xf numFmtId="0" fontId="5" fillId="8" borderId="11" xfId="46" applyFill="1" applyBorder="1" applyAlignment="1">
      <alignment horizontal="center" vertical="center"/>
      <protection/>
    </xf>
    <xf numFmtId="0" fontId="5" fillId="0" borderId="11" xfId="46" applyBorder="1" applyAlignment="1">
      <alignment horizontal="center" vertical="center"/>
      <protection/>
    </xf>
    <xf numFmtId="0" fontId="5" fillId="0" borderId="13" xfId="46" applyBorder="1" applyAlignment="1">
      <alignment horizontal="center" vertical="center"/>
      <protection/>
    </xf>
    <xf numFmtId="0" fontId="15" fillId="0" borderId="14" xfId="47" applyFont="1" applyBorder="1" applyAlignment="1">
      <alignment vertical="center" shrinkToFit="1"/>
      <protection/>
    </xf>
    <xf numFmtId="0" fontId="0" fillId="0" borderId="68" xfId="46" applyFont="1" applyBorder="1" applyAlignment="1">
      <alignment horizontal="center" vertical="center"/>
      <protection/>
    </xf>
    <xf numFmtId="0" fontId="5" fillId="8" borderId="14" xfId="46" applyFill="1" applyBorder="1" applyAlignment="1">
      <alignment horizontal="center" vertical="center"/>
      <protection/>
    </xf>
    <xf numFmtId="0" fontId="5" fillId="0" borderId="14" xfId="46" applyBorder="1" applyAlignment="1">
      <alignment horizontal="center" vertical="center"/>
      <protection/>
    </xf>
    <xf numFmtId="0" fontId="5" fillId="0" borderId="16" xfId="46" applyBorder="1" applyAlignment="1">
      <alignment horizontal="center" vertical="center"/>
      <protection/>
    </xf>
    <xf numFmtId="0" fontId="15" fillId="0" borderId="68" xfId="0" applyFont="1" applyBorder="1" applyAlignment="1">
      <alignment horizontal="center" vertical="center" shrinkToFit="1"/>
    </xf>
    <xf numFmtId="0" fontId="15" fillId="0" borderId="69" xfId="0" applyFont="1" applyBorder="1" applyAlignment="1">
      <alignment horizontal="center" vertical="center" shrinkToFit="1"/>
    </xf>
    <xf numFmtId="0" fontId="0" fillId="0" borderId="69" xfId="46" applyFont="1" applyBorder="1" applyAlignment="1">
      <alignment horizontal="center" vertical="center"/>
      <protection/>
    </xf>
    <xf numFmtId="0" fontId="5" fillId="8" borderId="19" xfId="46" applyFill="1" applyBorder="1" applyAlignment="1">
      <alignment horizontal="center" vertical="center"/>
      <protection/>
    </xf>
    <xf numFmtId="0" fontId="5" fillId="0" borderId="19" xfId="46" applyBorder="1" applyAlignment="1">
      <alignment horizontal="center" vertical="center"/>
      <protection/>
    </xf>
    <xf numFmtId="0" fontId="5" fillId="0" borderId="21" xfId="46" applyBorder="1" applyAlignment="1">
      <alignment horizontal="center" vertical="center"/>
      <protection/>
    </xf>
    <xf numFmtId="0" fontId="63" fillId="0" borderId="0" xfId="0" applyFont="1" applyAlignment="1">
      <alignment vertical="center"/>
    </xf>
    <xf numFmtId="20" fontId="12" fillId="0" borderId="0" xfId="0" applyNumberFormat="1" applyFont="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62" xfId="0" applyFont="1" applyBorder="1" applyAlignment="1">
      <alignment vertical="center"/>
    </xf>
    <xf numFmtId="0" fontId="65" fillId="0" borderId="22" xfId="0" applyFont="1" applyBorder="1" applyAlignment="1">
      <alignment horizontal="center" vertical="center"/>
    </xf>
    <xf numFmtId="0" fontId="65" fillId="0" borderId="23" xfId="0" applyFont="1" applyBorder="1" applyAlignment="1">
      <alignment vertical="center"/>
    </xf>
    <xf numFmtId="0" fontId="65" fillId="0" borderId="22" xfId="0" applyFont="1" applyBorder="1" applyAlignment="1">
      <alignment vertical="center"/>
    </xf>
    <xf numFmtId="0" fontId="65" fillId="0" borderId="62" xfId="0" applyFont="1" applyBorder="1" applyAlignment="1">
      <alignment vertical="center" shrinkToFit="1"/>
    </xf>
    <xf numFmtId="0" fontId="65" fillId="0" borderId="23" xfId="0" applyFont="1" applyBorder="1" applyAlignment="1">
      <alignment vertical="center" shrinkToFit="1"/>
    </xf>
    <xf numFmtId="0" fontId="11" fillId="0" borderId="56" xfId="0" applyFont="1" applyBorder="1" applyAlignment="1">
      <alignment vertical="center" shrinkToFit="1"/>
    </xf>
    <xf numFmtId="0" fontId="11" fillId="0" borderId="7"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21"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xf>
    <xf numFmtId="0" fontId="66" fillId="5" borderId="70" xfId="0" applyFont="1" applyFill="1" applyBorder="1" applyAlignment="1">
      <alignment horizontal="center" vertical="center" shrinkToFit="1"/>
    </xf>
    <xf numFmtId="0" fontId="66" fillId="5" borderId="71" xfId="0" applyFont="1" applyFill="1" applyBorder="1" applyAlignment="1">
      <alignment horizontal="center" vertical="center" shrinkToFit="1"/>
    </xf>
    <xf numFmtId="0" fontId="66" fillId="5" borderId="72" xfId="0" applyFont="1" applyFill="1" applyBorder="1" applyAlignment="1">
      <alignment horizontal="center" vertical="center" shrinkToFi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31" fillId="0" borderId="2" xfId="0" applyFont="1" applyBorder="1" applyAlignment="1">
      <alignment horizontal="center" vertical="center"/>
    </xf>
    <xf numFmtId="0" fontId="31" fillId="0" borderId="7" xfId="0" applyFont="1" applyBorder="1" applyAlignment="1">
      <alignment horizontal="center" vertical="center" shrinkToFit="1"/>
    </xf>
    <xf numFmtId="0" fontId="31" fillId="0" borderId="14" xfId="0" applyFont="1" applyBorder="1" applyAlignment="1">
      <alignment horizontal="center" vertical="center" shrinkToFit="1"/>
    </xf>
    <xf numFmtId="20" fontId="11" fillId="0" borderId="0" xfId="0" applyNumberFormat="1" applyFont="1" applyAlignment="1">
      <alignment vertical="center"/>
    </xf>
    <xf numFmtId="0" fontId="31" fillId="0" borderId="73" xfId="0" applyFont="1" applyBorder="1" applyAlignment="1">
      <alignment horizontal="center" vertical="center" shrinkToFit="1"/>
    </xf>
    <xf numFmtId="0" fontId="68" fillId="0" borderId="0" xfId="0" applyFont="1" applyAlignment="1">
      <alignment vertical="center"/>
    </xf>
    <xf numFmtId="0" fontId="31" fillId="0" borderId="19" xfId="0" applyFont="1" applyBorder="1" applyAlignment="1">
      <alignment horizontal="center" vertical="center" shrinkToFit="1"/>
    </xf>
    <xf numFmtId="0" fontId="69" fillId="0" borderId="0" xfId="0" applyFont="1" applyAlignment="1">
      <alignment horizontal="center" vertical="center" wrapText="1" shrinkToFit="1"/>
    </xf>
    <xf numFmtId="0" fontId="13" fillId="0" borderId="0" xfId="61" applyFont="1" applyAlignment="1">
      <alignment horizontal="center" vertical="center"/>
      <protection/>
    </xf>
    <xf numFmtId="0" fontId="15" fillId="0" borderId="0" xfId="61" applyFont="1" applyAlignment="1">
      <alignment horizontal="center" vertical="center"/>
      <protection/>
    </xf>
    <xf numFmtId="0" fontId="13" fillId="0" borderId="0" xfId="66" applyFont="1" applyAlignment="1">
      <alignment vertical="center"/>
      <protection/>
    </xf>
    <xf numFmtId="0" fontId="13" fillId="0" borderId="0" xfId="64" applyFont="1" applyAlignment="1">
      <alignment horizontal="center" vertical="center"/>
      <protection/>
    </xf>
    <xf numFmtId="0" fontId="70" fillId="0" borderId="0" xfId="64" applyFont="1" applyAlignment="1">
      <alignment vertical="center"/>
      <protection/>
    </xf>
    <xf numFmtId="0" fontId="23" fillId="0" borderId="0" xfId="64" applyFont="1" applyAlignment="1">
      <alignment horizontal="center" vertical="center"/>
      <protection/>
    </xf>
    <xf numFmtId="0" fontId="23" fillId="0" borderId="0" xfId="64" applyFont="1" applyAlignment="1">
      <alignment vertical="center"/>
      <protection/>
    </xf>
    <xf numFmtId="0" fontId="23" fillId="0" borderId="56" xfId="64" applyFont="1" applyBorder="1" applyAlignment="1">
      <alignment vertical="center" shrinkToFit="1"/>
      <protection/>
    </xf>
    <xf numFmtId="0" fontId="23" fillId="0" borderId="0" xfId="64" applyFont="1" applyAlignment="1">
      <alignment vertical="center" shrinkToFit="1"/>
      <protection/>
    </xf>
    <xf numFmtId="0" fontId="23" fillId="0" borderId="74" xfId="64" applyFont="1" applyBorder="1" applyAlignment="1">
      <alignment vertical="center" shrinkToFit="1"/>
      <protection/>
    </xf>
    <xf numFmtId="0" fontId="23" fillId="0" borderId="37" xfId="64" applyFont="1" applyBorder="1" applyAlignment="1">
      <alignment vertical="center" shrinkToFit="1"/>
      <protection/>
    </xf>
    <xf numFmtId="0" fontId="72" fillId="0" borderId="0" xfId="61" applyFont="1" applyAlignment="1">
      <alignment horizontal="left" vertical="center"/>
      <protection/>
    </xf>
    <xf numFmtId="0" fontId="15" fillId="0" borderId="56" xfId="61" applyFont="1" applyBorder="1" applyAlignment="1">
      <alignment horizontal="center" vertical="center"/>
      <protection/>
    </xf>
    <xf numFmtId="0" fontId="15" fillId="0" borderId="74" xfId="61" applyFont="1" applyBorder="1" applyAlignment="1">
      <alignment horizontal="center" vertical="center"/>
      <protection/>
    </xf>
    <xf numFmtId="0" fontId="15" fillId="0" borderId="37" xfId="61" applyFont="1" applyBorder="1" applyAlignment="1">
      <alignment horizontal="center" vertical="center"/>
      <protection/>
    </xf>
    <xf numFmtId="0" fontId="13" fillId="0" borderId="56" xfId="66" applyFont="1" applyBorder="1" applyAlignment="1">
      <alignment vertical="center"/>
      <protection/>
    </xf>
    <xf numFmtId="0" fontId="13" fillId="0" borderId="37" xfId="61" applyFont="1" applyBorder="1" applyAlignment="1">
      <alignment horizontal="center" vertical="center"/>
      <protection/>
    </xf>
    <xf numFmtId="0" fontId="15" fillId="0" borderId="75" xfId="61" applyFont="1" applyBorder="1" applyAlignment="1">
      <alignment horizontal="center" vertical="center"/>
      <protection/>
    </xf>
    <xf numFmtId="0" fontId="23" fillId="0" borderId="56" xfId="64" applyFont="1" applyBorder="1" applyAlignment="1">
      <alignment horizontal="center" vertical="center"/>
      <protection/>
    </xf>
    <xf numFmtId="0" fontId="23" fillId="0" borderId="59" xfId="64" applyFont="1" applyBorder="1" applyAlignment="1">
      <alignment vertical="center"/>
      <protection/>
    </xf>
    <xf numFmtId="0" fontId="15" fillId="0" borderId="76" xfId="61" applyFont="1" applyBorder="1" applyAlignment="1">
      <alignment horizontal="center" vertical="center" shrinkToFit="1"/>
      <protection/>
    </xf>
    <xf numFmtId="0" fontId="73" fillId="0" borderId="0" xfId="61" applyFont="1" applyAlignment="1">
      <alignment horizontal="center" vertical="center"/>
      <protection/>
    </xf>
    <xf numFmtId="0" fontId="73" fillId="0" borderId="77" xfId="61" applyFont="1" applyBorder="1" applyAlignment="1">
      <alignment horizontal="center" vertical="center" shrinkToFit="1"/>
      <protection/>
    </xf>
    <xf numFmtId="0" fontId="73" fillId="0" borderId="0" xfId="66" applyFont="1" applyAlignment="1">
      <alignment vertical="center"/>
      <protection/>
    </xf>
    <xf numFmtId="20" fontId="73" fillId="0" borderId="0" xfId="66" applyNumberFormat="1" applyFont="1" applyAlignment="1">
      <alignment vertical="center"/>
      <protection/>
    </xf>
    <xf numFmtId="0" fontId="15" fillId="0" borderId="0" xfId="61" applyFont="1" applyAlignment="1">
      <alignment vertical="center" shrinkToFit="1"/>
      <protection/>
    </xf>
    <xf numFmtId="0" fontId="15" fillId="0" borderId="0" xfId="61" applyFont="1" applyAlignment="1">
      <alignment horizontal="center" vertical="center" shrinkToFit="1"/>
      <protection/>
    </xf>
    <xf numFmtId="0" fontId="73" fillId="0" borderId="0" xfId="61" applyFont="1" applyAlignment="1">
      <alignment vertical="center" shrinkToFit="1"/>
      <protection/>
    </xf>
    <xf numFmtId="0" fontId="73" fillId="0" borderId="0" xfId="61" applyFont="1" applyAlignment="1">
      <alignment horizontal="center" vertical="center" shrinkToFit="1"/>
      <protection/>
    </xf>
    <xf numFmtId="0" fontId="15" fillId="0" borderId="0" xfId="61" applyFont="1" applyAlignment="1">
      <alignment vertical="center"/>
      <protection/>
    </xf>
    <xf numFmtId="0" fontId="15" fillId="0" borderId="0" xfId="61" applyFont="1" applyAlignment="1">
      <alignment horizontal="right" vertical="center"/>
      <protection/>
    </xf>
    <xf numFmtId="0" fontId="15" fillId="0" borderId="14" xfId="61" applyFont="1" applyBorder="1" applyAlignment="1">
      <alignment horizontal="center" vertical="center"/>
      <protection/>
    </xf>
    <xf numFmtId="0" fontId="15" fillId="0" borderId="14" xfId="61" applyFont="1" applyBorder="1" applyAlignment="1" applyProtection="1">
      <alignment horizontal="center" vertical="center"/>
      <protection locked="0"/>
    </xf>
    <xf numFmtId="0" fontId="75" fillId="0" borderId="14" xfId="61" applyFont="1" applyBorder="1" applyAlignment="1">
      <alignment horizontal="center" vertical="center"/>
      <protection/>
    </xf>
    <xf numFmtId="0" fontId="15" fillId="0" borderId="4" xfId="61" applyFont="1" applyBorder="1" applyAlignment="1">
      <alignment horizontal="center" vertical="center" shrinkToFit="1"/>
      <protection/>
    </xf>
    <xf numFmtId="0" fontId="15" fillId="0" borderId="3" xfId="61" applyFont="1" applyBorder="1" applyAlignment="1">
      <alignment horizontal="center" vertical="center" wrapText="1" shrinkToFit="1"/>
      <protection/>
    </xf>
    <xf numFmtId="0" fontId="15" fillId="0" borderId="3" xfId="61" applyFont="1" applyBorder="1" applyAlignment="1">
      <alignment horizontal="center" vertical="center" shrinkToFit="1"/>
      <protection/>
    </xf>
    <xf numFmtId="0" fontId="13" fillId="0" borderId="0" xfId="61" applyFont="1" applyAlignment="1">
      <alignment horizontal="center" vertical="center" shrinkToFit="1"/>
      <protection/>
    </xf>
    <xf numFmtId="0" fontId="15" fillId="16" borderId="0" xfId="61" applyFont="1" applyFill="1" applyAlignment="1">
      <alignment horizontal="center" vertical="center" shrinkToFit="1"/>
      <protection/>
    </xf>
    <xf numFmtId="0" fontId="15" fillId="16" borderId="59" xfId="61" applyFont="1" applyFill="1" applyBorder="1" applyAlignment="1">
      <alignment horizontal="center" vertical="center" shrinkToFit="1"/>
      <protection/>
    </xf>
    <xf numFmtId="0" fontId="15" fillId="0" borderId="78" xfId="61" applyFont="1" applyBorder="1" applyAlignment="1">
      <alignment horizontal="center" vertical="center" shrinkToFit="1"/>
      <protection/>
    </xf>
    <xf numFmtId="0" fontId="15" fillId="0" borderId="79" xfId="61" applyFont="1" applyBorder="1" applyAlignment="1">
      <alignment horizontal="center" vertical="center" shrinkToFit="1"/>
      <protection/>
    </xf>
    <xf numFmtId="0" fontId="15" fillId="0" borderId="8" xfId="61" applyFont="1" applyBorder="1" applyAlignment="1">
      <alignment horizontal="center" vertical="center" shrinkToFit="1"/>
      <protection/>
    </xf>
    <xf numFmtId="0" fontId="15" fillId="16" borderId="41" xfId="61" applyFont="1" applyFill="1" applyBorder="1" applyAlignment="1">
      <alignment horizontal="center" vertical="center" shrinkToFit="1"/>
      <protection/>
    </xf>
    <xf numFmtId="0" fontId="26" fillId="16" borderId="41" xfId="61" applyFont="1" applyFill="1" applyBorder="1" applyAlignment="1">
      <alignment horizontal="center" vertical="center" shrinkToFit="1"/>
      <protection/>
    </xf>
    <xf numFmtId="0" fontId="13" fillId="16" borderId="42" xfId="61" applyFont="1" applyFill="1" applyBorder="1" applyAlignment="1">
      <alignment horizontal="center" vertical="center" shrinkToFit="1"/>
      <protection/>
    </xf>
    <xf numFmtId="0" fontId="26" fillId="0" borderId="0" xfId="61" applyFont="1" applyAlignment="1">
      <alignment horizontal="center" vertical="center" shrinkToFit="1"/>
      <protection/>
    </xf>
    <xf numFmtId="0" fontId="15" fillId="0" borderId="42" xfId="61" applyFont="1" applyBorder="1" applyAlignment="1">
      <alignment horizontal="center" vertical="center" shrinkToFit="1"/>
      <protection/>
    </xf>
    <xf numFmtId="0" fontId="15" fillId="0" borderId="41" xfId="61" applyFont="1" applyBorder="1" applyAlignment="1">
      <alignment horizontal="center" vertical="center" shrinkToFit="1"/>
      <protection/>
    </xf>
    <xf numFmtId="0" fontId="26" fillId="0" borderId="80" xfId="61" applyFont="1" applyBorder="1" applyAlignment="1">
      <alignment horizontal="center" vertical="center" shrinkToFit="1"/>
      <protection/>
    </xf>
    <xf numFmtId="0" fontId="15" fillId="0" borderId="81" xfId="61" applyFont="1" applyBorder="1" applyAlignment="1">
      <alignment horizontal="center" vertical="center" shrinkToFit="1"/>
      <protection/>
    </xf>
    <xf numFmtId="0" fontId="15" fillId="0" borderId="82" xfId="61" applyFont="1" applyBorder="1" applyAlignment="1">
      <alignment horizontal="center" vertical="center" shrinkToFit="1"/>
      <protection/>
    </xf>
    <xf numFmtId="0" fontId="15" fillId="16" borderId="38" xfId="61" applyFont="1" applyFill="1" applyBorder="1" applyAlignment="1">
      <alignment horizontal="center" vertical="center" shrinkToFit="1"/>
      <protection/>
    </xf>
    <xf numFmtId="0" fontId="15" fillId="16" borderId="39" xfId="61" applyFont="1" applyFill="1" applyBorder="1" applyAlignment="1">
      <alignment horizontal="center" vertical="center" shrinkToFit="1"/>
      <protection/>
    </xf>
    <xf numFmtId="0" fontId="15" fillId="16" borderId="40" xfId="61" applyFont="1" applyFill="1" applyBorder="1" applyAlignment="1">
      <alignment horizontal="center" vertical="center" shrinkToFit="1"/>
      <protection/>
    </xf>
    <xf numFmtId="0" fontId="15" fillId="0" borderId="83" xfId="61" applyFont="1" applyBorder="1" applyAlignment="1">
      <alignment horizontal="center" vertical="center" shrinkToFit="1"/>
      <protection/>
    </xf>
    <xf numFmtId="0" fontId="15" fillId="0" borderId="52" xfId="61" applyFont="1" applyBorder="1" applyAlignment="1">
      <alignment horizontal="center" vertical="center" shrinkToFit="1"/>
      <protection/>
    </xf>
    <xf numFmtId="0" fontId="15" fillId="16" borderId="8" xfId="61" applyFont="1" applyFill="1" applyBorder="1" applyAlignment="1">
      <alignment horizontal="center" vertical="center" shrinkToFit="1"/>
      <protection/>
    </xf>
    <xf numFmtId="0" fontId="15" fillId="16" borderId="42" xfId="61" applyFont="1" applyFill="1" applyBorder="1" applyAlignment="1">
      <alignment horizontal="center" vertical="center" shrinkToFit="1"/>
      <protection/>
    </xf>
    <xf numFmtId="0" fontId="15" fillId="0" borderId="8" xfId="61" applyFont="1" applyBorder="1" applyAlignment="1" applyProtection="1">
      <alignment horizontal="center" vertical="center" shrinkToFit="1"/>
      <protection locked="0"/>
    </xf>
    <xf numFmtId="0" fontId="15" fillId="0" borderId="42" xfId="61" applyFont="1" applyBorder="1" applyAlignment="1" applyProtection="1">
      <alignment horizontal="center" vertical="center" shrinkToFit="1"/>
      <protection locked="0"/>
    </xf>
    <xf numFmtId="0" fontId="15" fillId="0" borderId="32" xfId="61" applyFont="1" applyBorder="1" applyAlignment="1">
      <alignment horizontal="center" vertical="center" shrinkToFit="1"/>
      <protection/>
    </xf>
    <xf numFmtId="0" fontId="26" fillId="0" borderId="32" xfId="61" applyFont="1" applyBorder="1" applyAlignment="1">
      <alignment horizontal="center" vertical="center" shrinkToFit="1"/>
      <protection/>
    </xf>
    <xf numFmtId="0" fontId="15" fillId="0" borderId="61" xfId="61" applyFont="1" applyBorder="1" applyAlignment="1">
      <alignment horizontal="center" vertical="center" shrinkToFit="1"/>
      <protection/>
    </xf>
    <xf numFmtId="0" fontId="15" fillId="0" borderId="31" xfId="61" applyFont="1" applyBorder="1" applyAlignment="1" applyProtection="1">
      <alignment horizontal="center" vertical="center" shrinkToFit="1"/>
      <protection locked="0"/>
    </xf>
    <xf numFmtId="0" fontId="15" fillId="0" borderId="61" xfId="61" applyFont="1" applyBorder="1" applyAlignment="1" applyProtection="1">
      <alignment horizontal="center" vertical="center" shrinkToFit="1"/>
      <protection locked="0"/>
    </xf>
    <xf numFmtId="0" fontId="15" fillId="16" borderId="31" xfId="61" applyFont="1" applyFill="1" applyBorder="1" applyAlignment="1">
      <alignment horizontal="center" vertical="center" shrinkToFit="1"/>
      <protection/>
    </xf>
    <xf numFmtId="0" fontId="26" fillId="16" borderId="32" xfId="61" applyFont="1" applyFill="1" applyBorder="1" applyAlignment="1">
      <alignment horizontal="center" vertical="center" shrinkToFit="1"/>
      <protection/>
    </xf>
    <xf numFmtId="0" fontId="15" fillId="16" borderId="61" xfId="61" applyFont="1" applyFill="1" applyBorder="1" applyAlignment="1">
      <alignment horizontal="center" vertical="center" shrinkToFit="1"/>
      <protection/>
    </xf>
    <xf numFmtId="0" fontId="13" fillId="0" borderId="0" xfId="66" applyFont="1" applyAlignment="1">
      <alignment vertical="center" shrinkToFit="1"/>
      <protection/>
    </xf>
    <xf numFmtId="0" fontId="0" fillId="0" borderId="0" xfId="0" applyAlignment="1">
      <alignment horizontal="center" vertical="center"/>
    </xf>
    <xf numFmtId="0" fontId="76" fillId="0" borderId="0" xfId="0" applyFont="1" applyAlignment="1">
      <alignment horizontal="center" vertical="center"/>
    </xf>
    <xf numFmtId="0" fontId="77" fillId="0" borderId="0" xfId="63" applyFont="1" applyAlignment="1">
      <alignment horizontal="center" vertical="center" shrinkToFit="1"/>
      <protection/>
    </xf>
    <xf numFmtId="0" fontId="77" fillId="0" borderId="0" xfId="63" applyFont="1" applyAlignment="1">
      <alignment vertical="center"/>
      <protection/>
    </xf>
    <xf numFmtId="0" fontId="78" fillId="0" borderId="0" xfId="63" applyFont="1" applyAlignment="1">
      <alignment vertical="center"/>
      <protection/>
    </xf>
    <xf numFmtId="0" fontId="0" fillId="0" borderId="0" xfId="0" applyAlignment="1">
      <alignment vertical="center"/>
    </xf>
    <xf numFmtId="0" fontId="78" fillId="0" borderId="0" xfId="63" applyFont="1" applyAlignment="1">
      <alignment horizontal="center" vertical="center"/>
      <protection/>
    </xf>
    <xf numFmtId="0" fontId="0" fillId="8" borderId="84" xfId="0" applyFill="1" applyBorder="1" applyAlignment="1">
      <alignment horizontal="center" vertical="center"/>
    </xf>
    <xf numFmtId="0" fontId="0" fillId="8" borderId="85" xfId="0" applyFill="1" applyBorder="1" applyAlignment="1">
      <alignment horizontal="center" vertical="center"/>
    </xf>
    <xf numFmtId="0" fontId="0" fillId="8" borderId="86" xfId="0" applyFill="1"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wrapText="1"/>
    </xf>
    <xf numFmtId="0" fontId="0" fillId="8" borderId="0" xfId="0" applyFill="1" applyAlignment="1">
      <alignment horizontal="center" vertical="center" shrinkToFit="1"/>
    </xf>
    <xf numFmtId="0" fontId="0" fillId="0" borderId="87" xfId="0" applyBorder="1" applyAlignment="1">
      <alignment horizontal="center" vertical="center"/>
    </xf>
    <xf numFmtId="20" fontId="0" fillId="0" borderId="88" xfId="0" applyNumberFormat="1" applyBorder="1" applyAlignment="1">
      <alignment horizontal="center" vertical="center" wrapText="1"/>
    </xf>
    <xf numFmtId="0" fontId="0" fillId="0" borderId="89" xfId="0" applyBorder="1" applyAlignment="1">
      <alignment horizontal="center" vertical="center"/>
    </xf>
    <xf numFmtId="0" fontId="0" fillId="0" borderId="89" xfId="0" applyBorder="1" applyAlignment="1">
      <alignment horizontal="center" vertical="center" wrapText="1"/>
    </xf>
    <xf numFmtId="0" fontId="0" fillId="6" borderId="90" xfId="0" applyFill="1" applyBorder="1" applyAlignment="1">
      <alignment horizontal="center" vertical="center"/>
    </xf>
    <xf numFmtId="0" fontId="0" fillId="0" borderId="91" xfId="0" applyBorder="1" applyAlignment="1">
      <alignment horizontal="center" vertical="center" wrapText="1"/>
    </xf>
    <xf numFmtId="20" fontId="0" fillId="0" borderId="92" xfId="0" applyNumberFormat="1" applyBorder="1" applyAlignment="1">
      <alignment horizontal="center" vertical="center"/>
    </xf>
    <xf numFmtId="0" fontId="0" fillId="8" borderId="93" xfId="0" applyFill="1" applyBorder="1" applyAlignment="1">
      <alignment horizontal="center" vertical="center"/>
    </xf>
    <xf numFmtId="0" fontId="0" fillId="0" borderId="93" xfId="0" applyBorder="1" applyAlignment="1">
      <alignment horizontal="center" vertical="center"/>
    </xf>
    <xf numFmtId="0" fontId="0" fillId="6" borderId="94" xfId="0" applyFill="1" applyBorder="1" applyAlignment="1">
      <alignment horizontal="center" vertical="center"/>
    </xf>
    <xf numFmtId="0" fontId="0" fillId="8" borderId="95" xfId="0" applyFill="1" applyBorder="1" applyAlignment="1">
      <alignment horizontal="center" vertical="center"/>
    </xf>
    <xf numFmtId="20" fontId="0" fillId="0" borderId="64" xfId="0" applyNumberFormat="1" applyBorder="1" applyAlignment="1">
      <alignment horizontal="center" vertical="center"/>
    </xf>
    <xf numFmtId="0" fontId="0" fillId="8" borderId="32" xfId="0" applyFill="1" applyBorder="1" applyAlignment="1">
      <alignment horizontal="center" vertical="center"/>
    </xf>
    <xf numFmtId="0" fontId="0" fillId="0" borderId="32" xfId="0" applyBorder="1" applyAlignment="1">
      <alignment horizontal="center" vertical="center"/>
    </xf>
    <xf numFmtId="0" fontId="0" fillId="6" borderId="96" xfId="0" applyFill="1" applyBorder="1" applyAlignment="1">
      <alignment horizontal="center" vertical="center"/>
    </xf>
    <xf numFmtId="0" fontId="0" fillId="0" borderId="14" xfId="0" applyBorder="1" applyAlignment="1">
      <alignment horizontal="center" vertical="center" shrinkToFit="1"/>
    </xf>
    <xf numFmtId="20" fontId="0" fillId="0" borderId="95" xfId="0" applyNumberFormat="1" applyBorder="1" applyAlignment="1">
      <alignment horizontal="center" vertical="center"/>
    </xf>
    <xf numFmtId="0" fontId="0" fillId="8" borderId="14" xfId="0" applyFill="1" applyBorder="1" applyAlignment="1">
      <alignment horizontal="center" vertical="center" shrinkToFit="1"/>
    </xf>
    <xf numFmtId="0" fontId="0" fillId="8" borderId="15" xfId="0" applyFill="1" applyBorder="1" applyAlignment="1">
      <alignment horizontal="center" vertical="center" shrinkToFit="1"/>
    </xf>
    <xf numFmtId="20" fontId="0" fillId="0" borderId="97" xfId="0" applyNumberFormat="1" applyBorder="1" applyAlignment="1">
      <alignment horizontal="center" vertical="center"/>
    </xf>
    <xf numFmtId="0" fontId="0" fillId="8" borderId="98" xfId="0" applyFill="1" applyBorder="1" applyAlignment="1">
      <alignment horizontal="center" vertical="center"/>
    </xf>
    <xf numFmtId="0" fontId="0" fillId="0" borderId="98" xfId="0" applyBorder="1" applyAlignment="1">
      <alignment horizontal="center" vertical="center"/>
    </xf>
    <xf numFmtId="20" fontId="0" fillId="0" borderId="99" xfId="0" applyNumberFormat="1" applyBorder="1" applyAlignment="1">
      <alignment horizontal="center" vertical="center"/>
    </xf>
    <xf numFmtId="0" fontId="0" fillId="8" borderId="100" xfId="0" applyFill="1" applyBorder="1" applyAlignment="1">
      <alignment horizontal="center" vertical="center"/>
    </xf>
    <xf numFmtId="0" fontId="0" fillId="0" borderId="100" xfId="0" applyBorder="1" applyAlignment="1">
      <alignment horizontal="center" vertical="center"/>
    </xf>
    <xf numFmtId="20" fontId="0" fillId="0" borderId="101" xfId="0" applyNumberFormat="1" applyBorder="1" applyAlignment="1">
      <alignment horizontal="center" vertical="center"/>
    </xf>
    <xf numFmtId="20" fontId="0" fillId="0" borderId="0" xfId="0" applyNumberForma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72" fillId="0" borderId="0" xfId="0" applyFont="1" applyAlignment="1">
      <alignment vertical="center"/>
    </xf>
    <xf numFmtId="0" fontId="73" fillId="0" borderId="0" xfId="0" applyFont="1" applyAlignment="1">
      <alignment vertical="center" shrinkToFit="1"/>
    </xf>
    <xf numFmtId="0" fontId="13" fillId="0" borderId="55"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7" xfId="0" applyFont="1" applyBorder="1" applyAlignment="1">
      <alignment vertical="center"/>
    </xf>
    <xf numFmtId="0" fontId="13" fillId="0" borderId="28" xfId="0" applyFont="1" applyBorder="1" applyAlignment="1">
      <alignment vertical="center"/>
    </xf>
    <xf numFmtId="0" fontId="13" fillId="0" borderId="64"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23" fillId="0" borderId="55"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81" fillId="0" borderId="55" xfId="0" applyFont="1" applyBorder="1" applyAlignment="1">
      <alignment horizontal="center" vertical="center"/>
    </xf>
    <xf numFmtId="0" fontId="73" fillId="0" borderId="0" xfId="0" applyFont="1" applyAlignment="1">
      <alignment horizontal="left" vertical="center"/>
    </xf>
    <xf numFmtId="0" fontId="73" fillId="0" borderId="0" xfId="0" applyFont="1" applyAlignment="1">
      <alignment vertical="center"/>
    </xf>
    <xf numFmtId="0" fontId="13" fillId="0" borderId="0" xfId="0" applyFont="1" applyAlignment="1">
      <alignment horizontal="center" vertical="center" shrinkToFi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28" fillId="0" borderId="0" xfId="0" applyFont="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vertical="center"/>
    </xf>
    <xf numFmtId="18" fontId="23" fillId="0" borderId="0" xfId="0" applyNumberFormat="1" applyFont="1" applyAlignment="1" quotePrefix="1">
      <alignment horizontal="right" vertical="center"/>
    </xf>
    <xf numFmtId="0" fontId="28" fillId="0" borderId="0" xfId="0" applyFont="1" applyAlignment="1">
      <alignment vertical="center"/>
    </xf>
    <xf numFmtId="0" fontId="28" fillId="0" borderId="38" xfId="0" applyFont="1" applyBorder="1" applyAlignment="1">
      <alignment vertical="center"/>
    </xf>
    <xf numFmtId="0" fontId="28" fillId="0" borderId="40" xfId="0" applyFont="1" applyBorder="1" applyAlignment="1">
      <alignment horizontal="center" vertical="center"/>
    </xf>
    <xf numFmtId="0" fontId="28" fillId="0" borderId="36" xfId="0" applyFont="1" applyBorder="1" applyAlignment="1">
      <alignment vertical="center"/>
    </xf>
    <xf numFmtId="0" fontId="28" fillId="0" borderId="59" xfId="0" applyFont="1" applyBorder="1" applyAlignment="1">
      <alignment horizontal="center" vertical="center"/>
    </xf>
    <xf numFmtId="0" fontId="73" fillId="0" borderId="0" xfId="0" applyFont="1" applyAlignment="1">
      <alignment horizontal="center" vertical="center"/>
    </xf>
    <xf numFmtId="0" fontId="13" fillId="0" borderId="55" xfId="0" applyFont="1" applyBorder="1" applyAlignment="1">
      <alignment vertical="center"/>
    </xf>
    <xf numFmtId="0" fontId="13" fillId="0" borderId="0" xfId="0" applyFont="1" applyAlignment="1">
      <alignment horizontal="center" vertical="center" wrapText="1"/>
    </xf>
    <xf numFmtId="0" fontId="13" fillId="0" borderId="56" xfId="0" applyFont="1" applyBorder="1" applyAlignment="1">
      <alignment vertical="center"/>
    </xf>
    <xf numFmtId="0" fontId="13" fillId="0" borderId="37" xfId="0" applyFont="1" applyBorder="1" applyAlignment="1">
      <alignment vertical="center"/>
    </xf>
    <xf numFmtId="0" fontId="13" fillId="0" borderId="59" xfId="0" applyFont="1" applyBorder="1" applyAlignment="1">
      <alignment vertical="center"/>
    </xf>
    <xf numFmtId="0" fontId="13" fillId="0" borderId="42" xfId="0" applyFont="1" applyBorder="1" applyAlignment="1">
      <alignment vertical="center"/>
    </xf>
    <xf numFmtId="0" fontId="71" fillId="0" borderId="0" xfId="0" applyFont="1" applyAlignment="1">
      <alignment vertical="center"/>
    </xf>
    <xf numFmtId="0" fontId="72" fillId="0" borderId="0" xfId="0" applyFont="1" applyAlignment="1">
      <alignment horizontal="center" vertical="center"/>
    </xf>
    <xf numFmtId="0" fontId="23" fillId="0" borderId="0" xfId="0" applyFont="1" applyAlignment="1">
      <alignment horizontal="center" vertical="center"/>
    </xf>
    <xf numFmtId="0" fontId="71" fillId="0" borderId="0" xfId="0" applyFont="1" applyAlignment="1">
      <alignment horizontal="center" vertical="center"/>
    </xf>
    <xf numFmtId="0" fontId="22" fillId="0" borderId="0" xfId="0" applyFont="1" applyAlignment="1">
      <alignment horizontal="center" vertical="center" wrapText="1" shrinkToFit="1"/>
    </xf>
    <xf numFmtId="20" fontId="0" fillId="0" borderId="88" xfId="0" applyNumberForma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8" borderId="98" xfId="0" applyFill="1" applyBorder="1" applyAlignment="1">
      <alignment horizontal="center" vertical="center" shrinkToFit="1"/>
    </xf>
    <xf numFmtId="0" fontId="0" fillId="0" borderId="94" xfId="0" applyBorder="1" applyAlignment="1">
      <alignment horizontal="center" vertical="center"/>
    </xf>
    <xf numFmtId="0" fontId="0" fillId="8" borderId="95" xfId="0" applyFill="1" applyBorder="1" applyAlignment="1">
      <alignment horizontal="center" vertical="center" shrinkToFit="1"/>
    </xf>
    <xf numFmtId="0" fontId="0" fillId="8" borderId="102" xfId="0" applyFill="1" applyBorder="1" applyAlignment="1">
      <alignment horizontal="center" vertical="center"/>
    </xf>
    <xf numFmtId="0" fontId="0" fillId="8" borderId="0" xfId="0" applyFill="1" applyAlignment="1">
      <alignment horizontal="center" vertical="center"/>
    </xf>
    <xf numFmtId="20" fontId="0" fillId="0" borderId="103" xfId="0" applyNumberFormat="1" applyBorder="1" applyAlignment="1">
      <alignment horizontal="center" vertical="center"/>
    </xf>
    <xf numFmtId="0" fontId="0" fillId="8" borderId="104" xfId="0" applyFill="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8" borderId="106" xfId="0" applyFill="1" applyBorder="1" applyAlignment="1">
      <alignment horizontal="center" vertical="center"/>
    </xf>
    <xf numFmtId="0" fontId="0" fillId="0" borderId="95" xfId="0" applyBorder="1" applyAlignment="1">
      <alignment horizontal="center" vertical="center" wrapText="1"/>
    </xf>
    <xf numFmtId="0" fontId="0" fillId="0" borderId="95" xfId="0" applyBorder="1" applyAlignment="1">
      <alignment horizontal="center" vertical="center"/>
    </xf>
    <xf numFmtId="0" fontId="0" fillId="0" borderId="101" xfId="0" applyBorder="1" applyAlignment="1">
      <alignment horizontal="center" vertical="center"/>
    </xf>
    <xf numFmtId="0" fontId="5" fillId="0" borderId="0" xfId="57" applyAlignment="1">
      <alignment horizontal="center" vertical="center"/>
      <protection/>
    </xf>
    <xf numFmtId="0" fontId="5" fillId="0" borderId="0" xfId="57" applyAlignment="1">
      <alignment vertical="center"/>
      <protection/>
    </xf>
    <xf numFmtId="0" fontId="5" fillId="0" borderId="32" xfId="57" applyBorder="1" applyAlignment="1">
      <alignment horizontal="center" vertical="center"/>
      <protection/>
    </xf>
    <xf numFmtId="0" fontId="33" fillId="0" borderId="55" xfId="57" applyFont="1" applyBorder="1" applyAlignment="1">
      <alignment horizontal="center" vertical="center" shrinkToFit="1"/>
      <protection/>
    </xf>
    <xf numFmtId="0" fontId="2" fillId="0" borderId="27" xfId="57" applyFont="1" applyBorder="1" applyAlignment="1">
      <alignment horizontal="center" vertical="center" shrinkToFit="1"/>
      <protection/>
    </xf>
    <xf numFmtId="0" fontId="2" fillId="0" borderId="107" xfId="57" applyFont="1" applyBorder="1" applyAlignment="1">
      <alignment horizontal="center" vertical="center" shrinkToFit="1"/>
      <protection/>
    </xf>
    <xf numFmtId="0" fontId="33" fillId="0" borderId="12" xfId="57" applyFont="1" applyBorder="1" applyAlignment="1">
      <alignment horizontal="center" vertical="center" shrinkToFit="1"/>
      <protection/>
    </xf>
    <xf numFmtId="0" fontId="33" fillId="0" borderId="10" xfId="57" applyFont="1" applyBorder="1" applyAlignment="1">
      <alignment horizontal="center" vertical="center" shrinkToFit="1"/>
      <protection/>
    </xf>
    <xf numFmtId="0" fontId="2" fillId="0" borderId="26" xfId="57" applyFont="1" applyBorder="1" applyAlignment="1">
      <alignment horizontal="center" vertical="center" shrinkToFit="1"/>
      <protection/>
    </xf>
    <xf numFmtId="0" fontId="33" fillId="0" borderId="26" xfId="57" applyFont="1" applyBorder="1" applyAlignment="1">
      <alignment horizontal="center" vertical="center" shrinkToFit="1"/>
      <protection/>
    </xf>
    <xf numFmtId="0" fontId="33" fillId="8" borderId="27" xfId="57" applyFont="1" applyFill="1" applyBorder="1" applyAlignment="1">
      <alignment horizontal="center" vertical="center" shrinkToFit="1"/>
      <protection/>
    </xf>
    <xf numFmtId="0" fontId="33" fillId="0" borderId="56" xfId="57" applyFont="1" applyBorder="1" applyAlignment="1">
      <alignment horizontal="center" vertical="center" shrinkToFit="1"/>
      <protection/>
    </xf>
    <xf numFmtId="0" fontId="33" fillId="0" borderId="0" xfId="57" applyFont="1" applyAlignment="1">
      <alignment horizontal="center" vertical="center" shrinkToFit="1"/>
      <protection/>
    </xf>
    <xf numFmtId="0" fontId="33" fillId="0" borderId="38" xfId="57" applyFont="1" applyBorder="1" applyAlignment="1">
      <alignment horizontal="center" vertical="center" shrinkToFit="1"/>
      <protection/>
    </xf>
    <xf numFmtId="0" fontId="33" fillId="0" borderId="40" xfId="57" applyFont="1" applyBorder="1" applyAlignment="1">
      <alignment horizontal="center" vertical="center" shrinkToFit="1"/>
      <protection/>
    </xf>
    <xf numFmtId="0" fontId="33" fillId="0" borderId="8" xfId="57" applyFont="1" applyBorder="1" applyAlignment="1">
      <alignment horizontal="center" vertical="center" shrinkToFit="1"/>
      <protection/>
    </xf>
    <xf numFmtId="0" fontId="33" fillId="0" borderId="42" xfId="57" applyFont="1" applyBorder="1" applyAlignment="1">
      <alignment horizontal="center" vertical="center" shrinkToFit="1"/>
      <protection/>
    </xf>
    <xf numFmtId="0" fontId="33" fillId="0" borderId="36" xfId="57" applyFont="1" applyBorder="1" applyAlignment="1">
      <alignment horizontal="center" vertical="center" shrinkToFit="1"/>
      <protection/>
    </xf>
    <xf numFmtId="0" fontId="33" fillId="8" borderId="0" xfId="57" applyFont="1" applyFill="1" applyAlignment="1">
      <alignment horizontal="center" vertical="center" shrinkToFit="1"/>
      <protection/>
    </xf>
    <xf numFmtId="0" fontId="33" fillId="8" borderId="37" xfId="57" applyFont="1" applyFill="1" applyBorder="1" applyAlignment="1">
      <alignment horizontal="center" vertical="center" shrinkToFit="1"/>
      <protection/>
    </xf>
    <xf numFmtId="0" fontId="33" fillId="0" borderId="46" xfId="57" applyFont="1" applyBorder="1" applyAlignment="1">
      <alignment horizontal="center" vertical="center" shrinkToFit="1"/>
      <protection/>
    </xf>
    <xf numFmtId="0" fontId="33" fillId="0" borderId="17" xfId="57" applyFont="1" applyBorder="1" applyAlignment="1">
      <alignment horizontal="center" vertical="center" shrinkToFit="1"/>
      <protection/>
    </xf>
    <xf numFmtId="0" fontId="33" fillId="8" borderId="41" xfId="57" applyFont="1" applyFill="1" applyBorder="1" applyAlignment="1">
      <alignment horizontal="center" vertical="center" shrinkToFit="1"/>
      <protection/>
    </xf>
    <xf numFmtId="0" fontId="33" fillId="8" borderId="108" xfId="57" applyFont="1" applyFill="1" applyBorder="1" applyAlignment="1">
      <alignment horizontal="center" vertical="center" shrinkToFit="1"/>
      <protection/>
    </xf>
    <xf numFmtId="0" fontId="33" fillId="0" borderId="0" xfId="57" applyFont="1" applyAlignment="1">
      <alignment vertical="center" shrinkToFit="1"/>
      <protection/>
    </xf>
    <xf numFmtId="0" fontId="33" fillId="0" borderId="63" xfId="57" applyFont="1" applyBorder="1" applyAlignment="1">
      <alignment horizontal="center" vertical="center" shrinkToFit="1"/>
      <protection/>
    </xf>
    <xf numFmtId="0" fontId="33" fillId="0" borderId="109" xfId="57" applyFont="1" applyBorder="1" applyAlignment="1">
      <alignment horizontal="center" vertical="center" shrinkToFit="1"/>
      <protection/>
    </xf>
    <xf numFmtId="0" fontId="33" fillId="0" borderId="15" xfId="57" applyFont="1" applyBorder="1" applyAlignment="1">
      <alignment horizontal="center" vertical="center" shrinkToFit="1"/>
      <protection/>
    </xf>
    <xf numFmtId="0" fontId="33" fillId="0" borderId="110" xfId="57" applyFont="1" applyBorder="1" applyAlignment="1">
      <alignment horizontal="center" vertical="center" shrinkToFit="1"/>
      <protection/>
    </xf>
    <xf numFmtId="0" fontId="33" fillId="0" borderId="111" xfId="57" applyFont="1" applyBorder="1" applyAlignment="1">
      <alignment horizontal="center" vertical="center" shrinkToFit="1"/>
      <protection/>
    </xf>
    <xf numFmtId="0" fontId="33" fillId="0" borderId="112" xfId="57" applyFont="1" applyBorder="1" applyAlignment="1">
      <alignment horizontal="center" vertical="center" shrinkToFit="1"/>
      <protection/>
    </xf>
    <xf numFmtId="0" fontId="33" fillId="0" borderId="39" xfId="57" applyFont="1" applyBorder="1" applyAlignment="1">
      <alignment vertical="center"/>
      <protection/>
    </xf>
    <xf numFmtId="0" fontId="33" fillId="0" borderId="0" xfId="57" applyFont="1" applyAlignment="1">
      <alignment vertical="center"/>
      <protection/>
    </xf>
    <xf numFmtId="0" fontId="33" fillId="0" borderId="113" xfId="57" applyFont="1" applyBorder="1" applyAlignment="1">
      <alignment vertical="center"/>
      <protection/>
    </xf>
    <xf numFmtId="0" fontId="33" fillId="0" borderId="114" xfId="57" applyFont="1" applyBorder="1" applyAlignment="1">
      <alignment vertical="center"/>
      <protection/>
    </xf>
    <xf numFmtId="0" fontId="33" fillId="0" borderId="115" xfId="57" applyFont="1" applyBorder="1" applyAlignment="1">
      <alignment vertical="center"/>
      <protection/>
    </xf>
    <xf numFmtId="0" fontId="33" fillId="0" borderId="59" xfId="57" applyFont="1" applyBorder="1" applyAlignment="1">
      <alignment horizontal="center" vertical="center" shrinkToFit="1"/>
      <protection/>
    </xf>
    <xf numFmtId="0" fontId="33" fillId="0" borderId="116" xfId="57" applyFont="1" applyBorder="1" applyAlignment="1">
      <alignment horizontal="center" vertical="center" shrinkToFit="1"/>
      <protection/>
    </xf>
    <xf numFmtId="0" fontId="33" fillId="8" borderId="0" xfId="57" applyFont="1" applyFill="1" applyAlignment="1">
      <alignment horizontal="center" vertical="center"/>
      <protection/>
    </xf>
    <xf numFmtId="0" fontId="33" fillId="0" borderId="117" xfId="57" applyFont="1" applyBorder="1" applyAlignment="1">
      <alignment horizontal="center" vertical="center" shrinkToFit="1"/>
      <protection/>
    </xf>
    <xf numFmtId="0" fontId="33" fillId="8" borderId="41" xfId="57" applyFont="1" applyFill="1" applyBorder="1" applyAlignment="1">
      <alignment vertical="center"/>
      <protection/>
    </xf>
    <xf numFmtId="0" fontId="33" fillId="8" borderId="118" xfId="57" applyFont="1" applyFill="1" applyBorder="1" applyAlignment="1">
      <alignment vertical="center"/>
      <protection/>
    </xf>
    <xf numFmtId="0" fontId="33" fillId="8" borderId="119" xfId="57" applyFont="1" applyFill="1" applyBorder="1" applyAlignment="1">
      <alignment vertical="center"/>
      <protection/>
    </xf>
    <xf numFmtId="0" fontId="33" fillId="8" borderId="108" xfId="57" applyFont="1" applyFill="1" applyBorder="1" applyAlignment="1">
      <alignment vertical="center"/>
      <protection/>
    </xf>
    <xf numFmtId="0" fontId="33" fillId="0" borderId="39" xfId="57" applyFont="1" applyBorder="1" applyAlignment="1">
      <alignment horizontal="center" vertical="center" shrinkToFit="1"/>
      <protection/>
    </xf>
    <xf numFmtId="0" fontId="33" fillId="8" borderId="14" xfId="57" applyFont="1" applyFill="1" applyBorder="1" applyAlignment="1">
      <alignment horizontal="center" vertical="center" shrinkToFit="1"/>
      <protection/>
    </xf>
    <xf numFmtId="0" fontId="33" fillId="0" borderId="115" xfId="57" applyFont="1" applyBorder="1" applyAlignment="1">
      <alignment horizontal="center" vertical="center" shrinkToFit="1"/>
      <protection/>
    </xf>
    <xf numFmtId="0" fontId="33" fillId="0" borderId="37" xfId="57" applyFont="1" applyBorder="1" applyAlignment="1">
      <alignment horizontal="center" vertical="center" shrinkToFit="1"/>
      <protection/>
    </xf>
    <xf numFmtId="0" fontId="33" fillId="0" borderId="41" xfId="57" applyFont="1" applyBorder="1" applyAlignment="1">
      <alignment horizontal="center" vertical="center" shrinkToFit="1"/>
      <protection/>
    </xf>
    <xf numFmtId="0" fontId="33" fillId="8" borderId="42" xfId="57" applyFont="1" applyFill="1" applyBorder="1" applyAlignment="1">
      <alignment horizontal="center" vertical="center" shrinkToFit="1"/>
      <protection/>
    </xf>
    <xf numFmtId="0" fontId="33" fillId="0" borderId="108" xfId="57" applyFont="1" applyBorder="1" applyAlignment="1">
      <alignment horizontal="center" vertical="center" shrinkToFit="1"/>
      <protection/>
    </xf>
    <xf numFmtId="0" fontId="33" fillId="8" borderId="48" xfId="57" applyFont="1" applyFill="1" applyBorder="1" applyAlignment="1">
      <alignment horizontal="center" vertical="center" shrinkToFit="1"/>
      <protection/>
    </xf>
    <xf numFmtId="0" fontId="33" fillId="8" borderId="15" xfId="57" applyFont="1" applyFill="1" applyBorder="1" applyAlignment="1">
      <alignment horizontal="center" vertical="center" shrinkToFit="1"/>
      <protection/>
    </xf>
    <xf numFmtId="0" fontId="33" fillId="8" borderId="17" xfId="57" applyFont="1" applyFill="1" applyBorder="1" applyAlignment="1">
      <alignment horizontal="center" vertical="center" shrinkToFit="1"/>
      <protection/>
    </xf>
    <xf numFmtId="0" fontId="33" fillId="8" borderId="49" xfId="57" applyFont="1" applyFill="1" applyBorder="1" applyAlignment="1">
      <alignment horizontal="center" vertical="center" shrinkToFit="1"/>
      <protection/>
    </xf>
    <xf numFmtId="0" fontId="33" fillId="8" borderId="73" xfId="57" applyFont="1" applyFill="1" applyBorder="1" applyAlignment="1">
      <alignment horizontal="center" vertical="center" shrinkToFit="1"/>
      <protection/>
    </xf>
    <xf numFmtId="0" fontId="33" fillId="0" borderId="73" xfId="57" applyFont="1" applyBorder="1" applyAlignment="1">
      <alignment horizontal="center" vertical="center" shrinkToFit="1"/>
      <protection/>
    </xf>
    <xf numFmtId="0" fontId="33" fillId="15" borderId="43" xfId="57" applyFont="1" applyFill="1" applyBorder="1" applyAlignment="1">
      <alignment vertical="center"/>
      <protection/>
    </xf>
    <xf numFmtId="0" fontId="33" fillId="15" borderId="17" xfId="57" applyFont="1" applyFill="1" applyBorder="1" applyAlignment="1">
      <alignment vertical="center"/>
      <protection/>
    </xf>
    <xf numFmtId="0" fontId="33" fillId="0" borderId="14" xfId="57" applyFont="1" applyBorder="1" applyAlignment="1">
      <alignment vertical="center"/>
      <protection/>
    </xf>
    <xf numFmtId="0" fontId="33" fillId="15" borderId="15" xfId="57" applyFont="1" applyFill="1" applyBorder="1" applyAlignment="1">
      <alignment vertical="center"/>
      <protection/>
    </xf>
    <xf numFmtId="0" fontId="33" fillId="0" borderId="35" xfId="57" applyFont="1" applyBorder="1" applyAlignment="1">
      <alignment horizontal="center" vertical="center" shrinkToFit="1"/>
      <protection/>
    </xf>
    <xf numFmtId="0" fontId="33" fillId="15" borderId="14" xfId="57" applyFont="1" applyFill="1" applyBorder="1" applyAlignment="1">
      <alignment vertical="center"/>
      <protection/>
    </xf>
    <xf numFmtId="0" fontId="33" fillId="0" borderId="7" xfId="57" applyFont="1" applyBorder="1" applyAlignment="1">
      <alignment horizontal="center" vertical="center" shrinkToFit="1"/>
      <protection/>
    </xf>
    <xf numFmtId="0" fontId="33" fillId="0" borderId="0" xfId="57" applyFont="1" applyAlignment="1">
      <alignment horizontal="center" vertical="center"/>
      <protection/>
    </xf>
    <xf numFmtId="0" fontId="33" fillId="0" borderId="48" xfId="57" applyFont="1" applyBorder="1" applyAlignment="1">
      <alignment horizontal="center" vertical="center"/>
      <protection/>
    </xf>
    <xf numFmtId="0" fontId="33" fillId="0" borderId="17" xfId="57" applyFont="1" applyBorder="1" applyAlignment="1">
      <alignment horizontal="center" vertical="center"/>
      <protection/>
    </xf>
    <xf numFmtId="0" fontId="33" fillId="8" borderId="17" xfId="57" applyFont="1" applyFill="1" applyBorder="1" applyAlignment="1">
      <alignment horizontal="center" vertical="center"/>
      <protection/>
    </xf>
    <xf numFmtId="0" fontId="33" fillId="11" borderId="15" xfId="46" applyFont="1" applyFill="1" applyBorder="1" applyAlignment="1">
      <alignment vertical="center"/>
      <protection/>
    </xf>
    <xf numFmtId="0" fontId="33" fillId="8" borderId="14" xfId="57" applyFont="1" applyFill="1" applyBorder="1" applyAlignment="1">
      <alignment horizontal="center" vertical="center"/>
      <protection/>
    </xf>
    <xf numFmtId="0" fontId="33" fillId="0" borderId="16" xfId="57" applyFont="1" applyBorder="1" applyAlignment="1">
      <alignment horizontal="center" vertical="center"/>
      <protection/>
    </xf>
    <xf numFmtId="0" fontId="33" fillId="11" borderId="15" xfId="46" applyFont="1" applyFill="1" applyBorder="1" applyAlignment="1">
      <alignment vertical="center" shrinkToFit="1"/>
      <protection/>
    </xf>
    <xf numFmtId="0" fontId="33" fillId="8" borderId="14" xfId="46" applyFont="1" applyFill="1" applyBorder="1" applyAlignment="1">
      <alignment horizontal="center" vertical="center" shrinkToFit="1"/>
      <protection/>
    </xf>
    <xf numFmtId="0" fontId="33" fillId="0" borderId="43" xfId="57" applyFont="1" applyBorder="1" applyAlignment="1">
      <alignment horizontal="center" vertical="center"/>
      <protection/>
    </xf>
    <xf numFmtId="0" fontId="33" fillId="0" borderId="49" xfId="57" applyFont="1" applyBorder="1" applyAlignment="1">
      <alignment horizontal="center" vertical="center" shrinkToFit="1"/>
      <protection/>
    </xf>
    <xf numFmtId="0" fontId="0" fillId="0" borderId="0" xfId="57" applyFont="1" applyAlignment="1">
      <alignment vertical="center"/>
      <protection/>
    </xf>
    <xf numFmtId="0" fontId="33" fillId="8" borderId="43" xfId="57" applyFont="1" applyFill="1" applyBorder="1" applyAlignment="1">
      <alignment horizontal="center" vertical="center"/>
      <protection/>
    </xf>
    <xf numFmtId="0" fontId="33" fillId="8" borderId="43" xfId="57" applyFont="1" applyFill="1" applyBorder="1" applyAlignment="1">
      <alignment horizontal="center" vertical="center" shrinkToFit="1"/>
      <protection/>
    </xf>
    <xf numFmtId="0" fontId="33" fillId="8" borderId="42" xfId="57" applyFont="1" applyFill="1" applyBorder="1" applyAlignment="1">
      <alignment horizontal="center" vertical="center"/>
      <protection/>
    </xf>
    <xf numFmtId="0" fontId="33" fillId="0" borderId="46" xfId="57" applyFont="1" applyBorder="1" applyAlignment="1">
      <alignment horizontal="center" vertical="center"/>
      <protection/>
    </xf>
    <xf numFmtId="0" fontId="33" fillId="8" borderId="36" xfId="57" applyFont="1" applyFill="1" applyBorder="1" applyAlignment="1">
      <alignment horizontal="center" vertical="center" shrinkToFit="1"/>
      <protection/>
    </xf>
    <xf numFmtId="0" fontId="33" fillId="8" borderId="59" xfId="57" applyFont="1" applyFill="1" applyBorder="1" applyAlignment="1">
      <alignment horizontal="center" vertical="center"/>
      <protection/>
    </xf>
    <xf numFmtId="0" fontId="33" fillId="0" borderId="41" xfId="57" applyFont="1" applyBorder="1" applyAlignment="1">
      <alignment horizontal="center" vertical="center"/>
      <protection/>
    </xf>
    <xf numFmtId="0" fontId="33" fillId="0" borderId="108" xfId="57" applyFont="1" applyBorder="1" applyAlignment="1">
      <alignment horizontal="center" vertical="center"/>
      <protection/>
    </xf>
    <xf numFmtId="0" fontId="33" fillId="0" borderId="27" xfId="57" applyFont="1" applyBorder="1" applyAlignment="1">
      <alignment horizontal="center" vertical="center" shrinkToFit="1"/>
      <protection/>
    </xf>
    <xf numFmtId="0" fontId="33" fillId="0" borderId="28" xfId="57" applyFont="1" applyBorder="1" applyAlignment="1">
      <alignment horizontal="center" vertical="center" shrinkToFit="1"/>
      <protection/>
    </xf>
    <xf numFmtId="0" fontId="33" fillId="0" borderId="64" xfId="57" applyFont="1" applyBorder="1" applyAlignment="1">
      <alignment horizontal="center" vertical="center" shrinkToFit="1"/>
      <protection/>
    </xf>
    <xf numFmtId="0" fontId="33" fillId="0" borderId="32" xfId="57" applyFont="1" applyBorder="1" applyAlignment="1">
      <alignment horizontal="center" vertical="center" shrinkToFit="1"/>
      <protection/>
    </xf>
    <xf numFmtId="0" fontId="33" fillId="8" borderId="56" xfId="57" applyFont="1" applyFill="1" applyBorder="1" applyAlignment="1">
      <alignment horizontal="center" vertical="center" shrinkToFit="1"/>
      <protection/>
    </xf>
    <xf numFmtId="0" fontId="33" fillId="8" borderId="55" xfId="57" applyFont="1" applyFill="1" applyBorder="1" applyAlignment="1">
      <alignment horizontal="center" vertical="center" shrinkToFit="1"/>
      <protection/>
    </xf>
    <xf numFmtId="0" fontId="33" fillId="0" borderId="28" xfId="57" applyFont="1" applyBorder="1" applyAlignment="1">
      <alignment horizontal="center" vertical="center"/>
      <protection/>
    </xf>
    <xf numFmtId="0" fontId="33" fillId="0" borderId="37" xfId="57" applyFont="1" applyBorder="1" applyAlignment="1">
      <alignment horizontal="center" vertical="center"/>
      <protection/>
    </xf>
    <xf numFmtId="0" fontId="33" fillId="8" borderId="64" xfId="57" applyFont="1" applyFill="1" applyBorder="1" applyAlignment="1">
      <alignment horizontal="center" vertical="center" shrinkToFit="1"/>
      <protection/>
    </xf>
    <xf numFmtId="0" fontId="33" fillId="8" borderId="32" xfId="57" applyFont="1" applyFill="1" applyBorder="1" applyAlignment="1">
      <alignment horizontal="center" vertical="center" shrinkToFit="1"/>
      <protection/>
    </xf>
    <xf numFmtId="0" fontId="33" fillId="0" borderId="33" xfId="57" applyFont="1" applyBorder="1" applyAlignment="1">
      <alignment horizontal="center" vertical="center"/>
      <protection/>
    </xf>
    <xf numFmtId="0" fontId="33" fillId="8" borderId="39" xfId="57" applyFont="1" applyFill="1" applyBorder="1" applyAlignment="1">
      <alignment horizontal="center" vertical="center" shrinkToFit="1"/>
      <protection/>
    </xf>
    <xf numFmtId="0" fontId="33" fillId="8" borderId="115" xfId="57" applyFont="1" applyFill="1" applyBorder="1" applyAlignment="1">
      <alignment horizontal="center" vertical="center" shrinkToFit="1"/>
      <protection/>
    </xf>
    <xf numFmtId="0" fontId="33" fillId="8" borderId="46" xfId="57" applyFont="1" applyFill="1" applyBorder="1" applyAlignment="1">
      <alignment horizontal="center" vertical="center" shrinkToFit="1"/>
      <protection/>
    </xf>
    <xf numFmtId="0" fontId="83" fillId="0" borderId="50" xfId="57" applyFont="1" applyBorder="1" applyAlignment="1">
      <alignment horizontal="center" vertical="center" shrinkToFit="1"/>
      <protection/>
    </xf>
    <xf numFmtId="0" fontId="83" fillId="0" borderId="45" xfId="57" applyFont="1" applyBorder="1" applyAlignment="1">
      <alignment horizontal="center" vertical="center" shrinkToFit="1"/>
      <protection/>
    </xf>
    <xf numFmtId="0" fontId="33" fillId="0" borderId="45" xfId="57" applyFont="1" applyBorder="1" applyAlignment="1">
      <alignment horizontal="center" vertical="center" shrinkToFit="1"/>
      <protection/>
    </xf>
    <xf numFmtId="0" fontId="33" fillId="0" borderId="51" xfId="57" applyFont="1" applyBorder="1" applyAlignment="1">
      <alignment horizontal="center" vertical="center" shrinkToFit="1"/>
      <protection/>
    </xf>
    <xf numFmtId="0" fontId="5" fillId="0" borderId="22" xfId="57" applyBorder="1" applyAlignment="1">
      <alignment horizontal="center" vertical="center"/>
      <protection/>
    </xf>
    <xf numFmtId="0" fontId="33" fillId="0" borderId="44" xfId="57" applyFont="1" applyBorder="1" applyAlignment="1">
      <alignment horizontal="center" vertical="center"/>
      <protection/>
    </xf>
    <xf numFmtId="0" fontId="33" fillId="0" borderId="47" xfId="57" applyFont="1" applyBorder="1" applyAlignment="1">
      <alignment horizontal="center" vertical="center"/>
      <protection/>
    </xf>
    <xf numFmtId="0" fontId="33" fillId="0" borderId="0" xfId="46" applyFont="1" applyAlignment="1">
      <alignment horizontal="center" vertical="center"/>
      <protection/>
    </xf>
    <xf numFmtId="0" fontId="5" fillId="0" borderId="0" xfId="46" applyAlignment="1">
      <alignment horizontal="center" vertical="center"/>
      <protection/>
    </xf>
    <xf numFmtId="0" fontId="84" fillId="0" borderId="0" xfId="47" applyFont="1" applyAlignment="1">
      <alignment vertical="center"/>
      <protection/>
    </xf>
    <xf numFmtId="0" fontId="84" fillId="15" borderId="0" xfId="47" applyFont="1" applyFill="1" applyAlignment="1">
      <alignment vertical="center"/>
      <protection/>
    </xf>
    <xf numFmtId="0" fontId="7" fillId="0" borderId="0" xfId="47" applyAlignment="1">
      <alignment horizontal="center" vertical="center"/>
      <protection/>
    </xf>
    <xf numFmtId="0" fontId="7" fillId="0" borderId="0" xfId="47" applyAlignment="1">
      <alignment vertical="center"/>
      <protection/>
    </xf>
    <xf numFmtId="0" fontId="5" fillId="0" borderId="0" xfId="46" applyAlignment="1">
      <alignment vertical="center"/>
      <protection/>
    </xf>
    <xf numFmtId="0" fontId="7" fillId="0" borderId="0" xfId="50" applyFont="1" applyAlignment="1">
      <alignment horizontal="center" vertical="center"/>
      <protection/>
    </xf>
    <xf numFmtId="0" fontId="7" fillId="0" borderId="0" xfId="47" applyAlignment="1">
      <alignment horizontal="left" vertical="center"/>
      <protection/>
    </xf>
    <xf numFmtId="0" fontId="5" fillId="0" borderId="0" xfId="46" applyAlignment="1">
      <alignment horizontal="left" vertical="center"/>
      <protection/>
    </xf>
    <xf numFmtId="0" fontId="7" fillId="0" borderId="0" xfId="47" applyFont="1" applyAlignment="1">
      <alignment horizontal="center" vertical="center"/>
      <protection/>
    </xf>
    <xf numFmtId="0" fontId="23" fillId="0" borderId="120" xfId="0" applyFont="1" applyBorder="1" applyAlignment="1">
      <alignment horizontal="left" vertical="center"/>
    </xf>
    <xf numFmtId="0" fontId="73" fillId="0" borderId="121" xfId="0" applyFont="1" applyBorder="1" applyAlignment="1">
      <alignment vertical="center"/>
    </xf>
    <xf numFmtId="0" fontId="73" fillId="0" borderId="120" xfId="0" applyFont="1" applyBorder="1" applyAlignment="1">
      <alignment vertical="center"/>
    </xf>
    <xf numFmtId="0" fontId="28" fillId="0" borderId="122" xfId="0" applyFont="1" applyBorder="1" applyAlignment="1">
      <alignment vertical="center"/>
    </xf>
    <xf numFmtId="0" fontId="28" fillId="0" borderId="123" xfId="0" applyFont="1" applyBorder="1" applyAlignment="1">
      <alignment vertical="center"/>
    </xf>
    <xf numFmtId="0" fontId="28" fillId="0" borderId="122" xfId="0" applyFont="1" applyBorder="1" applyAlignment="1">
      <alignment horizontal="center" vertical="center"/>
    </xf>
    <xf numFmtId="0" fontId="13" fillId="0" borderId="123" xfId="0" applyFont="1" applyBorder="1" applyAlignment="1">
      <alignment horizontal="center" vertical="center"/>
    </xf>
    <xf numFmtId="0" fontId="73" fillId="0" borderId="43" xfId="0" applyFont="1" applyBorder="1" applyAlignment="1">
      <alignment vertical="center"/>
    </xf>
    <xf numFmtId="0" fontId="73" fillId="0" borderId="124" xfId="0" applyFont="1" applyBorder="1" applyAlignment="1">
      <alignment horizontal="left" vertical="center"/>
    </xf>
    <xf numFmtId="0" fontId="28" fillId="0" borderId="125" xfId="0" applyFont="1" applyBorder="1" applyAlignment="1">
      <alignment vertical="center"/>
    </xf>
    <xf numFmtId="0" fontId="13" fillId="0" borderId="126" xfId="0" applyFont="1" applyBorder="1" applyAlignment="1">
      <alignment vertical="center"/>
    </xf>
    <xf numFmtId="0" fontId="13" fillId="0" borderId="122" xfId="0" applyFont="1" applyBorder="1" applyAlignment="1">
      <alignment vertical="center"/>
    </xf>
    <xf numFmtId="0" fontId="13" fillId="0" borderId="125" xfId="0" applyFont="1" applyBorder="1" applyAlignment="1">
      <alignment vertical="center"/>
    </xf>
    <xf numFmtId="0" fontId="13" fillId="0" borderId="127" xfId="0" applyFont="1" applyBorder="1" applyAlignment="1">
      <alignment vertical="center"/>
    </xf>
    <xf numFmtId="0" fontId="13" fillId="0" borderId="128" xfId="0" applyFont="1" applyBorder="1" applyAlignment="1">
      <alignment vertical="center"/>
    </xf>
    <xf numFmtId="0" fontId="13" fillId="0" borderId="123" xfId="0" applyFont="1" applyBorder="1" applyAlignment="1">
      <alignment vertical="center"/>
    </xf>
    <xf numFmtId="0" fontId="73" fillId="0" borderId="129" xfId="0" applyFont="1" applyBorder="1" applyAlignment="1">
      <alignment horizontal="left" vertical="center"/>
    </xf>
    <xf numFmtId="0" fontId="13" fillId="0" borderId="129" xfId="0" applyFont="1" applyBorder="1" applyAlignment="1">
      <alignment vertical="center"/>
    </xf>
    <xf numFmtId="0" fontId="73" fillId="0" borderId="121" xfId="0" applyFont="1" applyBorder="1" applyAlignment="1">
      <alignment horizontal="left" vertical="center"/>
    </xf>
    <xf numFmtId="0" fontId="13" fillId="0" borderId="121" xfId="0" applyFont="1" applyBorder="1" applyAlignment="1">
      <alignment vertical="center"/>
    </xf>
    <xf numFmtId="0" fontId="73" fillId="0" borderId="130" xfId="0" applyFont="1" applyBorder="1" applyAlignment="1">
      <alignment vertical="center"/>
    </xf>
    <xf numFmtId="0" fontId="13" fillId="0" borderId="130" xfId="0" applyFont="1" applyBorder="1" applyAlignment="1">
      <alignment vertical="center"/>
    </xf>
    <xf numFmtId="0" fontId="13" fillId="0" borderId="43" xfId="0" applyFont="1" applyBorder="1" applyAlignment="1">
      <alignment horizontal="center" vertical="center" shrinkToFit="1"/>
    </xf>
    <xf numFmtId="0" fontId="13" fillId="0" borderId="43" xfId="0" applyFont="1" applyBorder="1" applyAlignment="1">
      <alignment horizontal="center" vertical="center"/>
    </xf>
    <xf numFmtId="0" fontId="13" fillId="0" borderId="131" xfId="0" applyFont="1" applyBorder="1" applyAlignment="1">
      <alignment horizontal="center" vertical="center" shrinkToFit="1"/>
    </xf>
    <xf numFmtId="0" fontId="13" fillId="0" borderId="131" xfId="0" applyFont="1" applyBorder="1" applyAlignment="1">
      <alignment horizontal="center" vertical="center" wrapText="1"/>
    </xf>
    <xf numFmtId="0" fontId="12" fillId="0" borderId="0" xfId="0" applyFont="1" applyAlignment="1">
      <alignment horizontal="center" vertical="center"/>
    </xf>
    <xf numFmtId="0" fontId="14" fillId="0" borderId="34" xfId="0" applyFont="1" applyBorder="1" applyAlignment="1">
      <alignment horizontal="center" vertical="center" shrinkToFit="1"/>
    </xf>
    <xf numFmtId="0" fontId="14" fillId="0" borderId="29"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29" xfId="0" applyFont="1" applyBorder="1" applyAlignment="1">
      <alignment horizontal="center" vertical="center" shrinkToFit="1"/>
    </xf>
    <xf numFmtId="0" fontId="11" fillId="0" borderId="14" xfId="0" applyFont="1" applyBorder="1" applyAlignment="1">
      <alignment horizontal="center" vertical="center"/>
    </xf>
    <xf numFmtId="0" fontId="13" fillId="0" borderId="14" xfId="0" applyFont="1" applyBorder="1" applyAlignment="1">
      <alignment horizontal="center" vertical="center"/>
    </xf>
    <xf numFmtId="0" fontId="18" fillId="0" borderId="32" xfId="54" applyFont="1" applyBorder="1" applyAlignment="1">
      <alignment horizontal="center" vertical="center"/>
      <protection/>
    </xf>
    <xf numFmtId="0" fontId="11" fillId="0" borderId="5" xfId="54" applyFont="1" applyBorder="1" applyAlignment="1">
      <alignment horizontal="left" vertical="center" shrinkToFit="1"/>
      <protection/>
    </xf>
    <xf numFmtId="0" fontId="11" fillId="0" borderId="22" xfId="54" applyFont="1" applyBorder="1" applyAlignment="1">
      <alignment horizontal="left" vertical="center" shrinkToFit="1"/>
      <protection/>
    </xf>
    <xf numFmtId="0" fontId="11" fillId="0" borderId="23" xfId="54" applyFont="1" applyBorder="1" applyAlignment="1">
      <alignment horizontal="left" vertical="center" shrinkToFit="1"/>
      <protection/>
    </xf>
    <xf numFmtId="0" fontId="24" fillId="0" borderId="0" xfId="51" applyFont="1" applyAlignment="1">
      <alignment horizontal="center" vertical="center"/>
      <protection/>
    </xf>
    <xf numFmtId="0" fontId="25" fillId="12" borderId="132" xfId="51" applyFont="1" applyFill="1" applyBorder="1" applyAlignment="1">
      <alignment horizontal="left" vertical="center"/>
      <protection/>
    </xf>
    <xf numFmtId="0" fontId="25" fillId="12" borderId="44" xfId="51" applyFont="1" applyFill="1" applyBorder="1" applyAlignment="1">
      <alignment horizontal="left" vertical="center"/>
      <protection/>
    </xf>
    <xf numFmtId="0" fontId="25" fillId="0" borderId="44" xfId="51" applyFont="1" applyBorder="1" applyAlignment="1">
      <alignment horizontal="left" vertical="center" shrinkToFit="1"/>
      <protection/>
    </xf>
    <xf numFmtId="0" fontId="25" fillId="0" borderId="10" xfId="51" applyFont="1" applyBorder="1" applyAlignment="1">
      <alignment horizontal="left" vertical="center" shrinkToFit="1"/>
      <protection/>
    </xf>
    <xf numFmtId="0" fontId="25" fillId="12" borderId="12" xfId="51" applyFont="1" applyFill="1" applyBorder="1" applyAlignment="1">
      <alignment horizontal="left" vertical="center"/>
      <protection/>
    </xf>
    <xf numFmtId="0" fontId="25" fillId="0" borderId="44" xfId="51" applyFont="1" applyBorder="1" applyAlignment="1">
      <alignment horizontal="left" vertical="center"/>
      <protection/>
    </xf>
    <xf numFmtId="0" fontId="25" fillId="0" borderId="47" xfId="51" applyFont="1" applyBorder="1" applyAlignment="1">
      <alignment horizontal="left" vertical="center"/>
      <protection/>
    </xf>
    <xf numFmtId="0" fontId="25" fillId="12" borderId="48" xfId="51" applyFont="1" applyFill="1" applyBorder="1" applyAlignment="1">
      <alignment horizontal="left" vertical="center"/>
      <protection/>
    </xf>
    <xf numFmtId="0" fontId="25" fillId="12" borderId="43" xfId="51" applyFont="1" applyFill="1" applyBorder="1" applyAlignment="1">
      <alignment horizontal="left" vertical="center"/>
      <protection/>
    </xf>
    <xf numFmtId="0" fontId="25" fillId="0" borderId="43" xfId="51" applyFont="1" applyBorder="1" applyAlignment="1">
      <alignment horizontal="left" vertical="center" shrinkToFit="1"/>
      <protection/>
    </xf>
    <xf numFmtId="0" fontId="25" fillId="0" borderId="17" xfId="51" applyFont="1" applyBorder="1" applyAlignment="1">
      <alignment horizontal="left" vertical="center" shrinkToFit="1"/>
      <protection/>
    </xf>
    <xf numFmtId="0" fontId="25" fillId="12" borderId="15" xfId="51" applyFont="1" applyFill="1" applyBorder="1" applyAlignment="1">
      <alignment horizontal="left" vertical="center"/>
      <protection/>
    </xf>
    <xf numFmtId="0" fontId="25" fillId="0" borderId="43" xfId="51" applyFont="1" applyBorder="1" applyAlignment="1">
      <alignment horizontal="left" vertical="center"/>
      <protection/>
    </xf>
    <xf numFmtId="0" fontId="25" fillId="0" borderId="49" xfId="51" applyFont="1" applyBorder="1" applyAlignment="1">
      <alignment horizontal="left" vertical="center"/>
      <protection/>
    </xf>
    <xf numFmtId="0" fontId="25" fillId="12" borderId="50" xfId="51" applyFont="1" applyFill="1" applyBorder="1" applyAlignment="1">
      <alignment horizontal="left" vertical="center"/>
      <protection/>
    </xf>
    <xf numFmtId="0" fontId="25" fillId="12" borderId="45" xfId="51" applyFont="1" applyFill="1" applyBorder="1" applyAlignment="1">
      <alignment horizontal="left" vertical="center"/>
      <protection/>
    </xf>
    <xf numFmtId="0" fontId="25" fillId="0" borderId="45" xfId="51" applyFont="1" applyBorder="1" applyAlignment="1">
      <alignment horizontal="left" vertical="center"/>
      <protection/>
    </xf>
    <xf numFmtId="0" fontId="25" fillId="0" borderId="18" xfId="51" applyFont="1" applyBorder="1" applyAlignment="1">
      <alignment horizontal="left" vertical="center"/>
      <protection/>
    </xf>
    <xf numFmtId="0" fontId="25" fillId="12" borderId="20" xfId="51" applyFont="1" applyFill="1" applyBorder="1" applyAlignment="1">
      <alignment horizontal="left" vertical="center"/>
      <protection/>
    </xf>
    <xf numFmtId="49" fontId="25" fillId="0" borderId="45" xfId="51" applyNumberFormat="1" applyFont="1" applyBorder="1" applyAlignment="1">
      <alignment horizontal="center" vertical="center"/>
      <protection/>
    </xf>
    <xf numFmtId="49" fontId="25" fillId="0" borderId="51" xfId="51" applyNumberFormat="1" applyFont="1" applyBorder="1" applyAlignment="1">
      <alignment horizontal="center" vertical="center"/>
      <protection/>
    </xf>
    <xf numFmtId="0" fontId="26" fillId="12" borderId="55" xfId="51" applyFont="1" applyFill="1" applyBorder="1" applyAlignment="1">
      <alignment horizontal="center" vertical="center"/>
      <protection/>
    </xf>
    <xf numFmtId="0" fontId="26" fillId="12" borderId="27" xfId="51" applyFont="1" applyFill="1" applyBorder="1" applyAlignment="1">
      <alignment horizontal="center" vertical="center"/>
      <protection/>
    </xf>
    <xf numFmtId="0" fontId="26" fillId="12" borderId="107" xfId="51" applyFont="1" applyFill="1" applyBorder="1" applyAlignment="1">
      <alignment horizontal="center" vertical="center"/>
      <protection/>
    </xf>
    <xf numFmtId="0" fontId="26" fillId="12" borderId="64" xfId="51" applyFont="1" applyFill="1" applyBorder="1" applyAlignment="1">
      <alignment horizontal="center" vertical="center"/>
      <protection/>
    </xf>
    <xf numFmtId="0" fontId="26" fillId="12" borderId="32" xfId="51" applyFont="1" applyFill="1" applyBorder="1" applyAlignment="1">
      <alignment horizontal="center" vertical="center"/>
      <protection/>
    </xf>
    <xf numFmtId="0" fontId="26" fillId="12" borderId="61" xfId="51" applyFont="1" applyFill="1" applyBorder="1" applyAlignment="1">
      <alignment horizontal="center" vertical="center"/>
      <protection/>
    </xf>
    <xf numFmtId="0" fontId="26" fillId="12" borderId="26" xfId="51" applyFont="1" applyFill="1" applyBorder="1" applyAlignment="1">
      <alignment horizontal="center" vertical="center"/>
      <protection/>
    </xf>
    <xf numFmtId="0" fontId="26" fillId="12" borderId="11" xfId="51" applyFont="1" applyFill="1" applyBorder="1" applyAlignment="1">
      <alignment horizontal="center" vertical="center"/>
      <protection/>
    </xf>
    <xf numFmtId="0" fontId="26" fillId="12" borderId="13" xfId="51" applyFont="1" applyFill="1" applyBorder="1" applyAlignment="1">
      <alignment horizontal="center" vertical="center"/>
      <protection/>
    </xf>
    <xf numFmtId="0" fontId="26" fillId="12" borderId="30" xfId="51" applyFont="1" applyFill="1" applyBorder="1" applyAlignment="1">
      <alignment horizontal="center" vertical="center"/>
      <protection/>
    </xf>
    <xf numFmtId="0" fontId="26" fillId="12" borderId="19" xfId="51" applyFont="1" applyFill="1" applyBorder="1" applyAlignment="1">
      <alignment horizontal="center" vertical="center"/>
      <protection/>
    </xf>
    <xf numFmtId="0" fontId="26" fillId="12" borderId="21" xfId="51" applyFont="1" applyFill="1" applyBorder="1" applyAlignment="1">
      <alignment horizontal="center" vertical="center"/>
      <protection/>
    </xf>
    <xf numFmtId="0" fontId="26" fillId="0" borderId="44" xfId="51" applyFont="1" applyBorder="1" applyAlignment="1">
      <alignment horizontal="left" vertical="center"/>
      <protection/>
    </xf>
    <xf numFmtId="0" fontId="26" fillId="0" borderId="10" xfId="51" applyFont="1" applyBorder="1" applyAlignment="1">
      <alignment horizontal="left" vertical="center"/>
      <protection/>
    </xf>
    <xf numFmtId="0" fontId="26" fillId="0" borderId="11" xfId="51" applyFont="1" applyBorder="1" applyAlignment="1">
      <alignment horizontal="center" vertical="center"/>
      <protection/>
    </xf>
    <xf numFmtId="0" fontId="27" fillId="0" borderId="11" xfId="51" applyFont="1" applyBorder="1" applyAlignment="1">
      <alignment horizontal="center" vertical="center"/>
      <protection/>
    </xf>
    <xf numFmtId="0" fontId="26" fillId="0" borderId="12" xfId="51" applyFont="1" applyBorder="1" applyAlignment="1">
      <alignment horizontal="left" vertical="center"/>
      <protection/>
    </xf>
    <xf numFmtId="0" fontId="26" fillId="0" borderId="43" xfId="51" applyFont="1" applyBorder="1" applyAlignment="1">
      <alignment horizontal="left" vertical="center"/>
      <protection/>
    </xf>
    <xf numFmtId="0" fontId="26" fillId="0" borderId="17" xfId="51" applyFont="1" applyBorder="1" applyAlignment="1">
      <alignment horizontal="left" vertical="center"/>
      <protection/>
    </xf>
    <xf numFmtId="0" fontId="26" fillId="0" borderId="14" xfId="51" applyFont="1" applyBorder="1" applyAlignment="1">
      <alignment horizontal="center" vertical="center"/>
      <protection/>
    </xf>
    <xf numFmtId="0" fontId="27" fillId="0" borderId="14" xfId="51" applyFont="1" applyBorder="1" applyAlignment="1">
      <alignment horizontal="center" vertical="center"/>
      <protection/>
    </xf>
    <xf numFmtId="0" fontId="26" fillId="0" borderId="15" xfId="51" applyFont="1" applyBorder="1" applyAlignment="1">
      <alignment horizontal="left" vertical="center"/>
      <protection/>
    </xf>
    <xf numFmtId="0" fontId="15" fillId="12" borderId="62" xfId="51" applyFont="1" applyFill="1" applyBorder="1" applyAlignment="1">
      <alignment horizontal="center" vertical="center" shrinkToFit="1"/>
      <protection/>
    </xf>
    <xf numFmtId="0" fontId="15" fillId="12" borderId="22" xfId="51" applyFont="1" applyFill="1" applyBorder="1" applyAlignment="1">
      <alignment horizontal="center" vertical="center" shrinkToFit="1"/>
      <protection/>
    </xf>
    <xf numFmtId="0" fontId="26" fillId="0" borderId="22" xfId="51" applyFont="1" applyBorder="1" applyAlignment="1">
      <alignment horizontal="left" vertical="center"/>
      <protection/>
    </xf>
    <xf numFmtId="0" fontId="26" fillId="0" borderId="23" xfId="51" applyFont="1" applyBorder="1" applyAlignment="1">
      <alignment horizontal="left" vertical="center"/>
      <protection/>
    </xf>
    <xf numFmtId="0" fontId="28" fillId="0" borderId="27" xfId="51" applyFont="1" applyBorder="1" applyAlignment="1">
      <alignment horizontal="right" vertical="center"/>
      <protection/>
    </xf>
    <xf numFmtId="0" fontId="26" fillId="0" borderId="45" xfId="51" applyFont="1" applyBorder="1" applyAlignment="1">
      <alignment horizontal="left" vertical="center"/>
      <protection/>
    </xf>
    <xf numFmtId="0" fontId="26" fillId="0" borderId="18" xfId="51" applyFont="1" applyBorder="1" applyAlignment="1">
      <alignment horizontal="left" vertical="center"/>
      <protection/>
    </xf>
    <xf numFmtId="0" fontId="26" fillId="0" borderId="19" xfId="51" applyFont="1" applyBorder="1" applyAlignment="1">
      <alignment horizontal="center" vertical="center"/>
      <protection/>
    </xf>
    <xf numFmtId="0" fontId="27" fillId="0" borderId="19" xfId="51" applyFont="1" applyBorder="1" applyAlignment="1">
      <alignment horizontal="center" vertical="center"/>
      <protection/>
    </xf>
    <xf numFmtId="0" fontId="26" fillId="0" borderId="20" xfId="51" applyFont="1" applyBorder="1" applyAlignment="1">
      <alignment horizontal="left" vertical="center"/>
      <protection/>
    </xf>
    <xf numFmtId="0" fontId="25" fillId="0" borderId="17" xfId="51" applyFont="1" applyBorder="1" applyAlignment="1">
      <alignment horizontal="left" vertical="center"/>
      <protection/>
    </xf>
    <xf numFmtId="0" fontId="29" fillId="0" borderId="0" xfId="65" applyFont="1" applyAlignment="1">
      <alignment horizontal="center" vertical="center"/>
      <protection/>
    </xf>
    <xf numFmtId="0" fontId="11" fillId="0" borderId="53" xfId="0" applyFont="1" applyBorder="1" applyAlignment="1">
      <alignment horizontal="center" vertical="center" shrinkToFit="1"/>
    </xf>
    <xf numFmtId="0" fontId="11" fillId="0" borderId="73" xfId="65" applyFont="1" applyBorder="1" applyAlignment="1">
      <alignment horizontal="center" vertical="center" shrinkToFit="1"/>
      <protection/>
    </xf>
    <xf numFmtId="0" fontId="11" fillId="0" borderId="7" xfId="65" applyFont="1" applyBorder="1" applyAlignment="1">
      <alignment horizontal="center" vertical="center" shrinkToFit="1"/>
      <protection/>
    </xf>
    <xf numFmtId="0" fontId="11" fillId="0" borderId="0" xfId="65" applyFont="1" applyAlignment="1">
      <alignment horizontal="center" vertical="center" shrinkToFit="1"/>
      <protection/>
    </xf>
    <xf numFmtId="0" fontId="11" fillId="0" borderId="133" xfId="65" applyFont="1" applyBorder="1" applyAlignment="1">
      <alignment horizontal="center" vertical="center"/>
      <protection/>
    </xf>
    <xf numFmtId="0" fontId="11" fillId="0" borderId="134" xfId="65" applyFont="1" applyBorder="1" applyAlignment="1">
      <alignment horizontal="center" vertical="center"/>
      <protection/>
    </xf>
    <xf numFmtId="0" fontId="11" fillId="0" borderId="135" xfId="65" applyFont="1" applyBorder="1" applyAlignment="1">
      <alignment horizontal="center" vertical="center" shrinkToFit="1"/>
      <protection/>
    </xf>
    <xf numFmtId="0" fontId="31" fillId="0" borderId="0" xfId="65" applyFont="1" applyAlignment="1">
      <alignment horizontal="center" vertical="center" shrinkToFit="1"/>
      <protection/>
    </xf>
    <xf numFmtId="0" fontId="11" fillId="0" borderId="38" xfId="65" applyFont="1" applyBorder="1" applyAlignment="1">
      <alignment horizontal="center" vertical="center" shrinkToFit="1"/>
      <protection/>
    </xf>
    <xf numFmtId="0" fontId="11" fillId="0" borderId="40" xfId="65" applyFont="1" applyBorder="1" applyAlignment="1">
      <alignment horizontal="center" vertical="center" shrinkToFit="1"/>
      <protection/>
    </xf>
    <xf numFmtId="0" fontId="11" fillId="0" borderId="8" xfId="65" applyFont="1" applyBorder="1" applyAlignment="1">
      <alignment horizontal="center" vertical="center" shrinkToFit="1"/>
      <protection/>
    </xf>
    <xf numFmtId="0" fontId="11" fillId="0" borderId="42" xfId="65" applyFont="1" applyBorder="1" applyAlignment="1">
      <alignment horizontal="center" vertical="center" shrinkToFit="1"/>
      <protection/>
    </xf>
    <xf numFmtId="0" fontId="15" fillId="0" borderId="53" xfId="0" applyFont="1" applyBorder="1" applyAlignment="1">
      <alignment horizontal="center" vertical="center" shrinkToFit="1"/>
    </xf>
    <xf numFmtId="0" fontId="32" fillId="0" borderId="15" xfId="62" applyFont="1" applyBorder="1" applyAlignment="1">
      <alignment horizontal="center" vertical="center"/>
      <protection/>
    </xf>
    <xf numFmtId="0" fontId="32" fillId="0" borderId="43" xfId="62" applyFont="1" applyBorder="1" applyAlignment="1">
      <alignment horizontal="center" vertical="center"/>
      <protection/>
    </xf>
    <xf numFmtId="0" fontId="32" fillId="0" borderId="17" xfId="62" applyFont="1" applyBorder="1" applyAlignment="1">
      <alignment horizontal="center" vertical="center"/>
      <protection/>
    </xf>
    <xf numFmtId="0" fontId="33" fillId="0" borderId="0" xfId="62" applyFont="1" applyAlignment="1">
      <alignment horizontal="center" vertical="center"/>
      <protection/>
    </xf>
    <xf numFmtId="0" fontId="34" fillId="0" borderId="27" xfId="62" applyFont="1" applyBorder="1" applyAlignment="1">
      <alignment horizontal="center" vertical="center"/>
      <protection/>
    </xf>
    <xf numFmtId="0" fontId="34" fillId="0" borderId="32" xfId="62" applyFont="1" applyBorder="1" applyAlignment="1">
      <alignment horizontal="center" vertical="center"/>
      <protection/>
    </xf>
    <xf numFmtId="0" fontId="32" fillId="0" borderId="56" xfId="62" applyFont="1" applyBorder="1" applyAlignment="1">
      <alignment horizontal="center" vertical="center" textRotation="255"/>
      <protection/>
    </xf>
    <xf numFmtId="0" fontId="32" fillId="0" borderId="37" xfId="62" applyFont="1" applyBorder="1" applyAlignment="1">
      <alignment horizontal="center" vertical="center" textRotation="255"/>
      <protection/>
    </xf>
    <xf numFmtId="0" fontId="36" fillId="0" borderId="57" xfId="62" applyFont="1" applyBorder="1" applyAlignment="1">
      <alignment horizontal="center" vertical="center" textRotation="255" shrinkToFit="1"/>
      <protection/>
    </xf>
    <xf numFmtId="0" fontId="36" fillId="0" borderId="136" xfId="62" applyFont="1" applyBorder="1" applyAlignment="1">
      <alignment horizontal="center" vertical="center" textRotation="255" shrinkToFit="1"/>
      <protection/>
    </xf>
    <xf numFmtId="0" fontId="35" fillId="0" borderId="0" xfId="62" applyFont="1" applyAlignment="1">
      <alignment horizontal="center" vertical="center"/>
      <protection/>
    </xf>
    <xf numFmtId="0" fontId="2" fillId="0" borderId="62" xfId="62" applyBorder="1" applyAlignment="1">
      <alignment horizontal="center" vertical="center" shrinkToFit="1"/>
      <protection/>
    </xf>
    <xf numFmtId="0" fontId="2" fillId="0" borderId="22" xfId="62" applyBorder="1" applyAlignment="1">
      <alignment horizontal="center" vertical="center" shrinkToFit="1"/>
      <protection/>
    </xf>
    <xf numFmtId="0" fontId="34" fillId="0" borderId="55" xfId="62" applyFont="1" applyBorder="1" applyAlignment="1">
      <alignment horizontal="center" vertical="center"/>
      <protection/>
    </xf>
    <xf numFmtId="0" fontId="34" fillId="0" borderId="28" xfId="62" applyFont="1" applyBorder="1" applyAlignment="1">
      <alignment horizontal="center" vertical="center"/>
      <protection/>
    </xf>
    <xf numFmtId="0" fontId="34" fillId="0" borderId="64" xfId="62" applyFont="1" applyBorder="1" applyAlignment="1">
      <alignment horizontal="center" vertical="center"/>
      <protection/>
    </xf>
    <xf numFmtId="0" fontId="34" fillId="0" borderId="33" xfId="62" applyFont="1" applyBorder="1" applyAlignment="1">
      <alignment horizontal="center" vertical="center"/>
      <protection/>
    </xf>
    <xf numFmtId="0" fontId="2" fillId="0" borderId="55" xfId="62" applyBorder="1" applyAlignment="1">
      <alignment horizontal="center" vertical="center" shrinkToFit="1"/>
      <protection/>
    </xf>
    <xf numFmtId="0" fontId="2" fillId="0" borderId="27" xfId="62" applyBorder="1" applyAlignment="1">
      <alignment horizontal="center" vertical="center" shrinkToFit="1"/>
      <protection/>
    </xf>
    <xf numFmtId="0" fontId="2" fillId="0" borderId="28" xfId="62" applyBorder="1" applyAlignment="1">
      <alignment horizontal="center" vertical="center" shrinkToFit="1"/>
      <protection/>
    </xf>
    <xf numFmtId="0" fontId="2" fillId="0" borderId="64" xfId="62" applyBorder="1" applyAlignment="1">
      <alignment horizontal="center" vertical="center" shrinkToFit="1"/>
      <protection/>
    </xf>
    <xf numFmtId="0" fontId="2" fillId="0" borderId="32" xfId="62" applyBorder="1" applyAlignment="1">
      <alignment horizontal="center" vertical="center" shrinkToFit="1"/>
      <protection/>
    </xf>
    <xf numFmtId="0" fontId="2" fillId="0" borderId="33" xfId="62" applyBorder="1" applyAlignment="1">
      <alignment horizontal="center" vertical="center" shrinkToFit="1"/>
      <protection/>
    </xf>
    <xf numFmtId="0" fontId="2" fillId="3" borderId="137" xfId="62" applyFill="1" applyBorder="1" applyAlignment="1">
      <alignment horizontal="center" vertical="center" shrinkToFit="1"/>
      <protection/>
    </xf>
    <xf numFmtId="0" fontId="2" fillId="3" borderId="138" xfId="62" applyFill="1" applyBorder="1" applyAlignment="1">
      <alignment horizontal="center" vertical="center" shrinkToFit="1"/>
      <protection/>
    </xf>
    <xf numFmtId="0" fontId="2" fillId="3" borderId="139" xfId="62" applyFill="1" applyBorder="1" applyAlignment="1">
      <alignment horizontal="center" vertical="center" shrinkToFit="1"/>
      <protection/>
    </xf>
    <xf numFmtId="0" fontId="2" fillId="3" borderId="140" xfId="62" applyFill="1" applyBorder="1" applyAlignment="1">
      <alignment horizontal="center" vertical="center" shrinkToFit="1"/>
      <protection/>
    </xf>
    <xf numFmtId="0" fontId="32" fillId="0" borderId="0" xfId="62" applyFont="1" applyAlignment="1">
      <alignment horizontal="center" vertical="center"/>
      <protection/>
    </xf>
    <xf numFmtId="0" fontId="2" fillId="14" borderId="62" xfId="62" applyFill="1" applyBorder="1" applyAlignment="1">
      <alignment horizontal="center" vertical="center" shrinkToFit="1"/>
      <protection/>
    </xf>
    <xf numFmtId="0" fontId="2" fillId="14" borderId="22" xfId="62" applyFill="1" applyBorder="1" applyAlignment="1">
      <alignment horizontal="center" vertical="center" shrinkToFit="1"/>
      <protection/>
    </xf>
    <xf numFmtId="0" fontId="2" fillId="14" borderId="23" xfId="62" applyFill="1" applyBorder="1" applyAlignment="1">
      <alignment horizontal="center" vertical="center" shrinkToFit="1"/>
      <protection/>
    </xf>
    <xf numFmtId="0" fontId="2" fillId="0" borderId="0" xfId="62" applyAlignment="1">
      <alignment horizontal="center" vertical="center"/>
      <protection/>
    </xf>
    <xf numFmtId="0" fontId="41" fillId="0" borderId="65" xfId="62" applyFont="1" applyBorder="1" applyAlignment="1">
      <alignment horizontal="center" vertical="center"/>
      <protection/>
    </xf>
    <xf numFmtId="0" fontId="41" fillId="0" borderId="141" xfId="62" applyFont="1" applyBorder="1" applyAlignment="1">
      <alignment horizontal="center" vertical="center"/>
      <protection/>
    </xf>
    <xf numFmtId="0" fontId="41" fillId="0" borderId="0" xfId="62" applyFont="1" applyAlignment="1">
      <alignment horizontal="center" vertical="center"/>
      <protection/>
    </xf>
    <xf numFmtId="0" fontId="41" fillId="0" borderId="142" xfId="62" applyFont="1" applyBorder="1" applyAlignment="1">
      <alignment horizontal="center" vertical="center"/>
      <protection/>
    </xf>
    <xf numFmtId="0" fontId="41" fillId="0" borderId="66" xfId="62" applyFont="1" applyBorder="1" applyAlignment="1">
      <alignment horizontal="center" vertical="center"/>
      <protection/>
    </xf>
    <xf numFmtId="0" fontId="41" fillId="0" borderId="143" xfId="62" applyFont="1" applyBorder="1" applyAlignment="1">
      <alignment horizontal="center" vertical="center"/>
      <protection/>
    </xf>
    <xf numFmtId="0" fontId="2" fillId="0" borderId="55" xfId="62" applyBorder="1" applyAlignment="1">
      <alignment horizontal="center" vertical="center" textRotation="255" shrinkToFit="1"/>
      <protection/>
    </xf>
    <xf numFmtId="0" fontId="2" fillId="0" borderId="28" xfId="62" applyBorder="1" applyAlignment="1">
      <alignment horizontal="center" vertical="center" textRotation="255" shrinkToFit="1"/>
      <protection/>
    </xf>
    <xf numFmtId="0" fontId="2" fillId="0" borderId="56" xfId="62" applyBorder="1" applyAlignment="1">
      <alignment horizontal="center" vertical="center" textRotation="255" shrinkToFit="1"/>
      <protection/>
    </xf>
    <xf numFmtId="0" fontId="2" fillId="0" borderId="37" xfId="62" applyBorder="1" applyAlignment="1">
      <alignment horizontal="center" vertical="center" textRotation="255" shrinkToFit="1"/>
      <protection/>
    </xf>
    <xf numFmtId="0" fontId="2" fillId="0" borderId="64" xfId="62" applyBorder="1" applyAlignment="1">
      <alignment horizontal="center" vertical="center" textRotation="255" shrinkToFit="1"/>
      <protection/>
    </xf>
    <xf numFmtId="0" fontId="2" fillId="0" borderId="33" xfId="62" applyBorder="1" applyAlignment="1">
      <alignment horizontal="center" vertical="center" textRotation="255" shrinkToFit="1"/>
      <protection/>
    </xf>
    <xf numFmtId="0" fontId="41" fillId="0" borderId="144" xfId="62" applyFont="1" applyBorder="1" applyAlignment="1">
      <alignment horizontal="center" vertical="center"/>
      <protection/>
    </xf>
    <xf numFmtId="0" fontId="41" fillId="0" borderId="145" xfId="62" applyFont="1" applyBorder="1" applyAlignment="1">
      <alignment horizontal="center" vertical="center"/>
      <protection/>
    </xf>
    <xf numFmtId="0" fontId="41" fillId="0" borderId="146" xfId="62" applyFont="1" applyBorder="1" applyAlignment="1">
      <alignment horizontal="center" vertical="center"/>
      <protection/>
    </xf>
    <xf numFmtId="0" fontId="2" fillId="0" borderId="144" xfId="62" applyBorder="1" applyAlignment="1">
      <alignment horizontal="center" vertical="center"/>
      <protection/>
    </xf>
    <xf numFmtId="0" fontId="2" fillId="0" borderId="141" xfId="62" applyBorder="1" applyAlignment="1">
      <alignment horizontal="center" vertical="center"/>
      <protection/>
    </xf>
    <xf numFmtId="0" fontId="2" fillId="0" borderId="146" xfId="62" applyBorder="1" applyAlignment="1">
      <alignment horizontal="center" vertical="center"/>
      <protection/>
    </xf>
    <xf numFmtId="0" fontId="2" fillId="0" borderId="143" xfId="62" applyBorder="1" applyAlignment="1">
      <alignment horizontal="center" vertical="center"/>
      <protection/>
    </xf>
    <xf numFmtId="0" fontId="42" fillId="0" borderId="0" xfId="62" applyFont="1" applyAlignment="1">
      <alignment horizontal="center" vertical="center"/>
      <protection/>
    </xf>
    <xf numFmtId="0" fontId="32" fillId="0" borderId="55" xfId="62" applyFont="1" applyBorder="1" applyAlignment="1">
      <alignment horizontal="center" vertical="center"/>
      <protection/>
    </xf>
    <xf numFmtId="0" fontId="32" fillId="0" borderId="27" xfId="62" applyFont="1" applyBorder="1" applyAlignment="1">
      <alignment horizontal="center" vertical="center"/>
      <protection/>
    </xf>
    <xf numFmtId="0" fontId="32" fillId="0" borderId="56" xfId="62" applyFont="1" applyBorder="1" applyAlignment="1">
      <alignment horizontal="center" vertical="center"/>
      <protection/>
    </xf>
    <xf numFmtId="0" fontId="2" fillId="0" borderId="32" xfId="62" applyBorder="1" applyAlignment="1">
      <alignment horizontal="center" vertical="center"/>
      <protection/>
    </xf>
    <xf numFmtId="0" fontId="2" fillId="3" borderId="0" xfId="62" applyFill="1" applyAlignment="1">
      <alignment horizontal="center" vertical="center"/>
      <protection/>
    </xf>
    <xf numFmtId="0" fontId="2" fillId="0" borderId="62" xfId="62" applyBorder="1" applyAlignment="1">
      <alignment horizontal="center" vertical="center"/>
      <protection/>
    </xf>
    <xf numFmtId="0" fontId="2" fillId="0" borderId="22" xfId="62" applyBorder="1" applyAlignment="1">
      <alignment horizontal="center" vertical="center"/>
      <protection/>
    </xf>
    <xf numFmtId="0" fontId="2" fillId="0" borderId="23" xfId="62" applyBorder="1" applyAlignment="1">
      <alignment horizontal="center" vertical="center"/>
      <protection/>
    </xf>
    <xf numFmtId="0" fontId="45" fillId="11" borderId="0" xfId="53" applyFont="1" applyFill="1" applyAlignment="1">
      <alignment horizontal="center" vertical="center"/>
      <protection/>
    </xf>
    <xf numFmtId="0" fontId="40" fillId="11" borderId="0" xfId="53" applyFont="1" applyFill="1" applyAlignment="1">
      <alignment horizontal="center" vertical="distributed" wrapText="1"/>
      <protection/>
    </xf>
    <xf numFmtId="0" fontId="46" fillId="11" borderId="0" xfId="53" applyFont="1" applyFill="1" applyAlignment="1">
      <alignment vertical="center" wrapText="1"/>
      <protection/>
    </xf>
    <xf numFmtId="0" fontId="46" fillId="11" borderId="0" xfId="53" applyFont="1" applyFill="1" applyAlignment="1">
      <alignment vertical="center"/>
      <protection/>
    </xf>
    <xf numFmtId="0" fontId="48" fillId="11" borderId="0" xfId="53" applyFont="1" applyFill="1" applyAlignment="1">
      <alignment horizontal="center" vertical="center"/>
      <protection/>
    </xf>
    <xf numFmtId="0" fontId="48" fillId="11" borderId="0" xfId="53" applyFont="1" applyFill="1" applyAlignment="1">
      <alignment horizontal="center" vertical="center" shrinkToFit="1"/>
      <protection/>
    </xf>
    <xf numFmtId="0" fontId="48" fillId="11" borderId="0" xfId="53" applyFont="1" applyFill="1" applyAlignment="1">
      <alignment horizontal="left" vertical="center" shrinkToFit="1"/>
      <protection/>
    </xf>
    <xf numFmtId="0" fontId="48" fillId="11" borderId="0" xfId="53" applyFont="1" applyFill="1" applyAlignment="1">
      <alignment vertical="center"/>
      <protection/>
    </xf>
    <xf numFmtId="20" fontId="49" fillId="11" borderId="0" xfId="53" applyNumberFormat="1" applyFont="1" applyFill="1" applyAlignment="1">
      <alignment horizontal="left" vertical="center"/>
      <protection/>
    </xf>
    <xf numFmtId="0" fontId="43" fillId="11" borderId="0" xfId="56" applyFont="1" applyFill="1" applyAlignment="1">
      <alignment horizontal="center" vertical="center"/>
      <protection/>
    </xf>
    <xf numFmtId="0" fontId="43" fillId="11" borderId="0" xfId="53" applyFont="1" applyFill="1" applyAlignment="1">
      <alignment horizontal="left" vertical="center"/>
      <protection/>
    </xf>
    <xf numFmtId="0" fontId="51" fillId="11" borderId="0" xfId="56" applyFont="1" applyFill="1" applyAlignment="1">
      <alignment horizontal="center" vertical="center"/>
      <protection/>
    </xf>
    <xf numFmtId="0" fontId="54" fillId="11" borderId="0" xfId="53" applyFont="1" applyFill="1" applyAlignment="1" quotePrefix="1">
      <alignment horizontal="center" vertical="center"/>
      <protection/>
    </xf>
    <xf numFmtId="0" fontId="54" fillId="11" borderId="0" xfId="53" applyFont="1" applyFill="1" applyAlignment="1">
      <alignment horizontal="center" vertical="center"/>
      <protection/>
    </xf>
    <xf numFmtId="0" fontId="43" fillId="11" borderId="0" xfId="53" applyFont="1" applyFill="1" applyAlignment="1">
      <alignment vertical="center" shrinkToFit="1"/>
      <protection/>
    </xf>
    <xf numFmtId="0" fontId="55" fillId="11" borderId="0" xfId="53" applyFont="1" applyFill="1" applyAlignment="1">
      <alignment horizontal="center" vertical="center" shrinkToFit="1"/>
      <protection/>
    </xf>
    <xf numFmtId="0" fontId="55" fillId="11" borderId="0" xfId="53" applyFont="1" applyFill="1" applyAlignment="1">
      <alignment horizontal="left" vertical="center" wrapText="1"/>
      <protection/>
    </xf>
    <xf numFmtId="0" fontId="55" fillId="11" borderId="0" xfId="53" applyFont="1" applyFill="1" applyAlignment="1">
      <alignment vertical="center" wrapText="1"/>
      <protection/>
    </xf>
    <xf numFmtId="0" fontId="55" fillId="11" borderId="0" xfId="53" applyFont="1" applyFill="1" applyAlignment="1">
      <alignment vertical="distributed" wrapText="1"/>
      <protection/>
    </xf>
    <xf numFmtId="0" fontId="57" fillId="11" borderId="0" xfId="60" applyFont="1" applyFill="1" applyAlignment="1">
      <alignment horizontal="left" vertical="center" shrinkToFit="1"/>
      <protection/>
    </xf>
    <xf numFmtId="0" fontId="57" fillId="11" borderId="0" xfId="53" applyFont="1" applyFill="1" applyAlignment="1">
      <alignment vertical="distributed" wrapText="1"/>
      <protection/>
    </xf>
    <xf numFmtId="0" fontId="55" fillId="11" borderId="0" xfId="56" applyFont="1" applyFill="1" applyAlignment="1">
      <alignment vertical="top" wrapText="1"/>
      <protection/>
    </xf>
    <xf numFmtId="0" fontId="55" fillId="11" borderId="0" xfId="56" applyFont="1" applyFill="1" applyAlignment="1">
      <alignment horizontal="left" vertical="distributed" wrapText="1"/>
      <protection/>
    </xf>
    <xf numFmtId="0" fontId="57" fillId="11" borderId="0" xfId="53" applyFont="1" applyFill="1" applyAlignment="1">
      <alignment horizontal="center" vertical="center"/>
      <protection/>
    </xf>
    <xf numFmtId="0" fontId="62" fillId="11" borderId="0" xfId="56" applyFont="1" applyFill="1" applyAlignment="1">
      <alignment horizontal="left" vertical="center" wrapText="1"/>
      <protection/>
    </xf>
    <xf numFmtId="0" fontId="43" fillId="11" borderId="0" xfId="53" applyFont="1" applyFill="1" applyAlignment="1">
      <alignment horizontal="center" vertical="center" shrinkToFit="1"/>
      <protection/>
    </xf>
    <xf numFmtId="0" fontId="14" fillId="0" borderId="67" xfId="47" applyFont="1" applyBorder="1" applyAlignment="1">
      <alignment horizontal="center" vertical="center" shrinkToFit="1"/>
      <protection/>
    </xf>
    <xf numFmtId="0" fontId="14" fillId="0" borderId="68" xfId="47" applyFont="1" applyBorder="1" applyAlignment="1">
      <alignment horizontal="center" vertical="center" shrinkToFit="1"/>
      <protection/>
    </xf>
    <xf numFmtId="0" fontId="15" fillId="0" borderId="68" xfId="0" applyFont="1" applyBorder="1" applyAlignment="1">
      <alignment horizontal="center" vertical="center" shrinkToFit="1"/>
    </xf>
    <xf numFmtId="0" fontId="63" fillId="0" borderId="0" xfId="0" applyFont="1" applyAlignment="1">
      <alignment horizontal="left" vertical="center"/>
    </xf>
    <xf numFmtId="49" fontId="12" fillId="0" borderId="0" xfId="0" applyNumberFormat="1" applyFont="1" applyAlignment="1">
      <alignment horizontal="right" vertical="center"/>
    </xf>
    <xf numFmtId="0" fontId="63" fillId="0" borderId="62"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6" fillId="0" borderId="62" xfId="0" applyFont="1" applyBorder="1" applyAlignment="1">
      <alignment horizontal="center"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55" xfId="0" applyFont="1" applyBorder="1" applyAlignment="1">
      <alignment horizontal="center" vertical="center"/>
    </xf>
    <xf numFmtId="0" fontId="66" fillId="0" borderId="27" xfId="0" applyFont="1" applyBorder="1" applyAlignment="1">
      <alignment horizontal="center" vertical="center"/>
    </xf>
    <xf numFmtId="0" fontId="66" fillId="0" borderId="28" xfId="0" applyFont="1" applyBorder="1" applyAlignment="1">
      <alignment horizontal="center" vertical="center"/>
    </xf>
    <xf numFmtId="0" fontId="31" fillId="0" borderId="55" xfId="0" applyFont="1" applyBorder="1" applyAlignment="1">
      <alignment horizontal="center" vertical="center"/>
    </xf>
    <xf numFmtId="0" fontId="31" fillId="0" borderId="27" xfId="0" applyFont="1" applyBorder="1" applyAlignment="1">
      <alignment horizontal="center" vertical="center"/>
    </xf>
    <xf numFmtId="0" fontId="31" fillId="0" borderId="5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20" fontId="29" fillId="0" borderId="38" xfId="0" applyNumberFormat="1" applyFont="1" applyBorder="1" applyAlignment="1">
      <alignment horizontal="right" vertical="center"/>
    </xf>
    <xf numFmtId="20" fontId="29" fillId="0" borderId="8" xfId="0" applyNumberFormat="1" applyFont="1" applyBorder="1" applyAlignment="1">
      <alignment horizontal="right" vertical="center"/>
    </xf>
    <xf numFmtId="0" fontId="11" fillId="0" borderId="34" xfId="0" applyFont="1" applyBorder="1" applyAlignment="1">
      <alignment horizontal="center" vertical="center" shrinkToFit="1"/>
    </xf>
    <xf numFmtId="0" fontId="11" fillId="0" borderId="147" xfId="0" applyFont="1" applyBorder="1" applyAlignment="1">
      <alignment horizontal="center" vertical="center" shrinkToFit="1"/>
    </xf>
    <xf numFmtId="0" fontId="11" fillId="0" borderId="14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49" xfId="0" applyFont="1" applyBorder="1" applyAlignment="1">
      <alignment horizontal="center" vertical="center" shrinkToFit="1"/>
    </xf>
    <xf numFmtId="0" fontId="11" fillId="0" borderId="150" xfId="0" applyFont="1" applyBorder="1" applyAlignment="1">
      <alignment horizontal="center" vertical="center" shrinkToFit="1"/>
    </xf>
    <xf numFmtId="0" fontId="67" fillId="0" borderId="63" xfId="0" applyFont="1" applyBorder="1" applyAlignment="1">
      <alignment horizontal="center" vertical="center" shrinkToFit="1"/>
    </xf>
    <xf numFmtId="0" fontId="67" fillId="0" borderId="39" xfId="0" applyFont="1" applyBorder="1" applyAlignment="1">
      <alignment horizontal="center" vertical="center" shrinkToFit="1"/>
    </xf>
    <xf numFmtId="0" fontId="67" fillId="0" borderId="115" xfId="0" applyFont="1" applyBorder="1" applyAlignment="1">
      <alignment horizontal="center" vertical="center" shrinkToFit="1"/>
    </xf>
    <xf numFmtId="0" fontId="67" fillId="0" borderId="46" xfId="0" applyFont="1" applyBorder="1" applyAlignment="1">
      <alignment horizontal="center" vertical="center" shrinkToFit="1"/>
    </xf>
    <xf numFmtId="0" fontId="67" fillId="0" borderId="41" xfId="0" applyFont="1" applyBorder="1" applyAlignment="1">
      <alignment horizontal="center" vertical="center" shrinkToFit="1"/>
    </xf>
    <xf numFmtId="0" fontId="67" fillId="0" borderId="10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151" xfId="0" applyFont="1" applyBorder="1" applyAlignment="1">
      <alignment horizontal="center" vertical="center" shrinkToFit="1"/>
    </xf>
    <xf numFmtId="0" fontId="70" fillId="0" borderId="0" xfId="64" applyFont="1" applyAlignment="1">
      <alignment horizontal="center" vertical="center"/>
      <protection/>
    </xf>
    <xf numFmtId="0" fontId="23" fillId="0" borderId="14" xfId="64" applyFont="1" applyBorder="1" applyAlignment="1">
      <alignment horizontal="center" vertical="center"/>
      <protection/>
    </xf>
    <xf numFmtId="0" fontId="71" fillId="0" borderId="73" xfId="64" applyFont="1" applyBorder="1" applyAlignment="1">
      <alignment horizontal="center" vertical="center"/>
      <protection/>
    </xf>
    <xf numFmtId="0" fontId="23" fillId="0" borderId="15" xfId="64" applyFont="1" applyBorder="1" applyAlignment="1">
      <alignment horizontal="center" vertical="center"/>
      <protection/>
    </xf>
    <xf numFmtId="0" fontId="72" fillId="0" borderId="2" xfId="64" applyFont="1" applyBorder="1" applyAlignment="1">
      <alignment horizontal="center" vertical="center"/>
      <protection/>
    </xf>
    <xf numFmtId="0" fontId="72" fillId="0" borderId="3" xfId="64" applyFont="1" applyBorder="1" applyAlignment="1">
      <alignment horizontal="center" vertical="center"/>
      <protection/>
    </xf>
    <xf numFmtId="0" fontId="72" fillId="0" borderId="152" xfId="64" applyFont="1" applyBorder="1" applyAlignment="1">
      <alignment horizontal="center" vertical="center"/>
      <protection/>
    </xf>
    <xf numFmtId="0" fontId="72" fillId="0" borderId="4" xfId="64" applyFont="1" applyBorder="1" applyAlignment="1">
      <alignment horizontal="center" vertical="center"/>
      <protection/>
    </xf>
    <xf numFmtId="0" fontId="72" fillId="0" borderId="6" xfId="64" applyFont="1" applyBorder="1" applyAlignment="1">
      <alignment horizontal="center" vertical="center"/>
      <protection/>
    </xf>
    <xf numFmtId="0" fontId="23" fillId="0" borderId="147" xfId="64" applyFont="1" applyBorder="1" applyAlignment="1">
      <alignment horizontal="center" vertical="center" shrinkToFit="1"/>
      <protection/>
    </xf>
    <xf numFmtId="0" fontId="23" fillId="0" borderId="7" xfId="64" applyFont="1" applyBorder="1" applyAlignment="1">
      <alignment horizontal="center" vertical="center" shrinkToFit="1"/>
      <protection/>
    </xf>
    <xf numFmtId="0" fontId="23" fillId="0" borderId="8" xfId="64" applyFont="1" applyBorder="1" applyAlignment="1">
      <alignment horizontal="center" vertical="center" shrinkToFit="1"/>
      <protection/>
    </xf>
    <xf numFmtId="0" fontId="23" fillId="0" borderId="41" xfId="64" applyFont="1" applyBorder="1" applyAlignment="1">
      <alignment horizontal="center" vertical="center" shrinkToFit="1"/>
      <protection/>
    </xf>
    <xf numFmtId="0" fontId="23" fillId="0" borderId="153" xfId="64" applyFont="1" applyBorder="1" applyAlignment="1">
      <alignment horizontal="center" vertical="center" shrinkToFit="1"/>
      <protection/>
    </xf>
    <xf numFmtId="0" fontId="23" fillId="0" borderId="42" xfId="64" applyFont="1" applyBorder="1" applyAlignment="1">
      <alignment horizontal="center" vertical="center" shrinkToFit="1"/>
      <protection/>
    </xf>
    <xf numFmtId="0" fontId="23" fillId="0" borderId="69" xfId="64" applyFont="1" applyBorder="1" applyAlignment="1">
      <alignment horizontal="center" vertical="center" shrinkToFit="1"/>
      <protection/>
    </xf>
    <xf numFmtId="0" fontId="23" fillId="0" borderId="19" xfId="64" applyFont="1" applyBorder="1" applyAlignment="1">
      <alignment horizontal="center" vertical="center" shrinkToFit="1"/>
      <protection/>
    </xf>
    <xf numFmtId="0" fontId="23" fillId="0" borderId="154" xfId="64" applyFont="1" applyBorder="1" applyAlignment="1">
      <alignment horizontal="center" vertical="center" shrinkToFit="1"/>
      <protection/>
    </xf>
    <xf numFmtId="0" fontId="23" fillId="0" borderId="45" xfId="64" applyFont="1" applyBorder="1" applyAlignment="1">
      <alignment horizontal="center" vertical="center" shrinkToFit="1"/>
      <protection/>
    </xf>
    <xf numFmtId="0" fontId="23" fillId="0" borderId="18" xfId="64" applyFont="1" applyBorder="1" applyAlignment="1">
      <alignment horizontal="center" vertical="center" shrinkToFit="1"/>
      <protection/>
    </xf>
    <xf numFmtId="0" fontId="23" fillId="0" borderId="21" xfId="64" applyFont="1" applyBorder="1" applyAlignment="1">
      <alignment horizontal="center" vertical="center" shrinkToFit="1"/>
      <protection/>
    </xf>
    <xf numFmtId="0" fontId="23" fillId="0" borderId="20" xfId="64" applyFont="1" applyBorder="1" applyAlignment="1">
      <alignment horizontal="center" vertical="center" shrinkToFit="1"/>
      <protection/>
    </xf>
    <xf numFmtId="0" fontId="23" fillId="0" borderId="155" xfId="64" applyFont="1" applyBorder="1" applyAlignment="1">
      <alignment horizontal="center" vertical="center" shrinkToFit="1"/>
      <protection/>
    </xf>
    <xf numFmtId="0" fontId="23" fillId="0" borderId="32" xfId="64" applyFont="1" applyBorder="1" applyAlignment="1">
      <alignment horizontal="center" vertical="center"/>
      <protection/>
    </xf>
    <xf numFmtId="0" fontId="23" fillId="0" borderId="33" xfId="64" applyFont="1" applyBorder="1" applyAlignment="1">
      <alignment horizontal="center" vertical="center"/>
      <protection/>
    </xf>
    <xf numFmtId="0" fontId="23" fillId="0" borderId="67" xfId="64" applyFont="1" applyBorder="1" applyAlignment="1">
      <alignment horizontal="center" vertical="center"/>
      <protection/>
    </xf>
    <xf numFmtId="0" fontId="23" fillId="0" borderId="11" xfId="64" applyFont="1" applyBorder="1" applyAlignment="1">
      <alignment horizontal="center" vertical="center"/>
      <protection/>
    </xf>
    <xf numFmtId="0" fontId="23" fillId="0" borderId="12" xfId="64" applyFont="1" applyBorder="1" applyAlignment="1">
      <alignment horizontal="center" vertical="center"/>
      <protection/>
    </xf>
    <xf numFmtId="0" fontId="23" fillId="0" borderId="132" xfId="64" applyFont="1" applyBorder="1" applyAlignment="1">
      <alignment horizontal="center" vertical="center"/>
      <protection/>
    </xf>
    <xf numFmtId="0" fontId="23" fillId="0" borderId="44" xfId="64" applyFont="1" applyBorder="1" applyAlignment="1">
      <alignment horizontal="center" vertical="center"/>
      <protection/>
    </xf>
    <xf numFmtId="0" fontId="23" fillId="0" borderId="156" xfId="64" applyFont="1" applyBorder="1" applyAlignment="1">
      <alignment horizontal="center" vertical="center"/>
      <protection/>
    </xf>
    <xf numFmtId="0" fontId="23" fillId="0" borderId="47" xfId="64" applyFont="1" applyBorder="1" applyAlignment="1">
      <alignment horizontal="center" vertical="center"/>
      <protection/>
    </xf>
    <xf numFmtId="0" fontId="23" fillId="0" borderId="38" xfId="64" applyFont="1" applyBorder="1" applyAlignment="1">
      <alignment horizontal="center" vertical="center"/>
      <protection/>
    </xf>
    <xf numFmtId="0" fontId="23" fillId="0" borderId="39" xfId="64" applyFont="1" applyBorder="1" applyAlignment="1">
      <alignment horizontal="center" vertical="center"/>
      <protection/>
    </xf>
    <xf numFmtId="0" fontId="23" fillId="0" borderId="36" xfId="64" applyFont="1" applyBorder="1" applyAlignment="1">
      <alignment horizontal="center" vertical="center"/>
      <protection/>
    </xf>
    <xf numFmtId="0" fontId="23" fillId="0" borderId="0" xfId="64" applyFont="1" applyAlignment="1">
      <alignment horizontal="center" vertical="center"/>
      <protection/>
    </xf>
    <xf numFmtId="0" fontId="23" fillId="0" borderId="8" xfId="64" applyFont="1" applyBorder="1" applyAlignment="1">
      <alignment horizontal="center" vertical="center"/>
      <protection/>
    </xf>
    <xf numFmtId="0" fontId="23" fillId="0" borderId="41" xfId="64" applyFont="1" applyBorder="1" applyAlignment="1">
      <alignment horizontal="center" vertical="center"/>
      <protection/>
    </xf>
    <xf numFmtId="0" fontId="23" fillId="0" borderId="9" xfId="64" applyFont="1" applyBorder="1" applyAlignment="1">
      <alignment horizontal="center" vertical="center" shrinkToFit="1"/>
      <protection/>
    </xf>
    <xf numFmtId="0" fontId="23" fillId="0" borderId="68" xfId="64" applyFont="1" applyBorder="1" applyAlignment="1">
      <alignment horizontal="center" vertical="center" shrinkToFit="1"/>
      <protection/>
    </xf>
    <xf numFmtId="0" fontId="23" fillId="0" borderId="14" xfId="64" applyFont="1" applyBorder="1" applyAlignment="1">
      <alignment horizontal="center" vertical="center" shrinkToFit="1"/>
      <protection/>
    </xf>
    <xf numFmtId="0" fontId="23" fillId="0" borderId="157" xfId="64" applyFont="1" applyBorder="1" applyAlignment="1">
      <alignment horizontal="center" vertical="center" shrinkToFit="1"/>
      <protection/>
    </xf>
    <xf numFmtId="0" fontId="23" fillId="0" borderId="43" xfId="64" applyFont="1" applyBorder="1" applyAlignment="1">
      <alignment horizontal="center" vertical="center" shrinkToFit="1"/>
      <protection/>
    </xf>
    <xf numFmtId="0" fontId="23" fillId="0" borderId="17" xfId="64" applyFont="1" applyBorder="1" applyAlignment="1">
      <alignment horizontal="center" vertical="center" shrinkToFit="1"/>
      <protection/>
    </xf>
    <xf numFmtId="0" fontId="23" fillId="0" borderId="16" xfId="64" applyFont="1" applyBorder="1" applyAlignment="1">
      <alignment horizontal="center" vertical="center" shrinkToFit="1"/>
      <protection/>
    </xf>
    <xf numFmtId="0" fontId="23" fillId="0" borderId="15" xfId="64" applyFont="1" applyBorder="1" applyAlignment="1">
      <alignment horizontal="center" vertical="center" shrinkToFit="1"/>
      <protection/>
    </xf>
    <xf numFmtId="0" fontId="23" fillId="0" borderId="158" xfId="64" applyFont="1" applyBorder="1" applyAlignment="1">
      <alignment horizontal="center" vertical="center" shrinkToFit="1"/>
      <protection/>
    </xf>
    <xf numFmtId="0" fontId="23" fillId="0" borderId="159" xfId="64" applyFont="1" applyBorder="1" applyAlignment="1">
      <alignment horizontal="center" vertical="center" shrinkToFit="1"/>
      <protection/>
    </xf>
    <xf numFmtId="0" fontId="23" fillId="0" borderId="149" xfId="64" applyFont="1" applyBorder="1" applyAlignment="1">
      <alignment horizontal="center" vertical="center"/>
      <protection/>
    </xf>
    <xf numFmtId="0" fontId="23" fillId="0" borderId="73" xfId="64" applyFont="1" applyBorder="1" applyAlignment="1">
      <alignment horizontal="center" vertical="center"/>
      <protection/>
    </xf>
    <xf numFmtId="0" fontId="23" fillId="0" borderId="74" xfId="64" applyFont="1" applyBorder="1" applyAlignment="1">
      <alignment horizontal="center" vertical="center"/>
      <protection/>
    </xf>
    <xf numFmtId="0" fontId="23" fillId="0" borderId="37" xfId="64" applyFont="1" applyBorder="1" applyAlignment="1">
      <alignment horizontal="center" vertical="center"/>
      <protection/>
    </xf>
    <xf numFmtId="0" fontId="73" fillId="0" borderId="55" xfId="66" applyFont="1" applyBorder="1" applyAlignment="1">
      <alignment horizontal="center" vertical="center"/>
      <protection/>
    </xf>
    <xf numFmtId="0" fontId="73" fillId="0" borderId="64" xfId="66" applyFont="1" applyBorder="1" applyAlignment="1">
      <alignment horizontal="center" vertical="center"/>
      <protection/>
    </xf>
    <xf numFmtId="20" fontId="73" fillId="0" borderId="27" xfId="66" applyNumberFormat="1" applyFont="1" applyBorder="1" applyAlignment="1">
      <alignment horizontal="center" vertical="center"/>
      <protection/>
    </xf>
    <xf numFmtId="20" fontId="73" fillId="0" borderId="32" xfId="66" applyNumberFormat="1" applyFont="1" applyBorder="1" applyAlignment="1">
      <alignment horizontal="center" vertical="center"/>
      <protection/>
    </xf>
    <xf numFmtId="0" fontId="15" fillId="0" borderId="160" xfId="61" applyFont="1" applyBorder="1" applyAlignment="1">
      <alignment horizontal="center" vertical="center" shrinkToFit="1"/>
      <protection/>
    </xf>
    <xf numFmtId="0" fontId="15" fillId="0" borderId="161" xfId="61" applyFont="1" applyBorder="1" applyAlignment="1">
      <alignment horizontal="center" vertical="center" shrinkToFit="1"/>
      <protection/>
    </xf>
    <xf numFmtId="0" fontId="23" fillId="0" borderId="162" xfId="64" applyFont="1" applyBorder="1" applyAlignment="1">
      <alignment horizontal="center" vertical="center" shrinkToFit="1"/>
      <protection/>
    </xf>
    <xf numFmtId="0" fontId="23" fillId="0" borderId="78" xfId="64" applyFont="1" applyBorder="1" applyAlignment="1">
      <alignment horizontal="center" vertical="center" shrinkToFit="1"/>
      <protection/>
    </xf>
    <xf numFmtId="0" fontId="23" fillId="0" borderId="79" xfId="64" applyFont="1" applyBorder="1" applyAlignment="1">
      <alignment horizontal="center" vertical="center" shrinkToFit="1"/>
      <protection/>
    </xf>
    <xf numFmtId="0" fontId="23" fillId="0" borderId="26" xfId="64" applyFont="1" applyBorder="1" applyAlignment="1">
      <alignment horizontal="center" vertical="center" shrinkToFit="1"/>
      <protection/>
    </xf>
    <xf numFmtId="0" fontId="23" fillId="0" borderId="27" xfId="64" applyFont="1" applyBorder="1" applyAlignment="1">
      <alignment horizontal="center" vertical="center" shrinkToFit="1"/>
      <protection/>
    </xf>
    <xf numFmtId="0" fontId="23" fillId="0" borderId="163" xfId="64" applyFont="1" applyBorder="1" applyAlignment="1">
      <alignment horizontal="center" vertical="center" shrinkToFit="1"/>
      <protection/>
    </xf>
    <xf numFmtId="0" fontId="15" fillId="0" borderId="164" xfId="61" applyFont="1" applyBorder="1" applyAlignment="1">
      <alignment horizontal="center" vertical="center" shrinkToFit="1"/>
      <protection/>
    </xf>
    <xf numFmtId="0" fontId="23" fillId="0" borderId="76" xfId="64" applyFont="1" applyBorder="1" applyAlignment="1">
      <alignment horizontal="center" vertical="center" shrinkToFit="1"/>
      <protection/>
    </xf>
    <xf numFmtId="0" fontId="23" fillId="0" borderId="28" xfId="64" applyFont="1" applyBorder="1" applyAlignment="1">
      <alignment horizontal="center" vertical="center" shrinkToFit="1"/>
      <protection/>
    </xf>
    <xf numFmtId="0" fontId="73" fillId="0" borderId="165" xfId="61" applyFont="1" applyBorder="1" applyAlignment="1">
      <alignment horizontal="center" vertical="center" shrinkToFit="1"/>
      <protection/>
    </xf>
    <xf numFmtId="0" fontId="73" fillId="0" borderId="166" xfId="61" applyFont="1" applyBorder="1" applyAlignment="1">
      <alignment horizontal="center" vertical="center" shrinkToFit="1"/>
      <protection/>
    </xf>
    <xf numFmtId="0" fontId="73" fillId="0" borderId="167" xfId="61" applyFont="1" applyBorder="1" applyAlignment="1">
      <alignment horizontal="center" vertical="center" shrinkToFit="1"/>
      <protection/>
    </xf>
    <xf numFmtId="0" fontId="73" fillId="0" borderId="77" xfId="61" applyFont="1" applyBorder="1" applyAlignment="1">
      <alignment horizontal="center" vertical="center" shrinkToFit="1"/>
      <protection/>
    </xf>
    <xf numFmtId="0" fontId="73" fillId="0" borderId="168" xfId="61" applyFont="1" applyBorder="1" applyAlignment="1">
      <alignment horizontal="center" vertical="center" shrinkToFit="1"/>
      <protection/>
    </xf>
    <xf numFmtId="0" fontId="23" fillId="0" borderId="31" xfId="64" applyFont="1" applyBorder="1" applyAlignment="1">
      <alignment horizontal="center" vertical="center" shrinkToFit="1"/>
      <protection/>
    </xf>
    <xf numFmtId="0" fontId="23" fillId="0" borderId="32" xfId="64" applyFont="1" applyBorder="1" applyAlignment="1">
      <alignment horizontal="center" vertical="center" shrinkToFit="1"/>
      <protection/>
    </xf>
    <xf numFmtId="0" fontId="23" fillId="0" borderId="75" xfId="64" applyFont="1" applyBorder="1" applyAlignment="1">
      <alignment horizontal="center" vertical="center" shrinkToFit="1"/>
      <protection/>
    </xf>
    <xf numFmtId="0" fontId="73" fillId="0" borderId="169" xfId="61" applyFont="1" applyBorder="1" applyAlignment="1">
      <alignment horizontal="center" vertical="center" shrinkToFit="1"/>
      <protection/>
    </xf>
    <xf numFmtId="0" fontId="23" fillId="0" borderId="33" xfId="64" applyFont="1" applyBorder="1" applyAlignment="1">
      <alignment horizontal="center" vertical="center" shrinkToFit="1"/>
      <protection/>
    </xf>
    <xf numFmtId="0" fontId="74" fillId="0" borderId="55" xfId="61" applyFont="1" applyBorder="1" applyAlignment="1">
      <alignment horizontal="center" vertical="center" shrinkToFit="1"/>
      <protection/>
    </xf>
    <xf numFmtId="0" fontId="74" fillId="0" borderId="27" xfId="61" applyFont="1" applyBorder="1" applyAlignment="1">
      <alignment horizontal="center" vertical="center" shrinkToFit="1"/>
      <protection/>
    </xf>
    <xf numFmtId="0" fontId="74" fillId="0" borderId="28" xfId="61" applyFont="1" applyBorder="1" applyAlignment="1">
      <alignment horizontal="center" vertical="center" shrinkToFit="1"/>
      <protection/>
    </xf>
    <xf numFmtId="0" fontId="74" fillId="0" borderId="64" xfId="61" applyFont="1" applyBorder="1" applyAlignment="1">
      <alignment horizontal="center" vertical="center" shrinkToFit="1"/>
      <protection/>
    </xf>
    <xf numFmtId="0" fontId="74" fillId="0" borderId="32" xfId="61" applyFont="1" applyBorder="1" applyAlignment="1">
      <alignment horizontal="center" vertical="center" shrinkToFit="1"/>
      <protection/>
    </xf>
    <xf numFmtId="0" fontId="74" fillId="0" borderId="33" xfId="61" applyFont="1" applyBorder="1" applyAlignment="1">
      <alignment horizontal="center" vertical="center" shrinkToFit="1"/>
      <protection/>
    </xf>
    <xf numFmtId="0" fontId="72" fillId="0" borderId="62" xfId="61" applyFont="1" applyBorder="1" applyAlignment="1">
      <alignment horizontal="center" vertical="center" shrinkToFit="1"/>
      <protection/>
    </xf>
    <xf numFmtId="0" fontId="72" fillId="0" borderId="22" xfId="61" applyFont="1" applyBorder="1" applyAlignment="1">
      <alignment horizontal="center" vertical="center" shrinkToFit="1"/>
      <protection/>
    </xf>
    <xf numFmtId="0" fontId="72" fillId="0" borderId="23" xfId="61" applyFont="1" applyBorder="1" applyAlignment="1">
      <alignment horizontal="center" vertical="center" shrinkToFit="1"/>
      <protection/>
    </xf>
    <xf numFmtId="0" fontId="23" fillId="0" borderId="2" xfId="61" applyFont="1" applyBorder="1" applyAlignment="1" applyProtection="1">
      <alignment horizontal="center" vertical="center" shrinkToFit="1"/>
      <protection locked="0"/>
    </xf>
    <xf numFmtId="0" fontId="23" fillId="0" borderId="3" xfId="61" applyFont="1" applyBorder="1" applyAlignment="1" applyProtection="1">
      <alignment horizontal="center" vertical="center" shrinkToFit="1"/>
      <protection locked="0"/>
    </xf>
    <xf numFmtId="0" fontId="15" fillId="0" borderId="5" xfId="61" applyFont="1" applyBorder="1" applyAlignment="1">
      <alignment horizontal="center" vertical="center" wrapText="1" shrinkToFit="1"/>
      <protection/>
    </xf>
    <xf numFmtId="0" fontId="15" fillId="0" borderId="4" xfId="61" applyFont="1" applyBorder="1" applyAlignment="1">
      <alignment horizontal="center" vertical="center" shrinkToFit="1"/>
      <protection/>
    </xf>
    <xf numFmtId="0" fontId="14" fillId="17" borderId="5" xfId="61" applyFont="1" applyFill="1" applyBorder="1" applyAlignment="1">
      <alignment horizontal="center" vertical="center" wrapText="1" shrinkToFit="1"/>
      <protection/>
    </xf>
    <xf numFmtId="0" fontId="14" fillId="17" borderId="4" xfId="61" applyFont="1" applyFill="1" applyBorder="1" applyAlignment="1">
      <alignment horizontal="center" vertical="center" shrinkToFit="1"/>
      <protection/>
    </xf>
    <xf numFmtId="0" fontId="15" fillId="0" borderId="3" xfId="61" applyFont="1" applyBorder="1" applyAlignment="1">
      <alignment horizontal="center" vertical="center" wrapText="1" shrinkToFit="1"/>
      <protection/>
    </xf>
    <xf numFmtId="0" fontId="15" fillId="0" borderId="6" xfId="61" applyFont="1" applyBorder="1" applyAlignment="1">
      <alignment horizontal="center" vertical="center" shrinkToFit="1"/>
      <protection/>
    </xf>
    <xf numFmtId="0" fontId="23" fillId="0" borderId="24" xfId="66" applyFont="1" applyBorder="1" applyAlignment="1">
      <alignment horizontal="center" vertical="center" shrinkToFit="1"/>
      <protection/>
    </xf>
    <xf numFmtId="0" fontId="23" fillId="0" borderId="147" xfId="66" applyFont="1" applyBorder="1" applyAlignment="1">
      <alignment horizontal="center" vertical="center" shrinkToFit="1"/>
      <protection/>
    </xf>
    <xf numFmtId="0" fontId="15" fillId="0" borderId="26" xfId="61" applyFont="1" applyBorder="1" applyAlignment="1">
      <alignment horizontal="center" vertical="center" shrinkToFit="1"/>
      <protection/>
    </xf>
    <xf numFmtId="0" fontId="15" fillId="0" borderId="28" xfId="61" applyFont="1" applyBorder="1" applyAlignment="1">
      <alignment horizontal="center" vertical="center" shrinkToFit="1"/>
      <protection/>
    </xf>
    <xf numFmtId="0" fontId="15" fillId="0" borderId="59" xfId="61" applyFont="1" applyBorder="1" applyAlignment="1">
      <alignment horizontal="center" vertical="center" shrinkToFit="1"/>
      <protection/>
    </xf>
    <xf numFmtId="0" fontId="15" fillId="0" borderId="42" xfId="61" applyFont="1" applyBorder="1" applyAlignment="1">
      <alignment horizontal="center" vertical="center" shrinkToFit="1"/>
      <protection/>
    </xf>
    <xf numFmtId="0" fontId="15" fillId="0" borderId="35" xfId="61" applyFont="1" applyBorder="1" applyAlignment="1">
      <alignment horizontal="center" vertical="center" shrinkToFit="1"/>
      <protection/>
    </xf>
    <xf numFmtId="0" fontId="15" fillId="0" borderId="7" xfId="61" applyFont="1" applyBorder="1" applyAlignment="1">
      <alignment horizontal="center" vertical="center" shrinkToFit="1"/>
      <protection/>
    </xf>
    <xf numFmtId="0" fontId="26" fillId="0" borderId="8" xfId="61" applyFont="1" applyBorder="1" applyAlignment="1">
      <alignment horizontal="right" vertical="center" shrinkToFit="1"/>
      <protection/>
    </xf>
    <xf numFmtId="0" fontId="26" fillId="0" borderId="15" xfId="61" applyFont="1" applyBorder="1" applyAlignment="1">
      <alignment horizontal="right" vertical="center" shrinkToFit="1"/>
      <protection/>
    </xf>
    <xf numFmtId="0" fontId="15" fillId="0" borderId="42" xfId="61" applyFont="1" applyBorder="1" applyAlignment="1">
      <alignment horizontal="left" vertical="center" shrinkToFit="1"/>
      <protection/>
    </xf>
    <xf numFmtId="0" fontId="15" fillId="0" borderId="17" xfId="61" applyFont="1" applyBorder="1" applyAlignment="1">
      <alignment horizontal="left" vertical="center" shrinkToFit="1"/>
      <protection/>
    </xf>
    <xf numFmtId="0" fontId="14" fillId="17" borderId="36" xfId="61" applyFont="1" applyFill="1" applyBorder="1" applyAlignment="1">
      <alignment horizontal="center" vertical="center" shrinkToFit="1"/>
      <protection/>
    </xf>
    <xf numFmtId="0" fontId="14" fillId="17" borderId="59" xfId="61" applyFont="1" applyFill="1" applyBorder="1" applyAlignment="1">
      <alignment horizontal="center" vertical="center" shrinkToFit="1"/>
      <protection/>
    </xf>
    <xf numFmtId="0" fontId="14" fillId="17" borderId="8" xfId="61" applyFont="1" applyFill="1" applyBorder="1" applyAlignment="1">
      <alignment horizontal="center" vertical="center" shrinkToFit="1"/>
      <protection/>
    </xf>
    <xf numFmtId="0" fontId="14" fillId="17" borderId="42" xfId="61" applyFont="1" applyFill="1" applyBorder="1" applyAlignment="1">
      <alignment horizontal="center" vertical="center" shrinkToFit="1"/>
      <protection/>
    </xf>
    <xf numFmtId="0" fontId="30" fillId="17" borderId="8" xfId="61" applyFont="1" applyFill="1" applyBorder="1" applyAlignment="1">
      <alignment horizontal="right" vertical="center" shrinkToFit="1"/>
      <protection/>
    </xf>
    <xf numFmtId="0" fontId="30" fillId="17" borderId="15" xfId="61" applyFont="1" applyFill="1" applyBorder="1" applyAlignment="1">
      <alignment horizontal="right" vertical="center" shrinkToFit="1"/>
      <protection/>
    </xf>
    <xf numFmtId="0" fontId="14" fillId="17" borderId="59" xfId="61" applyFont="1" applyFill="1" applyBorder="1" applyAlignment="1">
      <alignment horizontal="left" vertical="center" shrinkToFit="1"/>
      <protection/>
    </xf>
    <xf numFmtId="0" fontId="14" fillId="17" borderId="42" xfId="61" applyFont="1" applyFill="1" applyBorder="1" applyAlignment="1">
      <alignment horizontal="left" vertical="center" shrinkToFit="1"/>
      <protection/>
    </xf>
    <xf numFmtId="0" fontId="24" fillId="0" borderId="7" xfId="61" applyFont="1" applyBorder="1" applyAlignment="1" applyProtection="1">
      <alignment horizontal="center" vertical="center" shrinkToFit="1"/>
      <protection locked="0"/>
    </xf>
    <xf numFmtId="0" fontId="24" fillId="0" borderId="9" xfId="61" applyFont="1" applyBorder="1" applyAlignment="1" applyProtection="1">
      <alignment horizontal="center" vertical="center" shrinkToFit="1"/>
      <protection locked="0"/>
    </xf>
    <xf numFmtId="0" fontId="24" fillId="0" borderId="14" xfId="61" applyFont="1" applyBorder="1" applyAlignment="1" applyProtection="1">
      <alignment horizontal="center" vertical="center" shrinkToFit="1"/>
      <protection locked="0"/>
    </xf>
    <xf numFmtId="0" fontId="24" fillId="0" borderId="16" xfId="61" applyFont="1" applyBorder="1" applyAlignment="1" applyProtection="1">
      <alignment horizontal="center" vertical="center" shrinkToFit="1"/>
      <protection locked="0"/>
    </xf>
    <xf numFmtId="0" fontId="15" fillId="0" borderId="8" xfId="61" applyFont="1" applyBorder="1" applyAlignment="1">
      <alignment horizontal="center" vertical="center" shrinkToFit="1"/>
      <protection/>
    </xf>
    <xf numFmtId="0" fontId="15" fillId="0" borderId="108" xfId="61" applyFont="1" applyBorder="1" applyAlignment="1">
      <alignment horizontal="center" vertical="center" shrinkToFit="1"/>
      <protection/>
    </xf>
    <xf numFmtId="0" fontId="23" fillId="0" borderId="149" xfId="66" applyFont="1" applyBorder="1" applyAlignment="1">
      <alignment horizontal="center" vertical="center" shrinkToFit="1"/>
      <protection/>
    </xf>
    <xf numFmtId="0" fontId="15" fillId="0" borderId="38" xfId="61" applyFont="1" applyBorder="1" applyAlignment="1">
      <alignment horizontal="center" vertical="center" shrinkToFit="1"/>
      <protection/>
    </xf>
    <xf numFmtId="0" fontId="15" fillId="0" borderId="115" xfId="61" applyFont="1" applyBorder="1" applyAlignment="1">
      <alignment horizontal="center" vertical="center" shrinkToFit="1"/>
      <protection/>
    </xf>
    <xf numFmtId="0" fontId="15" fillId="0" borderId="40" xfId="61" applyFont="1" applyBorder="1" applyAlignment="1">
      <alignment horizontal="center" vertical="center" shrinkToFit="1"/>
      <protection/>
    </xf>
    <xf numFmtId="0" fontId="15" fillId="0" borderId="73" xfId="61" applyFont="1" applyBorder="1" applyAlignment="1">
      <alignment horizontal="center" vertical="center" shrinkToFit="1"/>
      <protection/>
    </xf>
    <xf numFmtId="0" fontId="14" fillId="17" borderId="38" xfId="61" applyFont="1" applyFill="1" applyBorder="1" applyAlignment="1">
      <alignment horizontal="center" vertical="center" shrinkToFit="1"/>
      <protection/>
    </xf>
    <xf numFmtId="0" fontId="14" fillId="17" borderId="40" xfId="61" applyFont="1" applyFill="1" applyBorder="1" applyAlignment="1">
      <alignment horizontal="center" vertical="center" shrinkToFit="1"/>
      <protection/>
    </xf>
    <xf numFmtId="0" fontId="14" fillId="17" borderId="40" xfId="61" applyFont="1" applyFill="1" applyBorder="1" applyAlignment="1">
      <alignment horizontal="left" vertical="center" shrinkToFit="1"/>
      <protection/>
    </xf>
    <xf numFmtId="0" fontId="23" fillId="0" borderId="29" xfId="66" applyFont="1" applyBorder="1" applyAlignment="1">
      <alignment horizontal="center" vertical="center" shrinkToFit="1"/>
      <protection/>
    </xf>
    <xf numFmtId="0" fontId="15" fillId="0" borderId="61" xfId="61" applyFont="1" applyBorder="1" applyAlignment="1">
      <alignment horizontal="center" vertical="center" shrinkToFit="1"/>
      <protection/>
    </xf>
    <xf numFmtId="0" fontId="15" fillId="0" borderId="30" xfId="61" applyFont="1" applyBorder="1" applyAlignment="1">
      <alignment horizontal="center" vertical="center" shrinkToFit="1"/>
      <protection/>
    </xf>
    <xf numFmtId="0" fontId="26" fillId="0" borderId="20" xfId="61" applyFont="1" applyBorder="1" applyAlignment="1">
      <alignment horizontal="right" vertical="center" shrinkToFit="1"/>
      <protection/>
    </xf>
    <xf numFmtId="0" fontId="15" fillId="0" borderId="18" xfId="61" applyFont="1" applyBorder="1" applyAlignment="1">
      <alignment horizontal="left" vertical="center" shrinkToFit="1"/>
      <protection/>
    </xf>
    <xf numFmtId="0" fontId="14" fillId="17" borderId="31" xfId="61" applyFont="1" applyFill="1" applyBorder="1" applyAlignment="1">
      <alignment horizontal="center" vertical="center" shrinkToFit="1"/>
      <protection/>
    </xf>
    <xf numFmtId="0" fontId="14" fillId="17" borderId="61" xfId="61" applyFont="1" applyFill="1" applyBorder="1" applyAlignment="1">
      <alignment horizontal="center" vertical="center" shrinkToFit="1"/>
      <protection/>
    </xf>
    <xf numFmtId="0" fontId="30" fillId="17" borderId="20" xfId="61" applyFont="1" applyFill="1" applyBorder="1" applyAlignment="1">
      <alignment horizontal="right" vertical="center" shrinkToFit="1"/>
      <protection/>
    </xf>
    <xf numFmtId="0" fontId="14" fillId="17" borderId="61" xfId="61" applyFont="1" applyFill="1" applyBorder="1" applyAlignment="1">
      <alignment horizontal="left" vertical="center" shrinkToFit="1"/>
      <protection/>
    </xf>
    <xf numFmtId="0" fontId="24" fillId="0" borderId="19" xfId="61" applyFont="1" applyBorder="1" applyAlignment="1" applyProtection="1">
      <alignment horizontal="center" vertical="center" shrinkToFit="1"/>
      <protection locked="0"/>
    </xf>
    <xf numFmtId="0" fontId="24" fillId="0" borderId="21" xfId="61" applyFont="1" applyBorder="1" applyAlignment="1" applyProtection="1">
      <alignment horizontal="center" vertical="center" shrinkToFit="1"/>
      <protection locked="0"/>
    </xf>
    <xf numFmtId="0" fontId="15" fillId="0" borderId="31" xfId="61" applyFont="1" applyBorder="1" applyAlignment="1">
      <alignment horizontal="center" vertical="center" shrinkToFit="1"/>
      <protection/>
    </xf>
    <xf numFmtId="0" fontId="15" fillId="0" borderId="33" xfId="61" applyFont="1" applyBorder="1" applyAlignment="1">
      <alignment horizontal="center" vertical="center" shrinkToFit="1"/>
      <protection/>
    </xf>
    <xf numFmtId="0" fontId="15" fillId="17" borderId="5" xfId="61" applyFont="1" applyFill="1" applyBorder="1" applyAlignment="1">
      <alignment horizontal="center" vertical="center" wrapText="1" shrinkToFit="1"/>
      <protection/>
    </xf>
    <xf numFmtId="0" fontId="15" fillId="17" borderId="4" xfId="61" applyFont="1" applyFill="1" applyBorder="1" applyAlignment="1">
      <alignment horizontal="center" vertical="center" shrinkToFit="1"/>
      <protection/>
    </xf>
    <xf numFmtId="0" fontId="15" fillId="17" borderId="36" xfId="61" applyFont="1" applyFill="1" applyBorder="1" applyAlignment="1">
      <alignment horizontal="center" vertical="center" shrinkToFit="1"/>
      <protection/>
    </xf>
    <xf numFmtId="0" fontId="15" fillId="17" borderId="59" xfId="61" applyFont="1" applyFill="1" applyBorder="1" applyAlignment="1">
      <alignment horizontal="center" vertical="center" shrinkToFit="1"/>
      <protection/>
    </xf>
    <xf numFmtId="0" fontId="15" fillId="17" borderId="8" xfId="61" applyFont="1" applyFill="1" applyBorder="1" applyAlignment="1">
      <alignment horizontal="center" vertical="center" shrinkToFit="1"/>
      <protection/>
    </xf>
    <xf numFmtId="0" fontId="15" fillId="17" borderId="42" xfId="61" applyFont="1" applyFill="1" applyBorder="1" applyAlignment="1">
      <alignment horizontal="center" vertical="center" shrinkToFit="1"/>
      <protection/>
    </xf>
    <xf numFmtId="0" fontId="26" fillId="17" borderId="8" xfId="61" applyFont="1" applyFill="1" applyBorder="1" applyAlignment="1">
      <alignment horizontal="right" vertical="center" shrinkToFit="1"/>
      <protection/>
    </xf>
    <xf numFmtId="0" fontId="26" fillId="17" borderId="15" xfId="61" applyFont="1" applyFill="1" applyBorder="1" applyAlignment="1">
      <alignment horizontal="right" vertical="center" shrinkToFit="1"/>
      <protection/>
    </xf>
    <xf numFmtId="0" fontId="15" fillId="17" borderId="59" xfId="61" applyFont="1" applyFill="1" applyBorder="1" applyAlignment="1">
      <alignment horizontal="left" vertical="center" shrinkToFit="1"/>
      <protection/>
    </xf>
    <xf numFmtId="0" fontId="15" fillId="17" borderId="42" xfId="61" applyFont="1" applyFill="1" applyBorder="1" applyAlignment="1">
      <alignment horizontal="left" vertical="center" shrinkToFit="1"/>
      <protection/>
    </xf>
    <xf numFmtId="0" fontId="15" fillId="17" borderId="38" xfId="61" applyFont="1" applyFill="1" applyBorder="1" applyAlignment="1">
      <alignment horizontal="center" vertical="center" shrinkToFit="1"/>
      <protection/>
    </xf>
    <xf numFmtId="0" fontId="15" fillId="17" borderId="40" xfId="61" applyFont="1" applyFill="1" applyBorder="1" applyAlignment="1">
      <alignment horizontal="center" vertical="center" shrinkToFit="1"/>
      <protection/>
    </xf>
    <xf numFmtId="0" fontId="15" fillId="17" borderId="40" xfId="61" applyFont="1" applyFill="1" applyBorder="1" applyAlignment="1">
      <alignment horizontal="left" vertical="center" shrinkToFit="1"/>
      <protection/>
    </xf>
    <xf numFmtId="0" fontId="15" fillId="17" borderId="31" xfId="61" applyFont="1" applyFill="1" applyBorder="1" applyAlignment="1">
      <alignment horizontal="center" vertical="center" shrinkToFit="1"/>
      <protection/>
    </xf>
    <xf numFmtId="0" fontId="15" fillId="17" borderId="61" xfId="61" applyFont="1" applyFill="1" applyBorder="1" applyAlignment="1">
      <alignment horizontal="center" vertical="center" shrinkToFit="1"/>
      <protection/>
    </xf>
    <xf numFmtId="0" fontId="26" fillId="17" borderId="20" xfId="61" applyFont="1" applyFill="1" applyBorder="1" applyAlignment="1">
      <alignment horizontal="right" vertical="center" shrinkToFit="1"/>
      <protection/>
    </xf>
    <xf numFmtId="0" fontId="15" fillId="17" borderId="61" xfId="61" applyFont="1" applyFill="1" applyBorder="1" applyAlignment="1">
      <alignment horizontal="left" vertical="center" shrinkToFit="1"/>
      <protection/>
    </xf>
    <xf numFmtId="0" fontId="77" fillId="0" borderId="0" xfId="63" applyFont="1" applyAlignment="1">
      <alignment horizontal="center" vertical="center" shrinkToFit="1"/>
      <protection/>
    </xf>
    <xf numFmtId="0" fontId="0" fillId="0" borderId="0" xfId="0" applyAlignment="1">
      <alignment vertical="center"/>
    </xf>
    <xf numFmtId="0" fontId="0" fillId="8" borderId="170" xfId="0" applyFill="1" applyBorder="1" applyAlignment="1">
      <alignment horizontal="center" vertical="center"/>
    </xf>
    <xf numFmtId="0" fontId="0" fillId="8" borderId="171" xfId="0" applyFill="1" applyBorder="1" applyAlignment="1">
      <alignment horizontal="center" vertical="center"/>
    </xf>
    <xf numFmtId="0" fontId="0" fillId="8" borderId="53" xfId="0" applyFill="1" applyBorder="1" applyAlignment="1">
      <alignment horizontal="center" vertical="center"/>
    </xf>
    <xf numFmtId="0" fontId="0" fillId="8" borderId="172" xfId="0" applyFill="1" applyBorder="1" applyAlignment="1">
      <alignment horizontal="center" vertical="center"/>
    </xf>
    <xf numFmtId="0" fontId="0" fillId="8" borderId="173" xfId="0" applyFill="1" applyBorder="1" applyAlignment="1">
      <alignment horizontal="center" vertical="center"/>
    </xf>
    <xf numFmtId="0" fontId="0" fillId="8" borderId="174" xfId="0" applyFill="1"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20" fontId="0" fillId="0" borderId="55" xfId="0" applyNumberFormat="1" applyBorder="1" applyAlignment="1">
      <alignment horizontal="center" vertical="center"/>
    </xf>
    <xf numFmtId="20" fontId="0" fillId="0" borderId="56" xfId="0" applyNumberFormat="1" applyBorder="1" applyAlignment="1">
      <alignment horizontal="center" vertical="center"/>
    </xf>
    <xf numFmtId="20" fontId="0" fillId="0" borderId="175" xfId="0" applyNumberFormat="1" applyBorder="1" applyAlignment="1">
      <alignment horizontal="center" vertical="center"/>
    </xf>
    <xf numFmtId="0" fontId="0" fillId="8" borderId="27" xfId="0" applyFill="1" applyBorder="1" applyAlignment="1">
      <alignment horizontal="center" vertical="center" shrinkToFit="1"/>
    </xf>
    <xf numFmtId="0" fontId="0" fillId="8" borderId="0" xfId="0" applyFill="1" applyAlignment="1">
      <alignment horizontal="center" vertical="center" shrinkToFit="1"/>
    </xf>
    <xf numFmtId="0" fontId="0" fillId="8" borderId="87" xfId="0" applyFill="1" applyBorder="1" applyAlignment="1">
      <alignment horizontal="center" vertical="center" shrinkToFit="1"/>
    </xf>
    <xf numFmtId="0" fontId="79" fillId="8" borderId="27" xfId="0" applyFont="1" applyFill="1" applyBorder="1" applyAlignment="1">
      <alignment horizontal="center" vertical="center"/>
    </xf>
    <xf numFmtId="0" fontId="79" fillId="8" borderId="0" xfId="0" applyFont="1" applyFill="1" applyAlignment="1">
      <alignment horizontal="center" vertical="center"/>
    </xf>
    <xf numFmtId="0" fontId="79" fillId="8" borderId="87" xfId="0" applyFont="1" applyFill="1"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87" xfId="0" applyBorder="1" applyAlignment="1">
      <alignment horizontal="center" vertical="center"/>
    </xf>
    <xf numFmtId="0" fontId="0" fillId="0" borderId="28" xfId="0" applyBorder="1" applyAlignment="1">
      <alignment horizontal="center" vertical="center" shrinkToFit="1"/>
    </xf>
    <xf numFmtId="0" fontId="0" fillId="0" borderId="37" xfId="0" applyBorder="1" applyAlignment="1">
      <alignment horizontal="center" vertical="center" shrinkToFit="1"/>
    </xf>
    <xf numFmtId="0" fontId="0" fillId="0" borderId="176" xfId="0" applyBorder="1" applyAlignment="1">
      <alignment horizontal="center" vertical="center" shrinkToFit="1"/>
    </xf>
    <xf numFmtId="0" fontId="0" fillId="18" borderId="14" xfId="0" applyFill="1" applyBorder="1" applyAlignment="1">
      <alignment horizontal="center" vertical="center"/>
    </xf>
    <xf numFmtId="0" fontId="0" fillId="18" borderId="15" xfId="0" applyFill="1" applyBorder="1" applyAlignment="1">
      <alignment horizontal="center" vertical="center"/>
    </xf>
    <xf numFmtId="0" fontId="0" fillId="0" borderId="14" xfId="0" applyBorder="1" applyAlignment="1">
      <alignment horizontal="center" vertical="center"/>
    </xf>
    <xf numFmtId="0" fontId="76" fillId="0" borderId="41" xfId="0" applyFont="1" applyBorder="1" applyAlignment="1">
      <alignment horizontal="center" vertical="center"/>
    </xf>
    <xf numFmtId="0" fontId="76" fillId="0" borderId="108" xfId="0" applyFont="1" applyBorder="1" applyAlignment="1">
      <alignment horizontal="center" vertical="center"/>
    </xf>
    <xf numFmtId="0" fontId="7" fillId="0" borderId="39" xfId="47" applyBorder="1" applyAlignment="1">
      <alignment horizontal="center" vertical="center" shrinkToFit="1"/>
      <protection/>
    </xf>
    <xf numFmtId="0" fontId="7" fillId="0" borderId="115" xfId="47" applyBorder="1" applyAlignment="1">
      <alignment horizontal="center" vertical="center" shrinkToFit="1"/>
      <protection/>
    </xf>
    <xf numFmtId="0" fontId="0" fillId="8" borderId="17" xfId="0" applyFill="1" applyBorder="1" applyAlignment="1">
      <alignment horizontal="center" vertical="center" shrinkToFit="1"/>
    </xf>
    <xf numFmtId="0" fontId="0" fillId="8" borderId="14" xfId="0" applyFill="1" applyBorder="1" applyAlignment="1">
      <alignment horizontal="center" vertical="center" shrinkToFit="1"/>
    </xf>
    <xf numFmtId="0" fontId="13" fillId="0" borderId="0" xfId="0" applyFont="1" applyAlignment="1">
      <alignment horizontal="center" vertical="center" shrinkToFit="1"/>
    </xf>
    <xf numFmtId="0" fontId="13" fillId="0" borderId="37" xfId="0" applyFont="1" applyBorder="1" applyAlignment="1">
      <alignment horizontal="center" vertical="center" shrinkToFit="1"/>
    </xf>
    <xf numFmtId="0" fontId="28" fillId="0" borderId="0" xfId="0" applyFont="1" applyAlignment="1">
      <alignment horizontal="center" vertical="center"/>
    </xf>
    <xf numFmtId="0" fontId="28" fillId="0" borderId="39" xfId="0" applyFont="1" applyBorder="1" applyAlignment="1">
      <alignment horizontal="center" vertical="center"/>
    </xf>
    <xf numFmtId="0" fontId="72" fillId="0" borderId="56" xfId="0" applyFont="1" applyBorder="1" applyAlignment="1">
      <alignment horizontal="center" vertical="center" shrinkToFit="1"/>
    </xf>
    <xf numFmtId="0" fontId="72" fillId="0" borderId="0" xfId="0" applyFont="1" applyAlignment="1">
      <alignment horizontal="center" vertical="center" shrinkToFit="1"/>
    </xf>
    <xf numFmtId="0" fontId="72" fillId="0" borderId="64" xfId="0" applyFont="1" applyBorder="1" applyAlignment="1">
      <alignment horizontal="center" vertical="center" shrinkToFit="1"/>
    </xf>
    <xf numFmtId="0" fontId="72" fillId="0" borderId="32" xfId="0" applyFont="1" applyBorder="1" applyAlignment="1">
      <alignment horizontal="center" vertical="center" shrinkToFit="1"/>
    </xf>
    <xf numFmtId="0" fontId="72" fillId="0" borderId="37" xfId="0" applyFont="1" applyBorder="1" applyAlignment="1">
      <alignment horizontal="center" vertical="center" shrinkToFit="1"/>
    </xf>
    <xf numFmtId="0" fontId="72" fillId="0" borderId="33" xfId="0" applyFont="1" applyBorder="1" applyAlignment="1">
      <alignment horizontal="center" vertical="center" shrinkToFit="1"/>
    </xf>
    <xf numFmtId="0" fontId="24" fillId="0" borderId="55"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64"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72" fillId="0" borderId="15" xfId="0" applyFont="1" applyBorder="1" applyAlignment="1">
      <alignment horizontal="center" vertical="center"/>
    </xf>
    <xf numFmtId="0" fontId="72" fillId="0" borderId="43" xfId="0" applyFont="1" applyBorder="1" applyAlignment="1">
      <alignment horizontal="center" vertical="center"/>
    </xf>
    <xf numFmtId="0" fontId="72" fillId="0" borderId="17" xfId="0" applyFont="1" applyBorder="1" applyAlignment="1">
      <alignment horizontal="center" vertical="center"/>
    </xf>
    <xf numFmtId="0" fontId="72" fillId="0" borderId="0" xfId="0" applyFont="1" applyAlignment="1">
      <alignmen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80" fillId="0" borderId="55" xfId="0" applyFont="1" applyBorder="1" applyAlignment="1">
      <alignment horizontal="center" vertical="center"/>
    </xf>
    <xf numFmtId="0" fontId="80" fillId="0" borderId="27" xfId="0" applyFont="1" applyBorder="1" applyAlignment="1">
      <alignment horizontal="center" vertical="center"/>
    </xf>
    <xf numFmtId="0" fontId="80" fillId="0" borderId="28" xfId="0" applyFont="1" applyBorder="1" applyAlignment="1">
      <alignment horizontal="center" vertical="center"/>
    </xf>
    <xf numFmtId="0" fontId="80" fillId="0" borderId="64" xfId="0" applyFont="1" applyBorder="1" applyAlignment="1">
      <alignment horizontal="center" vertical="center"/>
    </xf>
    <xf numFmtId="0" fontId="80" fillId="0" borderId="32" xfId="0" applyFont="1" applyBorder="1" applyAlignment="1">
      <alignment horizontal="center" vertical="center"/>
    </xf>
    <xf numFmtId="0" fontId="80" fillId="0" borderId="33" xfId="0" applyFont="1" applyBorder="1" applyAlignment="1">
      <alignment horizontal="center" vertical="center"/>
    </xf>
    <xf numFmtId="0" fontId="13" fillId="0" borderId="38"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2" xfId="0" applyFont="1" applyBorder="1" applyAlignment="1">
      <alignment horizontal="center" vertical="center" wrapText="1"/>
    </xf>
    <xf numFmtId="0" fontId="72" fillId="0" borderId="15" xfId="0" applyFont="1" applyBorder="1" applyAlignment="1">
      <alignment horizontal="center" vertical="center" shrinkToFit="1"/>
    </xf>
    <xf numFmtId="0" fontId="72" fillId="0" borderId="17" xfId="0" applyFont="1" applyBorder="1" applyAlignment="1">
      <alignment horizontal="center" vertical="center" shrinkToFit="1"/>
    </xf>
    <xf numFmtId="20" fontId="25" fillId="0" borderId="14" xfId="0" applyNumberFormat="1" applyFont="1" applyBorder="1" applyAlignment="1">
      <alignment horizontal="center" vertical="center"/>
    </xf>
    <xf numFmtId="20" fontId="25" fillId="0" borderId="15" xfId="0" applyNumberFormat="1" applyFont="1" applyBorder="1" applyAlignment="1">
      <alignment horizontal="center" vertical="center"/>
    </xf>
    <xf numFmtId="0" fontId="13" fillId="0" borderId="55"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56" xfId="0" applyFont="1" applyBorder="1" applyAlignment="1">
      <alignment horizontal="center" vertical="center" shrinkToFit="1"/>
    </xf>
    <xf numFmtId="0" fontId="15" fillId="0" borderId="27"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32" xfId="0" applyFont="1" applyBorder="1" applyAlignment="1">
      <alignment horizontal="center" vertical="center" wrapText="1" shrinkToFit="1"/>
    </xf>
    <xf numFmtId="0" fontId="13" fillId="0" borderId="28" xfId="0" applyFont="1" applyBorder="1" applyAlignment="1">
      <alignment horizontal="center" vertical="center" shrinkToFit="1"/>
    </xf>
    <xf numFmtId="0" fontId="28" fillId="0" borderId="40" xfId="0" applyFont="1" applyBorder="1" applyAlignment="1">
      <alignment horizontal="center" vertical="center"/>
    </xf>
    <xf numFmtId="0" fontId="28" fillId="0" borderId="38" xfId="0" applyFont="1" applyBorder="1" applyAlignment="1">
      <alignment horizontal="center" vertical="center"/>
    </xf>
    <xf numFmtId="0" fontId="28" fillId="0" borderId="122"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8" xfId="0" applyFont="1" applyBorder="1" applyAlignment="1">
      <alignment horizontal="center" vertical="center"/>
    </xf>
    <xf numFmtId="0" fontId="28" fillId="0" borderId="123" xfId="0" applyFont="1" applyBorder="1" applyAlignment="1">
      <alignment horizontal="center" vertical="center"/>
    </xf>
    <xf numFmtId="0" fontId="73" fillId="0" borderId="55" xfId="0" applyFont="1" applyBorder="1" applyAlignment="1">
      <alignment horizontal="center" vertical="center" shrinkToFit="1"/>
    </xf>
    <xf numFmtId="0" fontId="73" fillId="0" borderId="27" xfId="0" applyFont="1" applyBorder="1" applyAlignment="1">
      <alignment horizontal="center" vertical="center" shrinkToFit="1"/>
    </xf>
    <xf numFmtId="0" fontId="73" fillId="0" borderId="28" xfId="0" applyFont="1" applyBorder="1" applyAlignment="1">
      <alignment horizontal="center" vertical="center" shrinkToFit="1"/>
    </xf>
    <xf numFmtId="0" fontId="73" fillId="0" borderId="64" xfId="0" applyFont="1" applyBorder="1" applyAlignment="1">
      <alignment horizontal="center" vertical="center" shrinkToFit="1"/>
    </xf>
    <xf numFmtId="0" fontId="73" fillId="0" borderId="32" xfId="0" applyFont="1" applyBorder="1" applyAlignment="1">
      <alignment horizontal="center" vertical="center" shrinkToFit="1"/>
    </xf>
    <xf numFmtId="0" fontId="73" fillId="0" borderId="33" xfId="0" applyFont="1" applyBorder="1" applyAlignment="1">
      <alignment horizontal="center" vertical="center" shrinkToFit="1"/>
    </xf>
    <xf numFmtId="0" fontId="72" fillId="0" borderId="8" xfId="0" applyFont="1" applyBorder="1" applyAlignment="1">
      <alignment horizontal="center" vertical="center" shrinkToFit="1"/>
    </xf>
    <xf numFmtId="0" fontId="72" fillId="0" borderId="42" xfId="0" applyFont="1" applyBorder="1" applyAlignment="1">
      <alignment horizontal="center" vertical="center" shrinkToFit="1"/>
    </xf>
    <xf numFmtId="0" fontId="23" fillId="0" borderId="38" xfId="0" applyFont="1" applyBorder="1" applyAlignment="1">
      <alignment horizontal="center" vertical="center"/>
    </xf>
    <xf numFmtId="0" fontId="23" fillId="0" borderId="40" xfId="0" applyFont="1" applyBorder="1"/>
    <xf numFmtId="0" fontId="23" fillId="0" borderId="40" xfId="0" applyFont="1" applyBorder="1" applyAlignment="1">
      <alignment horizontal="center" vertical="center"/>
    </xf>
    <xf numFmtId="0" fontId="28" fillId="0" borderId="121" xfId="0" applyFont="1" applyBorder="1" applyAlignment="1">
      <alignment horizontal="center" vertical="center"/>
    </xf>
    <xf numFmtId="0" fontId="0" fillId="0" borderId="27" xfId="0" applyBorder="1" applyAlignment="1">
      <alignment horizontal="center" vertical="center" shrinkToFit="1"/>
    </xf>
    <xf numFmtId="0" fontId="0" fillId="0" borderId="0" xfId="0" applyAlignment="1">
      <alignment horizontal="center" vertical="center" shrinkToFit="1"/>
    </xf>
    <xf numFmtId="0" fontId="0" fillId="0" borderId="87" xfId="0" applyBorder="1" applyAlignment="1">
      <alignment horizontal="center" vertical="center" shrinkToFi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18" borderId="43" xfId="0" applyFill="1" applyBorder="1" applyAlignment="1">
      <alignment horizontal="center" vertical="center"/>
    </xf>
    <xf numFmtId="0" fontId="0" fillId="18" borderId="49" xfId="0" applyFill="1" applyBorder="1" applyAlignment="1">
      <alignment horizontal="center" vertical="center"/>
    </xf>
    <xf numFmtId="0" fontId="7" fillId="18" borderId="39" xfId="47" applyFill="1" applyBorder="1" applyAlignment="1">
      <alignment horizontal="center" vertical="center" shrinkToFit="1"/>
      <protection/>
    </xf>
    <xf numFmtId="0" fontId="7" fillId="18" borderId="115" xfId="47" applyFill="1" applyBorder="1" applyAlignment="1">
      <alignment horizontal="center" vertical="center" shrinkToFit="1"/>
      <protection/>
    </xf>
    <xf numFmtId="0" fontId="82" fillId="0" borderId="32" xfId="57" applyFont="1" applyBorder="1" applyAlignment="1">
      <alignment horizontal="center" vertical="center"/>
      <protection/>
    </xf>
    <xf numFmtId="0" fontId="32" fillId="0" borderId="32" xfId="57" applyFont="1" applyBorder="1" applyAlignment="1">
      <alignment horizontal="center" vertical="center"/>
      <protection/>
    </xf>
    <xf numFmtId="0" fontId="47" fillId="0" borderId="32" xfId="57" applyFont="1" applyBorder="1" applyAlignment="1">
      <alignment horizontal="center" vertical="center"/>
      <protection/>
    </xf>
    <xf numFmtId="0" fontId="47" fillId="0" borderId="32" xfId="57" applyFont="1" applyBorder="1" applyAlignment="1" quotePrefix="1">
      <alignment horizontal="center" vertical="center"/>
      <protection/>
    </xf>
    <xf numFmtId="0" fontId="33" fillId="0" borderId="55" xfId="57" applyFont="1" applyBorder="1" applyAlignment="1">
      <alignment horizontal="center" vertical="center" shrinkToFit="1"/>
      <protection/>
    </xf>
    <xf numFmtId="0" fontId="33" fillId="0" borderId="107" xfId="57" applyFont="1" applyBorder="1" applyAlignment="1">
      <alignment horizontal="center" vertical="center" shrinkToFit="1"/>
      <protection/>
    </xf>
    <xf numFmtId="0" fontId="2" fillId="0" borderId="26" xfId="57" applyFont="1" applyBorder="1" applyAlignment="1">
      <alignment horizontal="center" vertical="center" wrapText="1" shrinkToFit="1"/>
      <protection/>
    </xf>
    <xf numFmtId="0" fontId="2" fillId="0" borderId="27" xfId="57" applyFont="1" applyBorder="1" applyAlignment="1">
      <alignment horizontal="center" vertical="center" shrinkToFit="1"/>
      <protection/>
    </xf>
    <xf numFmtId="0" fontId="2" fillId="0" borderId="107" xfId="57" applyFont="1" applyBorder="1" applyAlignment="1">
      <alignment horizontal="center" vertical="center" shrinkToFit="1"/>
      <protection/>
    </xf>
    <xf numFmtId="0" fontId="2" fillId="0" borderId="36" xfId="57" applyFont="1" applyBorder="1" applyAlignment="1">
      <alignment horizontal="center" vertical="center" shrinkToFit="1"/>
      <protection/>
    </xf>
    <xf numFmtId="0" fontId="2" fillId="0" borderId="0" xfId="57" applyFont="1" applyAlignment="1">
      <alignment horizontal="center" vertical="center" shrinkToFit="1"/>
      <protection/>
    </xf>
    <xf numFmtId="0" fontId="2" fillId="0" borderId="59" xfId="57" applyFont="1" applyBorder="1" applyAlignment="1">
      <alignment horizontal="center" vertical="center" shrinkToFit="1"/>
      <protection/>
    </xf>
    <xf numFmtId="0" fontId="2" fillId="0" borderId="8" xfId="57" applyFont="1" applyBorder="1" applyAlignment="1">
      <alignment horizontal="center" vertical="center" shrinkToFit="1"/>
      <protection/>
    </xf>
    <xf numFmtId="0" fontId="2" fillId="0" borderId="41" xfId="57" applyFont="1" applyBorder="1" applyAlignment="1">
      <alignment horizontal="center" vertical="center" shrinkToFit="1"/>
      <protection/>
    </xf>
    <xf numFmtId="0" fontId="2" fillId="0" borderId="42" xfId="57" applyFont="1" applyBorder="1" applyAlignment="1">
      <alignment horizontal="center" vertical="center" shrinkToFit="1"/>
      <protection/>
    </xf>
    <xf numFmtId="0" fontId="33" fillId="0" borderId="44" xfId="57" applyFont="1" applyBorder="1" applyAlignment="1">
      <alignment horizontal="center" vertical="center" shrinkToFit="1"/>
      <protection/>
    </xf>
    <xf numFmtId="0" fontId="33" fillId="0" borderId="177" xfId="57" applyFont="1" applyBorder="1" applyAlignment="1">
      <alignment horizontal="center" vertical="center" shrinkToFit="1"/>
      <protection/>
    </xf>
    <xf numFmtId="0" fontId="33" fillId="0" borderId="119" xfId="57" applyFont="1" applyBorder="1" applyAlignment="1">
      <alignment horizontal="center" vertical="center" shrinkToFit="1"/>
      <protection/>
    </xf>
    <xf numFmtId="0" fontId="33" fillId="0" borderId="42" xfId="57" applyFont="1" applyBorder="1" applyAlignment="1">
      <alignment horizontal="center" vertical="center" shrinkToFit="1"/>
      <protection/>
    </xf>
    <xf numFmtId="0" fontId="33" fillId="8" borderId="177" xfId="57" applyFont="1" applyFill="1" applyBorder="1" applyAlignment="1">
      <alignment horizontal="center" vertical="center" shrinkToFit="1"/>
      <protection/>
    </xf>
    <xf numFmtId="0" fontId="33" fillId="8" borderId="27" xfId="57" applyFont="1" applyFill="1" applyBorder="1" applyAlignment="1">
      <alignment horizontal="center" vertical="center" shrinkToFit="1"/>
      <protection/>
    </xf>
    <xf numFmtId="0" fontId="33" fillId="8" borderId="28" xfId="57" applyFont="1" applyFill="1" applyBorder="1" applyAlignment="1">
      <alignment horizontal="center" vertical="center" shrinkToFit="1"/>
      <protection/>
    </xf>
    <xf numFmtId="0" fontId="33" fillId="0" borderId="56" xfId="57" applyFont="1" applyBorder="1" applyAlignment="1">
      <alignment horizontal="center" vertical="center" shrinkToFit="1"/>
      <protection/>
    </xf>
    <xf numFmtId="0" fontId="33" fillId="0" borderId="0" xfId="57" applyFont="1" applyAlignment="1">
      <alignment horizontal="center" vertical="center" shrinkToFit="1"/>
      <protection/>
    </xf>
    <xf numFmtId="0" fontId="33" fillId="0" borderId="38" xfId="57" applyFont="1" applyBorder="1" applyAlignment="1">
      <alignment horizontal="center" vertical="center" shrinkToFit="1"/>
      <protection/>
    </xf>
    <xf numFmtId="0" fontId="33" fillId="0" borderId="40" xfId="57" applyFont="1" applyBorder="1" applyAlignment="1">
      <alignment horizontal="center" vertical="center" shrinkToFit="1"/>
      <protection/>
    </xf>
    <xf numFmtId="0" fontId="33" fillId="8" borderId="178" xfId="57" applyFont="1" applyFill="1" applyBorder="1" applyAlignment="1">
      <alignment horizontal="center" vertical="center" shrinkToFit="1"/>
      <protection/>
    </xf>
    <xf numFmtId="0" fontId="33" fillId="8" borderId="0" xfId="57" applyFont="1" applyFill="1" applyAlignment="1">
      <alignment horizontal="center" vertical="center" shrinkToFit="1"/>
      <protection/>
    </xf>
    <xf numFmtId="0" fontId="33" fillId="8" borderId="37" xfId="57" applyFont="1" applyFill="1" applyBorder="1" applyAlignment="1">
      <alignment horizontal="center" vertical="center" shrinkToFit="1"/>
      <protection/>
    </xf>
    <xf numFmtId="0" fontId="33" fillId="0" borderId="46" xfId="57" applyFont="1" applyBorder="1" applyAlignment="1">
      <alignment horizontal="center" vertical="center" shrinkToFit="1"/>
      <protection/>
    </xf>
    <xf numFmtId="0" fontId="33" fillId="0" borderId="8" xfId="57" applyFont="1" applyBorder="1" applyAlignment="1">
      <alignment horizontal="center" vertical="center" shrinkToFit="1"/>
      <protection/>
    </xf>
    <xf numFmtId="0" fontId="33" fillId="0" borderId="179" xfId="57" applyFont="1" applyBorder="1" applyAlignment="1">
      <alignment horizontal="center" vertical="center" shrinkToFit="1"/>
      <protection/>
    </xf>
    <xf numFmtId="0" fontId="33" fillId="0" borderId="17" xfId="57" applyFont="1" applyBorder="1" applyAlignment="1">
      <alignment horizontal="center" vertical="center" shrinkToFit="1"/>
      <protection/>
    </xf>
    <xf numFmtId="0" fontId="33" fillId="8" borderId="119" xfId="57" applyFont="1" applyFill="1" applyBorder="1" applyAlignment="1">
      <alignment horizontal="center" vertical="center" shrinkToFit="1"/>
      <protection/>
    </xf>
    <xf numFmtId="0" fontId="33" fillId="8" borderId="41" xfId="57" applyFont="1" applyFill="1" applyBorder="1" applyAlignment="1">
      <alignment horizontal="center" vertical="center" shrinkToFit="1"/>
      <protection/>
    </xf>
    <xf numFmtId="0" fontId="33" fillId="8" borderId="108" xfId="57" applyFont="1" applyFill="1" applyBorder="1" applyAlignment="1">
      <alignment horizontal="center" vertical="center" shrinkToFit="1"/>
      <protection/>
    </xf>
    <xf numFmtId="0" fontId="33" fillId="0" borderId="63" xfId="57" applyFont="1" applyBorder="1" applyAlignment="1">
      <alignment horizontal="center" vertical="center" shrinkToFit="1"/>
      <protection/>
    </xf>
    <xf numFmtId="0" fontId="0" fillId="0" borderId="38" xfId="57" applyFont="1" applyBorder="1" applyAlignment="1">
      <alignment horizontal="center" vertical="center" wrapText="1" shrinkToFit="1"/>
      <protection/>
    </xf>
    <xf numFmtId="0" fontId="5" fillId="0" borderId="39" xfId="57" applyBorder="1" applyAlignment="1">
      <alignment horizontal="center" vertical="center" shrinkToFit="1"/>
      <protection/>
    </xf>
    <xf numFmtId="0" fontId="5" fillId="0" borderId="40" xfId="57" applyBorder="1" applyAlignment="1">
      <alignment horizontal="center" vertical="center" shrinkToFit="1"/>
      <protection/>
    </xf>
    <xf numFmtId="0" fontId="5" fillId="0" borderId="36" xfId="57" applyBorder="1" applyAlignment="1">
      <alignment horizontal="center" vertical="center" shrinkToFit="1"/>
      <protection/>
    </xf>
    <xf numFmtId="0" fontId="5" fillId="0" borderId="0" xfId="57" applyAlignment="1">
      <alignment horizontal="center" vertical="center" shrinkToFit="1"/>
      <protection/>
    </xf>
    <xf numFmtId="0" fontId="5" fillId="0" borderId="59" xfId="57" applyBorder="1" applyAlignment="1">
      <alignment horizontal="center" vertical="center" shrinkToFit="1"/>
      <protection/>
    </xf>
    <xf numFmtId="0" fontId="5" fillId="0" borderId="8" xfId="57" applyBorder="1" applyAlignment="1">
      <alignment horizontal="center" vertical="center" shrinkToFit="1"/>
      <protection/>
    </xf>
    <xf numFmtId="0" fontId="5" fillId="0" borderId="41" xfId="57" applyBorder="1" applyAlignment="1">
      <alignment horizontal="center" vertical="center" shrinkToFit="1"/>
      <protection/>
    </xf>
    <xf numFmtId="0" fontId="5" fillId="0" borderId="42" xfId="57" applyBorder="1" applyAlignment="1">
      <alignment horizontal="center" vertical="center" shrinkToFit="1"/>
      <protection/>
    </xf>
    <xf numFmtId="0" fontId="33" fillId="0" borderId="15" xfId="57" applyFont="1" applyBorder="1" applyAlignment="1">
      <alignment horizontal="center" vertical="center" shrinkToFit="1"/>
      <protection/>
    </xf>
    <xf numFmtId="0" fontId="33" fillId="0" borderId="110" xfId="57" applyFont="1" applyBorder="1" applyAlignment="1">
      <alignment horizontal="center" vertical="center" shrinkToFit="1"/>
      <protection/>
    </xf>
    <xf numFmtId="0" fontId="33" fillId="0" borderId="180" xfId="57" applyFont="1" applyBorder="1" applyAlignment="1">
      <alignment horizontal="center" vertical="center" shrinkToFit="1"/>
      <protection/>
    </xf>
    <xf numFmtId="0" fontId="33" fillId="0" borderId="181" xfId="57" applyFont="1" applyBorder="1" applyAlignment="1">
      <alignment horizontal="center" vertical="center" shrinkToFit="1"/>
      <protection/>
    </xf>
    <xf numFmtId="0" fontId="33" fillId="0" borderId="59" xfId="57" applyFont="1" applyBorder="1" applyAlignment="1">
      <alignment horizontal="center" vertical="center" shrinkToFit="1"/>
      <protection/>
    </xf>
    <xf numFmtId="177" fontId="33" fillId="8" borderId="179" xfId="57" applyNumberFormat="1" applyFont="1" applyFill="1" applyBorder="1" applyAlignment="1">
      <alignment horizontal="center" vertical="center" shrinkToFit="1"/>
      <protection/>
    </xf>
    <xf numFmtId="177" fontId="33" fillId="8" borderId="43" xfId="57" applyNumberFormat="1" applyFont="1" applyFill="1" applyBorder="1" applyAlignment="1">
      <alignment horizontal="center" vertical="center" shrinkToFit="1"/>
      <protection/>
    </xf>
    <xf numFmtId="0" fontId="33" fillId="0" borderId="182" xfId="57" applyFont="1" applyBorder="1" applyAlignment="1">
      <alignment horizontal="center" vertical="center" shrinkToFit="1"/>
      <protection/>
    </xf>
    <xf numFmtId="0" fontId="33" fillId="0" borderId="183" xfId="57" applyFont="1" applyBorder="1" applyAlignment="1">
      <alignment horizontal="center" vertical="center" shrinkToFit="1"/>
      <protection/>
    </xf>
    <xf numFmtId="0" fontId="33" fillId="8" borderId="178" xfId="57" applyFont="1" applyFill="1" applyBorder="1" applyAlignment="1">
      <alignment horizontal="center" vertical="center"/>
      <protection/>
    </xf>
    <xf numFmtId="0" fontId="33" fillId="8" borderId="0" xfId="57" applyFont="1" applyFill="1" applyAlignment="1">
      <alignment horizontal="center" vertical="center"/>
      <protection/>
    </xf>
    <xf numFmtId="0" fontId="33" fillId="8" borderId="184" xfId="57" applyFont="1" applyFill="1" applyBorder="1" applyAlignment="1">
      <alignment horizontal="center" vertical="center"/>
      <protection/>
    </xf>
    <xf numFmtId="0" fontId="33" fillId="8" borderId="37" xfId="57" applyFont="1" applyFill="1" applyBorder="1" applyAlignment="1">
      <alignment horizontal="center" vertical="center"/>
      <protection/>
    </xf>
    <xf numFmtId="0" fontId="33" fillId="0" borderId="185" xfId="57" applyFont="1" applyBorder="1" applyAlignment="1">
      <alignment horizontal="center" vertical="center" shrinkToFit="1"/>
      <protection/>
    </xf>
    <xf numFmtId="0" fontId="33" fillId="0" borderId="186" xfId="57" applyFont="1" applyBorder="1" applyAlignment="1">
      <alignment horizontal="center" vertical="center" shrinkToFit="1"/>
      <protection/>
    </xf>
    <xf numFmtId="0" fontId="33" fillId="8" borderId="119" xfId="57" applyFont="1" applyFill="1" applyBorder="1" applyAlignment="1">
      <alignment horizontal="center" vertical="center"/>
      <protection/>
    </xf>
    <xf numFmtId="0" fontId="33" fillId="8" borderId="41" xfId="57" applyFont="1" applyFill="1" applyBorder="1" applyAlignment="1">
      <alignment horizontal="center" vertical="center"/>
      <protection/>
    </xf>
    <xf numFmtId="0" fontId="33" fillId="8" borderId="118" xfId="57" applyFont="1" applyFill="1" applyBorder="1" applyAlignment="1">
      <alignment horizontal="center" vertical="center"/>
      <protection/>
    </xf>
    <xf numFmtId="0" fontId="33" fillId="0" borderId="39" xfId="57" applyFont="1" applyBorder="1" applyAlignment="1">
      <alignment horizontal="center" vertical="center" shrinkToFit="1"/>
      <protection/>
    </xf>
    <xf numFmtId="0" fontId="40" fillId="8" borderId="73" xfId="57" applyFont="1" applyFill="1" applyBorder="1" applyAlignment="1">
      <alignment horizontal="center" vertical="center"/>
      <protection/>
    </xf>
    <xf numFmtId="0" fontId="40" fillId="8" borderId="35" xfId="57" applyFont="1" applyFill="1" applyBorder="1" applyAlignment="1">
      <alignment horizontal="center" vertical="center"/>
      <protection/>
    </xf>
    <xf numFmtId="0" fontId="40" fillId="8" borderId="7" xfId="57" applyFont="1" applyFill="1" applyBorder="1" applyAlignment="1">
      <alignment horizontal="center" vertical="center"/>
      <protection/>
    </xf>
    <xf numFmtId="0" fontId="33" fillId="0" borderId="115" xfId="57" applyFont="1" applyBorder="1" applyAlignment="1">
      <alignment horizontal="center" vertical="center" shrinkToFit="1"/>
      <protection/>
    </xf>
    <xf numFmtId="0" fontId="47" fillId="0" borderId="0" xfId="57" applyFont="1" applyAlignment="1">
      <alignment horizontal="center" vertical="center" shrinkToFit="1"/>
      <protection/>
    </xf>
    <xf numFmtId="0" fontId="33" fillId="0" borderId="37" xfId="57" applyFont="1" applyBorder="1" applyAlignment="1">
      <alignment horizontal="center" vertical="center" shrinkToFit="1"/>
      <protection/>
    </xf>
    <xf numFmtId="0" fontId="33" fillId="8" borderId="42" xfId="57" applyFont="1" applyFill="1" applyBorder="1" applyAlignment="1">
      <alignment horizontal="center" vertical="center" shrinkToFit="1"/>
      <protection/>
    </xf>
    <xf numFmtId="0" fontId="33" fillId="8" borderId="8" xfId="57" applyFont="1" applyFill="1" applyBorder="1" applyAlignment="1">
      <alignment horizontal="center" vertical="center" shrinkToFit="1"/>
      <protection/>
    </xf>
    <xf numFmtId="0" fontId="33" fillId="8" borderId="15" xfId="57" applyFont="1" applyFill="1" applyBorder="1" applyAlignment="1">
      <alignment horizontal="center" vertical="center" shrinkToFit="1"/>
      <protection/>
    </xf>
    <xf numFmtId="0" fontId="33" fillId="8" borderId="17" xfId="57" applyFont="1" applyFill="1" applyBorder="1" applyAlignment="1">
      <alignment horizontal="center" vertical="center" shrinkToFit="1"/>
      <protection/>
    </xf>
    <xf numFmtId="0" fontId="33" fillId="8" borderId="14" xfId="57" applyFont="1" applyFill="1" applyBorder="1" applyAlignment="1">
      <alignment horizontal="center" vertical="center" shrinkToFit="1"/>
      <protection/>
    </xf>
    <xf numFmtId="0" fontId="33" fillId="0" borderId="43" xfId="57" applyFont="1" applyBorder="1" applyAlignment="1">
      <alignment horizontal="center" vertical="center" shrinkToFit="1"/>
      <protection/>
    </xf>
    <xf numFmtId="0" fontId="33" fillId="0" borderId="15" xfId="57" applyFont="1" applyBorder="1" applyAlignment="1">
      <alignment vertical="center"/>
      <protection/>
    </xf>
    <xf numFmtId="0" fontId="33" fillId="0" borderId="17" xfId="57" applyFont="1" applyBorder="1" applyAlignment="1">
      <alignment vertical="center"/>
      <protection/>
    </xf>
    <xf numFmtId="0" fontId="33" fillId="0" borderId="73" xfId="57" applyFont="1" applyBorder="1" applyAlignment="1">
      <alignment horizontal="center" vertical="center" shrinkToFit="1"/>
      <protection/>
    </xf>
    <xf numFmtId="0" fontId="33" fillId="0" borderId="36" xfId="57" applyFont="1" applyBorder="1" applyAlignment="1">
      <alignment horizontal="center" vertical="center" shrinkToFit="1"/>
      <protection/>
    </xf>
    <xf numFmtId="0" fontId="33" fillId="0" borderId="7" xfId="57" applyFont="1" applyBorder="1" applyAlignment="1">
      <alignment horizontal="center" vertical="center" shrinkToFit="1"/>
      <protection/>
    </xf>
    <xf numFmtId="0" fontId="33" fillId="0" borderId="108" xfId="57" applyFont="1" applyBorder="1" applyAlignment="1">
      <alignment horizontal="center" vertical="center" shrinkToFit="1"/>
      <protection/>
    </xf>
    <xf numFmtId="0" fontId="33" fillId="11" borderId="15" xfId="46" applyFont="1" applyFill="1" applyBorder="1" applyAlignment="1">
      <alignment horizontal="center" vertical="center"/>
      <protection/>
    </xf>
    <xf numFmtId="0" fontId="33" fillId="11" borderId="43" xfId="46" applyFont="1" applyFill="1" applyBorder="1" applyAlignment="1">
      <alignment horizontal="center" vertical="center"/>
      <protection/>
    </xf>
    <xf numFmtId="0" fontId="33" fillId="11" borderId="17" xfId="46" applyFont="1" applyFill="1" applyBorder="1" applyAlignment="1">
      <alignment horizontal="center" vertical="center"/>
      <protection/>
    </xf>
    <xf numFmtId="0" fontId="33" fillId="0" borderId="41" xfId="57" applyFont="1" applyBorder="1" applyAlignment="1">
      <alignment horizontal="center" vertical="center"/>
      <protection/>
    </xf>
    <xf numFmtId="0" fontId="33" fillId="0" borderId="27" xfId="57" applyFont="1" applyBorder="1" applyAlignment="1">
      <alignment horizontal="center" vertical="center" shrinkToFit="1"/>
      <protection/>
    </xf>
    <xf numFmtId="0" fontId="33" fillId="0" borderId="32" xfId="57" applyFont="1" applyBorder="1" applyAlignment="1">
      <alignment horizontal="center" vertical="center" shrinkToFit="1"/>
      <protection/>
    </xf>
    <xf numFmtId="0" fontId="2" fillId="0" borderId="27" xfId="57" applyFont="1" applyBorder="1" applyAlignment="1">
      <alignment horizontal="center" vertical="center" wrapText="1" shrinkToFit="1"/>
      <protection/>
    </xf>
    <xf numFmtId="0" fontId="2" fillId="0" borderId="32" xfId="57" applyFont="1" applyBorder="1" applyAlignment="1">
      <alignment horizontal="center" vertical="center" wrapText="1" shrinkToFit="1"/>
      <protection/>
    </xf>
    <xf numFmtId="0" fontId="2" fillId="0" borderId="0" xfId="57" applyFont="1" applyAlignment="1">
      <alignment horizontal="center" vertical="center" wrapText="1" shrinkToFit="1"/>
      <protection/>
    </xf>
    <xf numFmtId="0" fontId="33" fillId="0" borderId="41" xfId="57" applyFont="1" applyBorder="1" applyAlignment="1">
      <alignment horizontal="center" vertical="center" shrinkToFit="1"/>
      <protection/>
    </xf>
    <xf numFmtId="0" fontId="2" fillId="0" borderId="8" xfId="57" applyFont="1" applyBorder="1" applyAlignment="1">
      <alignment horizontal="center" vertical="center" wrapText="1" shrinkToFit="1"/>
      <protection/>
    </xf>
    <xf numFmtId="0" fontId="33" fillId="0" borderId="14" xfId="57" applyFont="1" applyBorder="1" applyAlignment="1">
      <alignment horizontal="center" vertical="center" shrinkToFit="1"/>
      <protection/>
    </xf>
    <xf numFmtId="0" fontId="33" fillId="8" borderId="43" xfId="57" applyFont="1" applyFill="1" applyBorder="1" applyAlignment="1">
      <alignment horizontal="center" vertical="center" shrinkToFit="1"/>
      <protection/>
    </xf>
    <xf numFmtId="0" fontId="33" fillId="0" borderId="48" xfId="57" applyFont="1" applyBorder="1" applyAlignment="1">
      <alignment horizontal="center" vertical="center" shrinkToFit="1"/>
      <protection/>
    </xf>
    <xf numFmtId="0" fontId="33" fillId="0" borderId="49" xfId="57" applyFont="1" applyBorder="1" applyAlignment="1">
      <alignment horizontal="center" vertical="center" shrinkToFit="1"/>
      <protection/>
    </xf>
    <xf numFmtId="0" fontId="33" fillId="8" borderId="49" xfId="57" applyFont="1" applyFill="1" applyBorder="1" applyAlignment="1">
      <alignment horizontal="center" vertical="center" shrinkToFit="1"/>
      <protection/>
    </xf>
    <xf numFmtId="0" fontId="33" fillId="0" borderId="45" xfId="57" applyFont="1" applyBorder="1" applyAlignment="1">
      <alignment horizontal="center" vertical="center" shrinkToFit="1"/>
      <protection/>
    </xf>
    <xf numFmtId="0" fontId="34" fillId="8" borderId="14" xfId="46" applyFont="1" applyFill="1" applyBorder="1" applyAlignment="1">
      <alignment horizontal="center" vertical="center"/>
      <protection/>
    </xf>
    <xf numFmtId="0" fontId="34" fillId="8" borderId="38" xfId="46" applyFont="1" applyFill="1" applyBorder="1" applyAlignment="1">
      <alignment horizontal="center" vertical="center"/>
      <protection/>
    </xf>
    <xf numFmtId="0" fontId="34" fillId="8" borderId="39" xfId="46" applyFont="1" applyFill="1" applyBorder="1" applyAlignment="1">
      <alignment horizontal="center" vertical="center"/>
      <protection/>
    </xf>
    <xf numFmtId="0" fontId="34" fillId="8" borderId="40" xfId="46" applyFont="1" applyFill="1" applyBorder="1" applyAlignment="1">
      <alignment horizontal="center" vertical="center"/>
      <protection/>
    </xf>
    <xf numFmtId="0" fontId="34" fillId="8" borderId="36" xfId="46" applyFont="1" applyFill="1" applyBorder="1" applyAlignment="1">
      <alignment horizontal="center" vertical="center"/>
      <protection/>
    </xf>
    <xf numFmtId="0" fontId="34" fillId="8" borderId="0" xfId="46" applyFont="1" applyFill="1" applyAlignment="1">
      <alignment horizontal="center" vertical="center"/>
      <protection/>
    </xf>
    <xf numFmtId="0" fontId="34" fillId="8" borderId="59" xfId="46" applyFont="1" applyFill="1" applyBorder="1" applyAlignment="1">
      <alignment horizontal="center" vertical="center"/>
      <protection/>
    </xf>
    <xf numFmtId="0" fontId="34" fillId="8" borderId="8" xfId="46" applyFont="1" applyFill="1" applyBorder="1" applyAlignment="1">
      <alignment horizontal="center" vertical="center"/>
      <protection/>
    </xf>
    <xf numFmtId="0" fontId="34" fillId="8" borderId="41" xfId="46" applyFont="1" applyFill="1" applyBorder="1" applyAlignment="1">
      <alignment horizontal="center" vertical="center"/>
      <protection/>
    </xf>
    <xf numFmtId="0" fontId="34" fillId="8" borderId="42" xfId="46" applyFont="1" applyFill="1" applyBorder="1" applyAlignment="1">
      <alignment horizontal="center" vertical="center"/>
      <protection/>
    </xf>
    <xf numFmtId="0" fontId="33" fillId="0" borderId="132" xfId="57" applyFont="1" applyBorder="1" applyAlignment="1">
      <alignment horizontal="center" vertical="center"/>
      <protection/>
    </xf>
    <xf numFmtId="0" fontId="33" fillId="0" borderId="44" xfId="57" applyFont="1" applyBorder="1" applyAlignment="1">
      <alignment horizontal="center" vertical="center"/>
      <protection/>
    </xf>
    <xf numFmtId="0" fontId="33" fillId="8" borderId="44" xfId="57" applyFont="1" applyFill="1" applyBorder="1" applyAlignment="1">
      <alignment horizontal="center" vertical="center"/>
      <protection/>
    </xf>
    <xf numFmtId="0" fontId="33" fillId="8" borderId="63" xfId="57" applyFont="1" applyFill="1" applyBorder="1" applyAlignment="1">
      <alignment vertical="top" wrapText="1"/>
      <protection/>
    </xf>
    <xf numFmtId="0" fontId="33" fillId="8" borderId="39" xfId="57" applyFont="1" applyFill="1" applyBorder="1" applyAlignment="1">
      <alignment vertical="top" wrapText="1"/>
      <protection/>
    </xf>
    <xf numFmtId="0" fontId="33" fillId="8" borderId="115" xfId="57" applyFont="1" applyFill="1" applyBorder="1" applyAlignment="1">
      <alignment vertical="top" wrapText="1"/>
      <protection/>
    </xf>
    <xf numFmtId="0" fontId="33" fillId="8" borderId="56" xfId="57" applyFont="1" applyFill="1" applyBorder="1" applyAlignment="1">
      <alignment vertical="top" wrapText="1"/>
      <protection/>
    </xf>
    <xf numFmtId="0" fontId="33" fillId="8" borderId="0" xfId="57" applyFont="1" applyFill="1" applyAlignment="1">
      <alignment vertical="top" wrapText="1"/>
      <protection/>
    </xf>
    <xf numFmtId="0" fontId="33" fillId="8" borderId="37" xfId="57" applyFont="1" applyFill="1" applyBorder="1" applyAlignment="1">
      <alignment vertical="top" wrapText="1"/>
      <protection/>
    </xf>
    <xf numFmtId="0" fontId="33" fillId="8" borderId="64" xfId="57" applyFont="1" applyFill="1" applyBorder="1" applyAlignment="1">
      <alignment vertical="top" wrapText="1"/>
      <protection/>
    </xf>
    <xf numFmtId="0" fontId="33" fillId="8" borderId="32" xfId="57" applyFont="1" applyFill="1" applyBorder="1" applyAlignment="1">
      <alignment vertical="top" wrapText="1"/>
      <protection/>
    </xf>
    <xf numFmtId="0" fontId="33" fillId="8" borderId="33" xfId="57" applyFont="1" applyFill="1" applyBorder="1" applyAlignment="1">
      <alignment vertical="top" wrapText="1"/>
      <protection/>
    </xf>
    <xf numFmtId="0" fontId="33" fillId="0" borderId="27" xfId="57" applyFont="1" applyBorder="1" applyAlignment="1">
      <alignment vertical="top" shrinkToFit="1"/>
      <protection/>
    </xf>
    <xf numFmtId="0" fontId="33" fillId="0" borderId="0" xfId="57" applyFont="1" applyAlignment="1">
      <alignment vertical="top" shrinkToFit="1"/>
      <protection/>
    </xf>
    <xf numFmtId="0" fontId="33" fillId="0" borderId="14" xfId="46" applyFont="1" applyBorder="1" applyAlignment="1">
      <alignment horizontal="center" vertical="center"/>
      <protection/>
    </xf>
    <xf numFmtId="0" fontId="33" fillId="0" borderId="15" xfId="46" applyFont="1" applyBorder="1" applyAlignment="1">
      <alignment horizontal="center" vertical="center"/>
      <protection/>
    </xf>
    <xf numFmtId="0" fontId="33" fillId="0" borderId="43" xfId="46" applyFont="1" applyBorder="1" applyAlignment="1">
      <alignment horizontal="center" vertical="center"/>
      <protection/>
    </xf>
    <xf numFmtId="0" fontId="33" fillId="0" borderId="17" xfId="46" applyFont="1" applyBorder="1" applyAlignment="1">
      <alignment horizontal="center" vertical="center"/>
      <protection/>
    </xf>
  </cellXfs>
  <cellStyles count="54">
    <cellStyle name="Normal" xfId="0"/>
    <cellStyle name="Percent" xfId="15"/>
    <cellStyle name="Currency" xfId="16"/>
    <cellStyle name="Currency [0]" xfId="17"/>
    <cellStyle name="Comma" xfId="18"/>
    <cellStyle name="Comma [0]" xfId="19"/>
    <cellStyle name="20% - アクセント1" xfId="20"/>
    <cellStyle name="20% - アクセント2" xfId="21"/>
    <cellStyle name="20% - アクセント3" xfId="22"/>
    <cellStyle name="20% - アクセント4" xfId="23"/>
    <cellStyle name="20% - アクセント5" xfId="24"/>
    <cellStyle name="20% - アクセント6" xfId="25"/>
    <cellStyle name="40% - アクセント1" xfId="26"/>
    <cellStyle name="40% - アクセント2" xfId="27"/>
    <cellStyle name="40% - アクセント3" xfId="28"/>
    <cellStyle name="40% - アクセント4" xfId="29"/>
    <cellStyle name="40% - アクセント5" xfId="30"/>
    <cellStyle name="40% - アクセント6" xfId="31"/>
    <cellStyle name="60% - アクセント1" xfId="32"/>
    <cellStyle name="60% - アクセント2" xfId="33"/>
    <cellStyle name="60% - アクセント3" xfId="34"/>
    <cellStyle name="60% - アクセント4" xfId="35"/>
    <cellStyle name="60% - アクセント5" xfId="36"/>
    <cellStyle name="60% - アクセント6" xfId="37"/>
    <cellStyle name="ハイパーリンク 2" xfId="38"/>
    <cellStyle name="ハイパーリンク 3" xfId="39"/>
    <cellStyle name="桁区切り 2" xfId="40"/>
    <cellStyle name="合計" xfId="41"/>
    <cellStyle name="通貨 2" xfId="42"/>
    <cellStyle name="標準 10" xfId="43"/>
    <cellStyle name="標準 11" xfId="44"/>
    <cellStyle name="標準 2" xfId="45"/>
    <cellStyle name="標準 2 2" xfId="46"/>
    <cellStyle name="標準 2 3" xfId="47"/>
    <cellStyle name="標準 2 3 2" xfId="48"/>
    <cellStyle name="標準 2_参加申込書" xfId="49"/>
    <cellStyle name="標準 3" xfId="50"/>
    <cellStyle name="標準 3 2" xfId="51"/>
    <cellStyle name="標準 4" xfId="52"/>
    <cellStyle name="標準 4 2" xfId="53"/>
    <cellStyle name="標準 5" xfId="54"/>
    <cellStyle name="標準 6" xfId="55"/>
    <cellStyle name="標準 6 2" xfId="56"/>
    <cellStyle name="標準 7" xfId="57"/>
    <cellStyle name="標準 8" xfId="58"/>
    <cellStyle name="標準 9" xfId="59"/>
    <cellStyle name="標準 9 2" xfId="60"/>
    <cellStyle name="標準_２０００年度春ﾘｰｸﾞ成績表" xfId="61"/>
    <cellStyle name="標準_会場図（アップスペース記載）" xfId="62"/>
    <cellStyle name="標準_結果報告用紙_３７全少抽選会資料" xfId="63"/>
    <cellStyle name="標準_組み合わせ作成" xfId="64"/>
    <cellStyle name="標準_組合せ　抽選用" xfId="65"/>
    <cellStyle name="標準_予選" xfId="66"/>
    <cellStyle name="普通" xfId="67"/>
  </cellStyles>
  <dxfs count="63">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7</xdr:row>
      <xdr:rowOff>95250</xdr:rowOff>
    </xdr:from>
    <xdr:to>
      <xdr:col>27</xdr:col>
      <xdr:colOff>85725</xdr:colOff>
      <xdr:row>7</xdr:row>
      <xdr:rowOff>381000</xdr:rowOff>
    </xdr:to>
    <xdr:sp macro="" textlink="">
      <xdr:nvSpPr>
        <xdr:cNvPr id="2" name="楕円 1"/>
        <xdr:cNvSpPr/>
      </xdr:nvSpPr>
      <xdr:spPr bwMode="auto">
        <a:xfrm>
          <a:off x="11410950" y="2924175"/>
          <a:ext cx="504825" cy="285750"/>
        </a:xfrm>
        <a:prstGeom prst="ellipse">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endParaRPr lang="ja-JP"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7</xdr:row>
      <xdr:rowOff>95250</xdr:rowOff>
    </xdr:from>
    <xdr:to>
      <xdr:col>27</xdr:col>
      <xdr:colOff>85725</xdr:colOff>
      <xdr:row>7</xdr:row>
      <xdr:rowOff>381000</xdr:rowOff>
    </xdr:to>
    <xdr:sp macro="" textlink="">
      <xdr:nvSpPr>
        <xdr:cNvPr id="2" name="楕円 1"/>
        <xdr:cNvSpPr/>
      </xdr:nvSpPr>
      <xdr:spPr bwMode="auto">
        <a:xfrm>
          <a:off x="11410950" y="2924175"/>
          <a:ext cx="504825" cy="285750"/>
        </a:xfrm>
        <a:prstGeom prst="ellipse">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endParaRPr lang="ja-JP" sz="1100"/>
        </a:p>
      </xdr:txBody>
    </xdr:sp>
    <xdr:clientData/>
  </xdr:twoCellAnchor>
  <xdr:twoCellAnchor>
    <xdr:from>
      <xdr:col>8</xdr:col>
      <xdr:colOff>314325</xdr:colOff>
      <xdr:row>3</xdr:row>
      <xdr:rowOff>304800</xdr:rowOff>
    </xdr:from>
    <xdr:to>
      <xdr:col>18</xdr:col>
      <xdr:colOff>114300</xdr:colOff>
      <xdr:row>5</xdr:row>
      <xdr:rowOff>95250</xdr:rowOff>
    </xdr:to>
    <xdr:sp macro="" textlink="">
      <xdr:nvSpPr>
        <xdr:cNvPr id="3" name="吹き出し: 線 2"/>
        <xdr:cNvSpPr/>
      </xdr:nvSpPr>
      <xdr:spPr bwMode="auto">
        <a:xfrm>
          <a:off x="3819525" y="1571625"/>
          <a:ext cx="4181475" cy="571500"/>
        </a:xfrm>
        <a:prstGeom prst="borderCallout1">
          <a:avLst>
            <a:gd name="adj1" fmla="val 1359"/>
            <a:gd name="adj2" fmla="val 55745"/>
            <a:gd name="adj3" fmla="val -102277"/>
            <a:gd name="adj4" fmla="val 16639"/>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大会名はリストから選択できます</a:t>
          </a:r>
          <a:endParaRPr/>
        </a:p>
      </xdr:txBody>
    </xdr:sp>
    <xdr:clientData/>
  </xdr:twoCellAnchor>
  <xdr:twoCellAnchor>
    <xdr:from>
      <xdr:col>0</xdr:col>
      <xdr:colOff>95250</xdr:colOff>
      <xdr:row>4</xdr:row>
      <xdr:rowOff>66675</xdr:rowOff>
    </xdr:from>
    <xdr:to>
      <xdr:col>6</xdr:col>
      <xdr:colOff>57150</xdr:colOff>
      <xdr:row>5</xdr:row>
      <xdr:rowOff>114300</xdr:rowOff>
    </xdr:to>
    <xdr:sp macro="" textlink="">
      <xdr:nvSpPr>
        <xdr:cNvPr id="4" name="吹き出し: 線 3"/>
        <xdr:cNvSpPr/>
      </xdr:nvSpPr>
      <xdr:spPr bwMode="auto">
        <a:xfrm>
          <a:off x="95250" y="1724025"/>
          <a:ext cx="2590800" cy="438150"/>
        </a:xfrm>
        <a:prstGeom prst="borderCallout1">
          <a:avLst>
            <a:gd name="adj1" fmla="val 1359"/>
            <a:gd name="adj2" fmla="val 55745"/>
            <a:gd name="adj3" fmla="val -67288"/>
            <a:gd name="adj4" fmla="val 87538"/>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感染対策責任者を記入願います</a:t>
          </a:r>
          <a:endParaRPr/>
        </a:p>
      </xdr:txBody>
    </xdr:sp>
    <xdr:clientData/>
  </xdr:twoCellAnchor>
  <xdr:twoCellAnchor>
    <xdr:from>
      <xdr:col>29</xdr:col>
      <xdr:colOff>352425</xdr:colOff>
      <xdr:row>1</xdr:row>
      <xdr:rowOff>76200</xdr:rowOff>
    </xdr:from>
    <xdr:to>
      <xdr:col>35</xdr:col>
      <xdr:colOff>314325</xdr:colOff>
      <xdr:row>4</xdr:row>
      <xdr:rowOff>47625</xdr:rowOff>
    </xdr:to>
    <xdr:sp macro="" textlink="">
      <xdr:nvSpPr>
        <xdr:cNvPr id="5" name="吹き出し: 線 4"/>
        <xdr:cNvSpPr/>
      </xdr:nvSpPr>
      <xdr:spPr bwMode="auto">
        <a:xfrm>
          <a:off x="13058775" y="561975"/>
          <a:ext cx="3695700" cy="1143000"/>
        </a:xfrm>
        <a:prstGeom prst="borderCallout1">
          <a:avLst>
            <a:gd name="adj1" fmla="val 1359"/>
            <a:gd name="adj2" fmla="val 55745"/>
            <a:gd name="adj3" fmla="val 29448"/>
            <a:gd name="adj4" fmla="val -88137"/>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期日・会場はリストから選択できます</a:t>
          </a:r>
          <a:endParaRPr/>
        </a:p>
      </xdr:txBody>
    </xdr:sp>
    <xdr:clientData/>
  </xdr:twoCellAnchor>
  <xdr:twoCellAnchor>
    <xdr:from>
      <xdr:col>29</xdr:col>
      <xdr:colOff>190500</xdr:colOff>
      <xdr:row>5</xdr:row>
      <xdr:rowOff>114300</xdr:rowOff>
    </xdr:from>
    <xdr:to>
      <xdr:col>34</xdr:col>
      <xdr:colOff>285750</xdr:colOff>
      <xdr:row>6</xdr:row>
      <xdr:rowOff>285750</xdr:rowOff>
    </xdr:to>
    <xdr:sp macro="" textlink="">
      <xdr:nvSpPr>
        <xdr:cNvPr id="6" name="吹き出し: 線 5"/>
        <xdr:cNvSpPr/>
      </xdr:nvSpPr>
      <xdr:spPr bwMode="auto">
        <a:xfrm>
          <a:off x="12896850" y="2162175"/>
          <a:ext cx="3114675" cy="561975"/>
        </a:xfrm>
        <a:prstGeom prst="borderCallout1">
          <a:avLst>
            <a:gd name="adj1" fmla="val 1359"/>
            <a:gd name="adj2" fmla="val 55745"/>
            <a:gd name="adj3" fmla="val -108718"/>
            <a:gd name="adj4" fmla="val -57241"/>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感染対策責任者を電話番号記入願います</a:t>
          </a:r>
          <a:endParaRPr/>
        </a:p>
      </xdr:txBody>
    </xdr:sp>
    <xdr:clientData/>
  </xdr:twoCellAnchor>
  <xdr:twoCellAnchor>
    <xdr:from>
      <xdr:col>26</xdr:col>
      <xdr:colOff>0</xdr:colOff>
      <xdr:row>8</xdr:row>
      <xdr:rowOff>0</xdr:rowOff>
    </xdr:from>
    <xdr:to>
      <xdr:col>27</xdr:col>
      <xdr:colOff>66675</xdr:colOff>
      <xdr:row>8</xdr:row>
      <xdr:rowOff>285750</xdr:rowOff>
    </xdr:to>
    <xdr:sp macro="" textlink="">
      <xdr:nvSpPr>
        <xdr:cNvPr id="7" name="楕円 6"/>
        <xdr:cNvSpPr/>
      </xdr:nvSpPr>
      <xdr:spPr bwMode="auto">
        <a:xfrm>
          <a:off x="11391900" y="3219450"/>
          <a:ext cx="504825" cy="285750"/>
        </a:xfrm>
        <a:prstGeom prst="ellipse">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endParaRPr lang="ja-JP" sz="1100"/>
        </a:p>
      </xdr:txBody>
    </xdr:sp>
    <xdr:clientData/>
  </xdr:twoCellAnchor>
  <xdr:twoCellAnchor>
    <xdr:from>
      <xdr:col>26</xdr:col>
      <xdr:colOff>0</xdr:colOff>
      <xdr:row>9</xdr:row>
      <xdr:rowOff>0</xdr:rowOff>
    </xdr:from>
    <xdr:to>
      <xdr:col>27</xdr:col>
      <xdr:colOff>66675</xdr:colOff>
      <xdr:row>9</xdr:row>
      <xdr:rowOff>285750</xdr:rowOff>
    </xdr:to>
    <xdr:sp macro="" textlink="">
      <xdr:nvSpPr>
        <xdr:cNvPr id="8" name="楕円 7"/>
        <xdr:cNvSpPr/>
      </xdr:nvSpPr>
      <xdr:spPr bwMode="auto">
        <a:xfrm>
          <a:off x="11391900" y="3609975"/>
          <a:ext cx="504825" cy="285750"/>
        </a:xfrm>
        <a:prstGeom prst="ellipse">
          <a:avLst/>
        </a:prstGeom>
        <a:noFill/>
        <a:ln w="19050" cap="flat" cmpd="sng" algn="ctr">
          <a:solidFill>
            <a:sysClr val="windowText" lastClr="000000"/>
          </a:solidFill>
          <a:prstDash val="solid"/>
          <a:miter lim="800000"/>
          <a:headEnd type="none"/>
          <a:tailEnd type="none"/>
        </a:ln>
      </xdr:spPr>
      <xdr:txBody>
        <a:bodyPr vertOverflow="clip" horzOverflow="clip" rtlCol="0" anchor="t"/>
        <a:lstStyle/>
        <a:p>
          <a:pPr marL="0" marR="0" lvl="0" indent="0" algn="l" defTabSz="914400">
            <a:lnSpc>
              <a:spcPct val="100000"/>
            </a:lnSpc>
            <a:spcBef>
              <a:spcPts val="0"/>
            </a:spcBef>
            <a:spcAft>
              <a:spcPts val="0"/>
            </a:spcAft>
            <a:buClrTx/>
            <a:buSzTx/>
            <a:buFontTx/>
            <a:buNone/>
            <a:defRPr/>
          </a:pPr>
          <a:endParaRPr lang="ja-JP" sz="1100" b="0" i="0" u="none" strike="noStrike" cap="none" spc="0">
            <a:ln>
              <a:noFill/>
            </a:ln>
            <a:solidFill>
              <a:sysClr val="window" lastClr="FFFFFF"/>
            </a:solidFill>
            <a:latin typeface="Calibri"/>
            <a:ea typeface="游ゴシック"/>
            <a:cs typeface="+mn-cs"/>
          </a:endParaRPr>
        </a:p>
      </xdr:txBody>
    </xdr:sp>
    <xdr:clientData/>
  </xdr:twoCellAnchor>
  <xdr:twoCellAnchor>
    <xdr:from>
      <xdr:col>26</xdr:col>
      <xdr:colOff>0</xdr:colOff>
      <xdr:row>11</xdr:row>
      <xdr:rowOff>0</xdr:rowOff>
    </xdr:from>
    <xdr:to>
      <xdr:col>27</xdr:col>
      <xdr:colOff>66675</xdr:colOff>
      <xdr:row>11</xdr:row>
      <xdr:rowOff>285750</xdr:rowOff>
    </xdr:to>
    <xdr:sp macro="" textlink="">
      <xdr:nvSpPr>
        <xdr:cNvPr id="9" name="楕円 8"/>
        <xdr:cNvSpPr/>
      </xdr:nvSpPr>
      <xdr:spPr bwMode="auto">
        <a:xfrm>
          <a:off x="11391900" y="4391025"/>
          <a:ext cx="504825" cy="285750"/>
        </a:xfrm>
        <a:prstGeom prst="ellipse">
          <a:avLst/>
        </a:prstGeom>
        <a:noFill/>
        <a:ln w="19050" cap="flat" cmpd="sng" algn="ctr">
          <a:solidFill>
            <a:sysClr val="windowText" lastClr="000000"/>
          </a:solidFill>
          <a:prstDash val="solid"/>
          <a:miter lim="800000"/>
          <a:headEnd type="none"/>
          <a:tailEnd type="none"/>
        </a:ln>
      </xdr:spPr>
      <xdr:txBody>
        <a:bodyPr vertOverflow="clip" horzOverflow="clip" rtlCol="0" anchor="t"/>
        <a:lstStyle/>
        <a:p>
          <a:pPr marL="0" marR="0" lvl="0" indent="0" algn="l" defTabSz="914400">
            <a:lnSpc>
              <a:spcPct val="100000"/>
            </a:lnSpc>
            <a:spcBef>
              <a:spcPts val="0"/>
            </a:spcBef>
            <a:spcAft>
              <a:spcPts val="0"/>
            </a:spcAft>
            <a:buClrTx/>
            <a:buSzTx/>
            <a:buFontTx/>
            <a:buNone/>
            <a:defRPr/>
          </a:pPr>
          <a:endParaRPr lang="ja-JP" sz="1100" b="0" i="0" u="none" strike="noStrike" cap="none" spc="0">
            <a:ln>
              <a:noFill/>
            </a:ln>
            <a:solidFill>
              <a:sysClr val="window" lastClr="FFFFFF"/>
            </a:solidFill>
            <a:latin typeface="Calibri"/>
            <a:ea typeface="游ゴシック"/>
            <a:cs typeface="+mn-cs"/>
          </a:endParaRPr>
        </a:p>
      </xdr:txBody>
    </xdr:sp>
    <xdr:clientData/>
  </xdr:twoCellAnchor>
  <xdr:twoCellAnchor>
    <xdr:from>
      <xdr:col>6</xdr:col>
      <xdr:colOff>171450</xdr:colOff>
      <xdr:row>12</xdr:row>
      <xdr:rowOff>161925</xdr:rowOff>
    </xdr:from>
    <xdr:to>
      <xdr:col>23</xdr:col>
      <xdr:colOff>161925</xdr:colOff>
      <xdr:row>14</xdr:row>
      <xdr:rowOff>76200</xdr:rowOff>
    </xdr:to>
    <xdr:sp macro="" textlink="">
      <xdr:nvSpPr>
        <xdr:cNvPr id="10" name="吹き出し: 線 9"/>
        <xdr:cNvSpPr/>
      </xdr:nvSpPr>
      <xdr:spPr bwMode="auto">
        <a:xfrm>
          <a:off x="2800350" y="4943475"/>
          <a:ext cx="7439025" cy="695325"/>
        </a:xfrm>
        <a:prstGeom prst="borderCallout1">
          <a:avLst>
            <a:gd name="adj1" fmla="val 1359"/>
            <a:gd name="adj2" fmla="val 55745"/>
            <a:gd name="adj3" fmla="val -165141"/>
            <a:gd name="adj4" fmla="val 36304"/>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defRPr/>
          </a:pPr>
          <a:r>
            <a:rPr lang="ja-JP" sz="1100" b="1">
              <a:solidFill>
                <a:schemeClr val="lt1"/>
              </a:solidFill>
              <a:latin typeface="Meiryo UI"/>
              <a:ea typeface="Meiryo UI"/>
              <a:cs typeface="+mn-cs"/>
            </a:rPr>
            <a:t>チーム登録を行っている指導者・選手及び関係する保護者をあらかじめ入力しておき、参加時した場合に</a:t>
          </a:r>
          <a:r>
            <a:rPr lang="en-US" sz="1100" b="1">
              <a:solidFill>
                <a:schemeClr val="lt1"/>
              </a:solidFill>
              <a:latin typeface="Meiryo UI"/>
              <a:ea typeface="Meiryo UI"/>
              <a:cs typeface="+mn-cs"/>
            </a:rPr>
            <a:t>『</a:t>
          </a:r>
          <a:r>
            <a:rPr lang="ja-JP" sz="1100" b="1">
              <a:solidFill>
                <a:schemeClr val="lt1"/>
              </a:solidFill>
              <a:latin typeface="Meiryo UI"/>
              <a:ea typeface="Meiryo UI"/>
              <a:cs typeface="+mn-cs"/>
            </a:rPr>
            <a:t>参加者種別</a:t>
          </a:r>
          <a:r>
            <a:rPr lang="en-US" sz="1100" b="1">
              <a:solidFill>
                <a:schemeClr val="lt1"/>
              </a:solidFill>
              <a:latin typeface="Meiryo UI"/>
              <a:ea typeface="Meiryo UI"/>
              <a:cs typeface="+mn-cs"/>
            </a:rPr>
            <a:t>』</a:t>
          </a:r>
          <a:r>
            <a:rPr lang="ja-JP" sz="1100" b="1">
              <a:solidFill>
                <a:schemeClr val="lt1"/>
              </a:solidFill>
              <a:latin typeface="Meiryo UI"/>
              <a:ea typeface="Meiryo UI"/>
              <a:cs typeface="+mn-cs"/>
            </a:rPr>
            <a:t>へチェックすると記入の手間が省けます。</a:t>
          </a:r>
          <a:endParaRPr lang="ja-JP">
            <a:latin typeface="Meiryo UI"/>
            <a:ea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15</xdr:col>
      <xdr:colOff>0</xdr:colOff>
      <xdr:row>19</xdr:row>
      <xdr:rowOff>0</xdr:rowOff>
    </xdr:to>
    <xdr:sp macro="" textlink="">
      <xdr:nvSpPr>
        <xdr:cNvPr id="1569" name="Line 1"/>
        <xdr:cNvSpPr>
          <a:spLocks noChangeShapeType="1"/>
        </xdr:cNvSpPr>
      </xdr:nvSpPr>
      <xdr:spPr bwMode="auto">
        <a:xfrm flipV="1">
          <a:off x="685800" y="3810000"/>
          <a:ext cx="7372350" cy="0"/>
        </a:xfrm>
        <a:prstGeom prst="line">
          <a:avLst/>
        </a:prstGeom>
        <a:noFill/>
        <a:ln w="12700">
          <a:solidFill>
            <a:srgbClr val="000000"/>
          </a:solidFill>
          <a:prstDash val="dashDot"/>
          <a:round/>
          <a:headEnd type="none"/>
          <a:tailEnd type="none"/>
        </a:ln>
      </xdr:spPr>
    </xdr:sp>
    <xdr:clientData/>
  </xdr:twoCellAnchor>
  <xdr:twoCellAnchor>
    <xdr:from>
      <xdr:col>8</xdr:col>
      <xdr:colOff>0</xdr:colOff>
      <xdr:row>3</xdr:row>
      <xdr:rowOff>0</xdr:rowOff>
    </xdr:from>
    <xdr:to>
      <xdr:col>8</xdr:col>
      <xdr:colOff>0</xdr:colOff>
      <xdr:row>36</xdr:row>
      <xdr:rowOff>0</xdr:rowOff>
    </xdr:to>
    <xdr:sp macro="" textlink="">
      <xdr:nvSpPr>
        <xdr:cNvPr id="1570" name="Line 2"/>
        <xdr:cNvSpPr>
          <a:spLocks noChangeShapeType="1"/>
        </xdr:cNvSpPr>
      </xdr:nvSpPr>
      <xdr:spPr bwMode="auto">
        <a:xfrm>
          <a:off x="4371975" y="609600"/>
          <a:ext cx="0" cy="6600825"/>
        </a:xfrm>
        <a:prstGeom prst="line">
          <a:avLst/>
        </a:prstGeom>
        <a:noFill/>
        <a:ln w="38100">
          <a:solidFill>
            <a:srgbClr val="000000"/>
          </a:solidFill>
          <a:prstDash val="dashDot"/>
          <a:round/>
          <a:headEnd type="none"/>
          <a:tailEnd type="none"/>
        </a:ln>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7</xdr:row>
      <xdr:rowOff>0</xdr:rowOff>
    </xdr:from>
    <xdr:to>
      <xdr:col>14</xdr:col>
      <xdr:colOff>114300</xdr:colOff>
      <xdr:row>19</xdr:row>
      <xdr:rowOff>28575</xdr:rowOff>
    </xdr:to>
    <xdr:cxnSp macro="">
      <xdr:nvCxnSpPr>
        <xdr:cNvPr id="2" name="直線矢印コネクタ 1"/>
        <xdr:cNvCxnSpPr>
          <a:cxnSpLocks noChangeShapeType="1"/>
        </xdr:cNvCxnSpPr>
      </xdr:nvCxnSpPr>
      <xdr:spPr bwMode="auto">
        <a:xfrm>
          <a:off x="2905125" y="1552575"/>
          <a:ext cx="9525"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4</xdr:col>
      <xdr:colOff>9525</xdr:colOff>
      <xdr:row>5</xdr:row>
      <xdr:rowOff>76200</xdr:rowOff>
    </xdr:from>
    <xdr:to>
      <xdr:col>13</xdr:col>
      <xdr:colOff>0</xdr:colOff>
      <xdr:row>5</xdr:row>
      <xdr:rowOff>76200</xdr:rowOff>
    </xdr:to>
    <xdr:cxnSp macro="">
      <xdr:nvCxnSpPr>
        <xdr:cNvPr id="3" name="直線矢印コネクタ 2"/>
        <xdr:cNvCxnSpPr>
          <a:cxnSpLocks noChangeShapeType="1"/>
        </xdr:cNvCxnSpPr>
      </xdr:nvCxnSpPr>
      <xdr:spPr bwMode="auto">
        <a:xfrm>
          <a:off x="809625" y="1209675"/>
          <a:ext cx="1790700" cy="0"/>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5</xdr:col>
      <xdr:colOff>0</xdr:colOff>
      <xdr:row>12</xdr:row>
      <xdr:rowOff>0</xdr:rowOff>
    </xdr:from>
    <xdr:to>
      <xdr:col>12</xdr:col>
      <xdr:colOff>0</xdr:colOff>
      <xdr:row>14</xdr:row>
      <xdr:rowOff>0</xdr:rowOff>
    </xdr:to>
    <xdr:sp macro="" textlink="">
      <xdr:nvSpPr>
        <xdr:cNvPr id="4" name="テキスト ボックス 3"/>
        <xdr:cNvSpPr txBox="1"/>
      </xdr:nvSpPr>
      <xdr:spPr bwMode="auto">
        <a:xfrm>
          <a:off x="1000125" y="2600325"/>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defRPr/>
          </a:pPr>
          <a:r>
            <a:rPr lang="ja-JP" sz="1600"/>
            <a:t>北コート</a:t>
          </a:r>
          <a:endParaRPr/>
        </a:p>
      </xdr:txBody>
    </xdr:sp>
    <xdr:clientData/>
  </xdr:twoCellAnchor>
  <xdr:twoCellAnchor>
    <xdr:from>
      <xdr:col>27</xdr:col>
      <xdr:colOff>0</xdr:colOff>
      <xdr:row>12</xdr:row>
      <xdr:rowOff>0</xdr:rowOff>
    </xdr:from>
    <xdr:to>
      <xdr:col>34</xdr:col>
      <xdr:colOff>0</xdr:colOff>
      <xdr:row>14</xdr:row>
      <xdr:rowOff>0</xdr:rowOff>
    </xdr:to>
    <xdr:sp macro="" textlink="">
      <xdr:nvSpPr>
        <xdr:cNvPr id="5" name="テキスト ボックス 4"/>
        <xdr:cNvSpPr txBox="1"/>
      </xdr:nvSpPr>
      <xdr:spPr bwMode="auto">
        <a:xfrm>
          <a:off x="5400675" y="2600325"/>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defRPr/>
          </a:pPr>
          <a:r>
            <a:rPr lang="ja-JP" sz="1600"/>
            <a:t>南コート</a:t>
          </a:r>
          <a:endParaRPr/>
        </a:p>
      </xdr:txBody>
    </xdr:sp>
    <xdr:clientData/>
  </xdr:twoCellAnchor>
  <xdr:twoCellAnchor>
    <xdr:from>
      <xdr:col>15</xdr:col>
      <xdr:colOff>104775</xdr:colOff>
      <xdr:row>42</xdr:row>
      <xdr:rowOff>0</xdr:rowOff>
    </xdr:from>
    <xdr:to>
      <xdr:col>15</xdr:col>
      <xdr:colOff>114300</xdr:colOff>
      <xdr:row>54</xdr:row>
      <xdr:rowOff>28575</xdr:rowOff>
    </xdr:to>
    <xdr:cxnSp macro="">
      <xdr:nvCxnSpPr>
        <xdr:cNvPr id="6" name="直線矢印コネクタ 5"/>
        <xdr:cNvCxnSpPr>
          <a:cxnSpLocks noChangeShapeType="1"/>
        </xdr:cNvCxnSpPr>
      </xdr:nvCxnSpPr>
      <xdr:spPr bwMode="auto">
        <a:xfrm>
          <a:off x="3105150" y="8886825"/>
          <a:ext cx="9525"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5</xdr:col>
      <xdr:colOff>9525</xdr:colOff>
      <xdr:row>40</xdr:row>
      <xdr:rowOff>76200</xdr:rowOff>
    </xdr:from>
    <xdr:to>
      <xdr:col>14</xdr:col>
      <xdr:colOff>0</xdr:colOff>
      <xdr:row>40</xdr:row>
      <xdr:rowOff>76200</xdr:rowOff>
    </xdr:to>
    <xdr:cxnSp macro="">
      <xdr:nvCxnSpPr>
        <xdr:cNvPr id="7" name="直線矢印コネクタ 6"/>
        <xdr:cNvCxnSpPr>
          <a:cxnSpLocks noChangeShapeType="1"/>
        </xdr:cNvCxnSpPr>
      </xdr:nvCxnSpPr>
      <xdr:spPr bwMode="auto">
        <a:xfrm>
          <a:off x="1009650" y="8543925"/>
          <a:ext cx="1790700" cy="0"/>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twoCellAnchor>
    <xdr:from>
      <xdr:col>6</xdr:col>
      <xdr:colOff>0</xdr:colOff>
      <xdr:row>47</xdr:row>
      <xdr:rowOff>0</xdr:rowOff>
    </xdr:from>
    <xdr:to>
      <xdr:col>13</xdr:col>
      <xdr:colOff>0</xdr:colOff>
      <xdr:row>49</xdr:row>
      <xdr:rowOff>0</xdr:rowOff>
    </xdr:to>
    <xdr:sp macro="" textlink="">
      <xdr:nvSpPr>
        <xdr:cNvPr id="8" name="テキスト ボックス 7"/>
        <xdr:cNvSpPr txBox="1"/>
      </xdr:nvSpPr>
      <xdr:spPr bwMode="auto">
        <a:xfrm>
          <a:off x="1200150" y="9934575"/>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defRPr/>
          </a:pPr>
          <a:r>
            <a:rPr lang="ja-JP" sz="1600"/>
            <a:t>北コート</a:t>
          </a:r>
          <a:endParaRPr/>
        </a:p>
      </xdr:txBody>
    </xdr:sp>
    <xdr:clientData/>
  </xdr:twoCellAnchor>
  <xdr:twoCellAnchor>
    <xdr:from>
      <xdr:col>28</xdr:col>
      <xdr:colOff>0</xdr:colOff>
      <xdr:row>47</xdr:row>
      <xdr:rowOff>0</xdr:rowOff>
    </xdr:from>
    <xdr:to>
      <xdr:col>35</xdr:col>
      <xdr:colOff>0</xdr:colOff>
      <xdr:row>49</xdr:row>
      <xdr:rowOff>0</xdr:rowOff>
    </xdr:to>
    <xdr:sp macro="" textlink="">
      <xdr:nvSpPr>
        <xdr:cNvPr id="9" name="テキスト ボックス 8"/>
        <xdr:cNvSpPr txBox="1"/>
      </xdr:nvSpPr>
      <xdr:spPr bwMode="auto">
        <a:xfrm>
          <a:off x="5600700" y="9934575"/>
          <a:ext cx="1400175" cy="419100"/>
        </a:xfrm>
        <a:prstGeom prst="rect">
          <a:avLst/>
        </a:prstGeom>
        <a:solidFill>
          <a:srgbClr val="FFFFFF"/>
        </a:solidFill>
        <a:ln w="9525" cmpd="sng">
          <a:solidFill>
            <a:schemeClr val="tx1">
              <a:lumMod val="95000"/>
              <a:lumOff val="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defRPr/>
          </a:pPr>
          <a:r>
            <a:rPr lang="ja-JP" sz="1600"/>
            <a:t>南コート</a:t>
          </a:r>
          <a:endParaRPr/>
        </a:p>
      </xdr:txBody>
    </xdr:sp>
    <xdr:clientData/>
  </xdr:twoCellAnchor>
  <xdr:twoCellAnchor>
    <xdr:from>
      <xdr:col>15</xdr:col>
      <xdr:colOff>104775</xdr:colOff>
      <xdr:row>42</xdr:row>
      <xdr:rowOff>0</xdr:rowOff>
    </xdr:from>
    <xdr:to>
      <xdr:col>15</xdr:col>
      <xdr:colOff>114300</xdr:colOff>
      <xdr:row>54</xdr:row>
      <xdr:rowOff>28575</xdr:rowOff>
    </xdr:to>
    <xdr:cxnSp macro="">
      <xdr:nvCxnSpPr>
        <xdr:cNvPr id="10" name="直線矢印コネクタ 9"/>
        <xdr:cNvCxnSpPr>
          <a:cxnSpLocks noChangeShapeType="1"/>
        </xdr:cNvCxnSpPr>
      </xdr:nvCxnSpPr>
      <xdr:spPr bwMode="auto">
        <a:xfrm>
          <a:off x="3105150" y="8886825"/>
          <a:ext cx="9525" cy="2543175"/>
        </a:xfrm>
        <a:prstGeom prst="straightConnector1">
          <a:avLst/>
        </a:prstGeom>
        <a:noFill/>
        <a:ln w="25400">
          <a:solidFill>
            <a:srgbClr val="4F81BD"/>
          </a:solidFill>
          <a:round/>
          <a:headEnd type="arrow" w="med" len="med"/>
          <a:tailEnd type="arrow" w="med" len="med"/>
        </a:ln>
        <a:effectLst>
          <a:outerShdw dist="20000" dir="5400000" rotWithShape="0">
            <a:srgbClr val="808080">
              <a:alpha val="37999"/>
            </a:srgbClr>
          </a:outerShdw>
        </a:effectLst>
      </xdr:spPr>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114300</xdr:colOff>
      <xdr:row>103</xdr:row>
      <xdr:rowOff>9525</xdr:rowOff>
    </xdr:from>
    <xdr:to>
      <xdr:col>36</xdr:col>
      <xdr:colOff>19050</xdr:colOff>
      <xdr:row>107</xdr:row>
      <xdr:rowOff>85725</xdr:rowOff>
    </xdr:to>
    <xdr:pic>
      <xdr:nvPicPr>
        <xdr:cNvPr id="2" name="図 1"/>
        <xdr:cNvPicPr preferRelativeResize="1">
          <a:picLocks noChangeAspect="1"/>
        </xdr:cNvPicPr>
      </xdr:nvPicPr>
      <xdr:blipFill>
        <a:blip r:embed="rId1"/>
        <a:stretch>
          <a:fillRect/>
        </a:stretch>
      </xdr:blipFill>
      <xdr:spPr bwMode="auto">
        <a:xfrm>
          <a:off x="5314950" y="18316575"/>
          <a:ext cx="1905000" cy="809625"/>
        </a:xfrm>
        <a:prstGeom prst="rect">
          <a:avLst/>
        </a:prstGeom>
        <a:noFill/>
        <a:ln w="9525">
          <a:noFill/>
        </a:ln>
      </xdr:spPr>
    </xdr:pic>
    <xdr:clientData/>
  </xdr:twoCellAnchor>
  <xdr:twoCellAnchor editAs="oneCell">
    <xdr:from>
      <xdr:col>22</xdr:col>
      <xdr:colOff>85725</xdr:colOff>
      <xdr:row>103</xdr:row>
      <xdr:rowOff>57150</xdr:rowOff>
    </xdr:from>
    <xdr:to>
      <xdr:col>27</xdr:col>
      <xdr:colOff>38100</xdr:colOff>
      <xdr:row>106</xdr:row>
      <xdr:rowOff>161925</xdr:rowOff>
    </xdr:to>
    <xdr:pic>
      <xdr:nvPicPr>
        <xdr:cNvPr id="3" name="図 20"/>
        <xdr:cNvPicPr preferRelativeResize="1">
          <a:picLocks noChangeAspect="1"/>
        </xdr:cNvPicPr>
      </xdr:nvPicPr>
      <xdr:blipFill>
        <a:blip r:embed="rId2"/>
        <a:stretch>
          <a:fillRect/>
        </a:stretch>
      </xdr:blipFill>
      <xdr:spPr bwMode="auto">
        <a:xfrm>
          <a:off x="4486275" y="18364200"/>
          <a:ext cx="952500" cy="6572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6</xdr:row>
      <xdr:rowOff>0</xdr:rowOff>
    </xdr:to>
    <xdr:sp macro="" textlink="">
      <xdr:nvSpPr>
        <xdr:cNvPr id="56434" name="AutoShape 2"/>
        <xdr:cNvSpPr>
          <a:spLocks noChangeArrowheads="1"/>
        </xdr:cNvSpPr>
      </xdr:nvSpPr>
      <xdr:spPr bwMode="auto">
        <a:xfrm>
          <a:off x="1828800"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6</xdr:col>
      <xdr:colOff>0</xdr:colOff>
      <xdr:row>5</xdr:row>
      <xdr:rowOff>0</xdr:rowOff>
    </xdr:from>
    <xdr:to>
      <xdr:col>7</xdr:col>
      <xdr:colOff>0</xdr:colOff>
      <xdr:row>6</xdr:row>
      <xdr:rowOff>0</xdr:rowOff>
    </xdr:to>
    <xdr:sp macro="" textlink="">
      <xdr:nvSpPr>
        <xdr:cNvPr id="56435" name="AutoShape 3"/>
        <xdr:cNvSpPr>
          <a:spLocks noChangeArrowheads="1"/>
        </xdr:cNvSpPr>
      </xdr:nvSpPr>
      <xdr:spPr bwMode="auto">
        <a:xfrm>
          <a:off x="4181475"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9</xdr:col>
      <xdr:colOff>0</xdr:colOff>
      <xdr:row>5</xdr:row>
      <xdr:rowOff>0</xdr:rowOff>
    </xdr:from>
    <xdr:to>
      <xdr:col>10</xdr:col>
      <xdr:colOff>0</xdr:colOff>
      <xdr:row>6</xdr:row>
      <xdr:rowOff>0</xdr:rowOff>
    </xdr:to>
    <xdr:sp macro="" textlink="">
      <xdr:nvSpPr>
        <xdr:cNvPr id="56436" name="AutoShape 4"/>
        <xdr:cNvSpPr>
          <a:spLocks noChangeArrowheads="1"/>
        </xdr:cNvSpPr>
      </xdr:nvSpPr>
      <xdr:spPr bwMode="auto">
        <a:xfrm>
          <a:off x="6534150"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12</xdr:col>
      <xdr:colOff>0</xdr:colOff>
      <xdr:row>5</xdr:row>
      <xdr:rowOff>0</xdr:rowOff>
    </xdr:from>
    <xdr:to>
      <xdr:col>13</xdr:col>
      <xdr:colOff>0</xdr:colOff>
      <xdr:row>6</xdr:row>
      <xdr:rowOff>0</xdr:rowOff>
    </xdr:to>
    <xdr:sp macro="" textlink="">
      <xdr:nvSpPr>
        <xdr:cNvPr id="56437" name="AutoShape 5"/>
        <xdr:cNvSpPr>
          <a:spLocks noChangeArrowheads="1"/>
        </xdr:cNvSpPr>
      </xdr:nvSpPr>
      <xdr:spPr bwMode="auto">
        <a:xfrm>
          <a:off x="8886825"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3</xdr:col>
      <xdr:colOff>0</xdr:colOff>
      <xdr:row>10</xdr:row>
      <xdr:rowOff>0</xdr:rowOff>
    </xdr:from>
    <xdr:to>
      <xdr:col>4</xdr:col>
      <xdr:colOff>0</xdr:colOff>
      <xdr:row>11</xdr:row>
      <xdr:rowOff>0</xdr:rowOff>
    </xdr:to>
    <xdr:sp macro="" textlink="">
      <xdr:nvSpPr>
        <xdr:cNvPr id="56438" name="AutoShape 6"/>
        <xdr:cNvSpPr>
          <a:spLocks noChangeArrowheads="1"/>
        </xdr:cNvSpPr>
      </xdr:nvSpPr>
      <xdr:spPr bwMode="auto">
        <a:xfrm>
          <a:off x="1828800"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6</xdr:col>
      <xdr:colOff>0</xdr:colOff>
      <xdr:row>10</xdr:row>
      <xdr:rowOff>0</xdr:rowOff>
    </xdr:from>
    <xdr:to>
      <xdr:col>7</xdr:col>
      <xdr:colOff>0</xdr:colOff>
      <xdr:row>11</xdr:row>
      <xdr:rowOff>0</xdr:rowOff>
    </xdr:to>
    <xdr:sp macro="" textlink="">
      <xdr:nvSpPr>
        <xdr:cNvPr id="56439" name="AutoShape 7"/>
        <xdr:cNvSpPr>
          <a:spLocks noChangeArrowheads="1"/>
        </xdr:cNvSpPr>
      </xdr:nvSpPr>
      <xdr:spPr bwMode="auto">
        <a:xfrm>
          <a:off x="4181475"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9</xdr:col>
      <xdr:colOff>0</xdr:colOff>
      <xdr:row>10</xdr:row>
      <xdr:rowOff>0</xdr:rowOff>
    </xdr:from>
    <xdr:to>
      <xdr:col>10</xdr:col>
      <xdr:colOff>0</xdr:colOff>
      <xdr:row>11</xdr:row>
      <xdr:rowOff>0</xdr:rowOff>
    </xdr:to>
    <xdr:sp macro="" textlink="">
      <xdr:nvSpPr>
        <xdr:cNvPr id="56440" name="AutoShape 8"/>
        <xdr:cNvSpPr>
          <a:spLocks noChangeArrowheads="1"/>
        </xdr:cNvSpPr>
      </xdr:nvSpPr>
      <xdr:spPr bwMode="auto">
        <a:xfrm>
          <a:off x="6534150"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12</xdr:col>
      <xdr:colOff>0</xdr:colOff>
      <xdr:row>10</xdr:row>
      <xdr:rowOff>0</xdr:rowOff>
    </xdr:from>
    <xdr:to>
      <xdr:col>13</xdr:col>
      <xdr:colOff>0</xdr:colOff>
      <xdr:row>11</xdr:row>
      <xdr:rowOff>0</xdr:rowOff>
    </xdr:to>
    <xdr:sp macro="" textlink="">
      <xdr:nvSpPr>
        <xdr:cNvPr id="56441" name="AutoShape 9"/>
        <xdr:cNvSpPr>
          <a:spLocks noChangeArrowheads="1"/>
        </xdr:cNvSpPr>
      </xdr:nvSpPr>
      <xdr:spPr bwMode="auto">
        <a:xfrm>
          <a:off x="8886825" y="5514975"/>
          <a:ext cx="809625" cy="571500"/>
        </a:xfrm>
        <a:prstGeom prst="triangle">
          <a:avLst>
            <a:gd name="adj" fmla="val 50000"/>
          </a:avLst>
        </a:prstGeom>
        <a:noFill/>
        <a:ln w="12700">
          <a:solidFill>
            <a:srgbClr val="000000"/>
          </a:solidFill>
          <a:miter lim="800000"/>
          <a:headEnd type="none"/>
          <a:tailEnd type="none"/>
        </a:ln>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16</xdr:col>
      <xdr:colOff>0</xdr:colOff>
      <xdr:row>4</xdr:row>
      <xdr:rowOff>0</xdr:rowOff>
    </xdr:to>
    <xdr:sp macro="" textlink="">
      <xdr:nvSpPr>
        <xdr:cNvPr id="50952" name="Oval 5"/>
        <xdr:cNvSpPr>
          <a:spLocks noChangeArrowheads="1"/>
        </xdr:cNvSpPr>
      </xdr:nvSpPr>
      <xdr:spPr bwMode="auto">
        <a:xfrm>
          <a:off x="4133850" y="876300"/>
          <a:ext cx="590550" cy="247650"/>
        </a:xfrm>
        <a:prstGeom prst="ellipse">
          <a:avLst/>
        </a:prstGeom>
        <a:noFill/>
        <a:ln w="25400">
          <a:solidFill>
            <a:srgbClr val="000000"/>
          </a:solidFill>
          <a:round/>
          <a:headEnd type="none"/>
          <a:tailEnd type="none"/>
        </a:ln>
      </xdr:spPr>
    </xdr:sp>
    <xdr:clientData/>
  </xdr:twoCellAnchor>
  <xdr:twoCellAnchor>
    <xdr:from>
      <xdr:col>15</xdr:col>
      <xdr:colOff>0</xdr:colOff>
      <xdr:row>4</xdr:row>
      <xdr:rowOff>0</xdr:rowOff>
    </xdr:from>
    <xdr:to>
      <xdr:col>16</xdr:col>
      <xdr:colOff>0</xdr:colOff>
      <xdr:row>5</xdr:row>
      <xdr:rowOff>0</xdr:rowOff>
    </xdr:to>
    <xdr:sp macro="" textlink="">
      <xdr:nvSpPr>
        <xdr:cNvPr id="50954" name="Oval 5"/>
        <xdr:cNvSpPr>
          <a:spLocks noChangeArrowheads="1"/>
        </xdr:cNvSpPr>
      </xdr:nvSpPr>
      <xdr:spPr bwMode="auto">
        <a:xfrm>
          <a:off x="4429125" y="1123950"/>
          <a:ext cx="295275" cy="247650"/>
        </a:xfrm>
        <a:prstGeom prst="ellipse">
          <a:avLst/>
        </a:prstGeom>
        <a:noFill/>
        <a:ln w="25400">
          <a:solidFill>
            <a:srgbClr val="000000"/>
          </a:solidFill>
          <a:round/>
          <a:headEnd type="none"/>
          <a:tailEnd type="none"/>
        </a:ln>
      </xdr:spPr>
    </xdr:sp>
    <xdr:clientData/>
  </xdr:twoCellAnchor>
  <xdr:twoCellAnchor>
    <xdr:from>
      <xdr:col>15</xdr:col>
      <xdr:colOff>295275</xdr:colOff>
      <xdr:row>4</xdr:row>
      <xdr:rowOff>0</xdr:rowOff>
    </xdr:from>
    <xdr:to>
      <xdr:col>16</xdr:col>
      <xdr:colOff>295275</xdr:colOff>
      <xdr:row>5</xdr:row>
      <xdr:rowOff>0</xdr:rowOff>
    </xdr:to>
    <xdr:sp macro="" textlink="">
      <xdr:nvSpPr>
        <xdr:cNvPr id="50955" name="Oval 5"/>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18</xdr:col>
      <xdr:colOff>0</xdr:colOff>
      <xdr:row>4</xdr:row>
      <xdr:rowOff>0</xdr:rowOff>
    </xdr:from>
    <xdr:to>
      <xdr:col>20</xdr:col>
      <xdr:colOff>0</xdr:colOff>
      <xdr:row>5</xdr:row>
      <xdr:rowOff>0</xdr:rowOff>
    </xdr:to>
    <xdr:sp macro="" textlink="">
      <xdr:nvSpPr>
        <xdr:cNvPr id="50956" name="Oval 5"/>
        <xdr:cNvSpPr>
          <a:spLocks noChangeArrowheads="1"/>
        </xdr:cNvSpPr>
      </xdr:nvSpPr>
      <xdr:spPr bwMode="auto">
        <a:xfrm>
          <a:off x="5314950" y="1123950"/>
          <a:ext cx="590550" cy="247650"/>
        </a:xfrm>
        <a:prstGeom prst="ellipse">
          <a:avLst/>
        </a:prstGeom>
        <a:noFill/>
        <a:ln w="25400">
          <a:solidFill>
            <a:srgbClr val="000000"/>
          </a:solidFill>
          <a:round/>
          <a:headEnd type="none"/>
          <a:tailEnd type="none"/>
        </a:ln>
      </xdr:spPr>
    </xdr:sp>
    <xdr:clientData/>
  </xdr:twoCellAnchor>
  <xdr:twoCellAnchor>
    <xdr:from>
      <xdr:col>12</xdr:col>
      <xdr:colOff>0</xdr:colOff>
      <xdr:row>9</xdr:row>
      <xdr:rowOff>0</xdr:rowOff>
    </xdr:from>
    <xdr:to>
      <xdr:col>15</xdr:col>
      <xdr:colOff>0</xdr:colOff>
      <xdr:row>10</xdr:row>
      <xdr:rowOff>0</xdr:rowOff>
    </xdr:to>
    <xdr:sp macro="" textlink="">
      <xdr:nvSpPr>
        <xdr:cNvPr id="50957" name="Oval 5"/>
        <xdr:cNvSpPr>
          <a:spLocks noChangeArrowheads="1"/>
        </xdr:cNvSpPr>
      </xdr:nvSpPr>
      <xdr:spPr bwMode="auto">
        <a:xfrm>
          <a:off x="3543300" y="2362200"/>
          <a:ext cx="885825" cy="247650"/>
        </a:xfrm>
        <a:prstGeom prst="ellipse">
          <a:avLst/>
        </a:prstGeom>
        <a:noFill/>
        <a:ln w="25400">
          <a:solidFill>
            <a:srgbClr val="000000"/>
          </a:solidFill>
          <a:round/>
          <a:headEnd type="none"/>
          <a:tailEnd type="none"/>
        </a:ln>
      </xdr:spPr>
    </xdr:sp>
    <xdr:clientData/>
  </xdr:twoCellAnchor>
  <xdr:twoCellAnchor>
    <xdr:from>
      <xdr:col>10</xdr:col>
      <xdr:colOff>19050</xdr:colOff>
      <xdr:row>5</xdr:row>
      <xdr:rowOff>0</xdr:rowOff>
    </xdr:from>
    <xdr:to>
      <xdr:col>11</xdr:col>
      <xdr:colOff>19050</xdr:colOff>
      <xdr:row>6</xdr:row>
      <xdr:rowOff>0</xdr:rowOff>
    </xdr:to>
    <xdr:sp macro="" textlink="">
      <xdr:nvSpPr>
        <xdr:cNvPr id="2" name="Oval 5"/>
        <xdr:cNvSpPr>
          <a:spLocks noChangeArrowheads="1"/>
        </xdr:cNvSpPr>
      </xdr:nvSpPr>
      <xdr:spPr bwMode="auto">
        <a:xfrm>
          <a:off x="2971800" y="1371600"/>
          <a:ext cx="295275" cy="247650"/>
        </a:xfrm>
        <a:prstGeom prst="ellipse">
          <a:avLst/>
        </a:prstGeom>
        <a:noFill/>
        <a:ln w="25400">
          <a:solidFill>
            <a:srgbClr val="000000"/>
          </a:solidFill>
          <a:round/>
          <a:headEnd type="none"/>
          <a:tailEnd type="none"/>
        </a:ln>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16</xdr:col>
      <xdr:colOff>0</xdr:colOff>
      <xdr:row>4</xdr:row>
      <xdr:rowOff>0</xdr:rowOff>
    </xdr:to>
    <xdr:sp macro="" textlink="">
      <xdr:nvSpPr>
        <xdr:cNvPr id="51976" name="Oval 5"/>
        <xdr:cNvSpPr>
          <a:spLocks noChangeArrowheads="1"/>
        </xdr:cNvSpPr>
      </xdr:nvSpPr>
      <xdr:spPr bwMode="auto">
        <a:xfrm>
          <a:off x="4133850" y="876300"/>
          <a:ext cx="590550" cy="247650"/>
        </a:xfrm>
        <a:prstGeom prst="ellipse">
          <a:avLst/>
        </a:prstGeom>
        <a:noFill/>
        <a:ln w="25400">
          <a:solidFill>
            <a:srgbClr val="000000"/>
          </a:solidFill>
          <a:round/>
          <a:headEnd type="none"/>
          <a:tailEnd type="none"/>
        </a:ln>
      </xdr:spPr>
    </xdr:sp>
    <xdr:clientData/>
  </xdr:twoCellAnchor>
  <xdr:twoCellAnchor>
    <xdr:from>
      <xdr:col>10</xdr:col>
      <xdr:colOff>0</xdr:colOff>
      <xdr:row>5</xdr:row>
      <xdr:rowOff>0</xdr:rowOff>
    </xdr:from>
    <xdr:to>
      <xdr:col>11</xdr:col>
      <xdr:colOff>0</xdr:colOff>
      <xdr:row>6</xdr:row>
      <xdr:rowOff>0</xdr:rowOff>
    </xdr:to>
    <xdr:sp macro="" textlink="">
      <xdr:nvSpPr>
        <xdr:cNvPr id="51977" name="Oval 5"/>
        <xdr:cNvSpPr>
          <a:spLocks noChangeArrowheads="1"/>
        </xdr:cNvSpPr>
      </xdr:nvSpPr>
      <xdr:spPr bwMode="auto">
        <a:xfrm>
          <a:off x="2952750" y="1371600"/>
          <a:ext cx="295275" cy="247650"/>
        </a:xfrm>
        <a:prstGeom prst="ellipse">
          <a:avLst/>
        </a:prstGeom>
        <a:noFill/>
        <a:ln w="25400">
          <a:solidFill>
            <a:srgbClr val="000000"/>
          </a:solidFill>
          <a:round/>
          <a:headEnd type="none"/>
          <a:tailEnd type="none"/>
        </a:ln>
      </xdr:spPr>
    </xdr:sp>
    <xdr:clientData/>
  </xdr:twoCellAnchor>
  <xdr:twoCellAnchor>
    <xdr:from>
      <xdr:col>15</xdr:col>
      <xdr:colOff>0</xdr:colOff>
      <xdr:row>4</xdr:row>
      <xdr:rowOff>0</xdr:rowOff>
    </xdr:from>
    <xdr:to>
      <xdr:col>16</xdr:col>
      <xdr:colOff>0</xdr:colOff>
      <xdr:row>5</xdr:row>
      <xdr:rowOff>0</xdr:rowOff>
    </xdr:to>
    <xdr:sp macro="" textlink="">
      <xdr:nvSpPr>
        <xdr:cNvPr id="51978" name="Oval 5"/>
        <xdr:cNvSpPr>
          <a:spLocks noChangeArrowheads="1"/>
        </xdr:cNvSpPr>
      </xdr:nvSpPr>
      <xdr:spPr bwMode="auto">
        <a:xfrm>
          <a:off x="4429125" y="1123950"/>
          <a:ext cx="295275" cy="247650"/>
        </a:xfrm>
        <a:prstGeom prst="ellipse">
          <a:avLst/>
        </a:prstGeom>
        <a:noFill/>
        <a:ln w="25400">
          <a:solidFill>
            <a:srgbClr val="000000"/>
          </a:solidFill>
          <a:round/>
          <a:headEnd type="none"/>
          <a:tailEnd type="none"/>
        </a:ln>
      </xdr:spPr>
    </xdr:sp>
    <xdr:clientData/>
  </xdr:twoCellAnchor>
  <xdr:twoCellAnchor>
    <xdr:from>
      <xdr:col>15</xdr:col>
      <xdr:colOff>295275</xdr:colOff>
      <xdr:row>4</xdr:row>
      <xdr:rowOff>0</xdr:rowOff>
    </xdr:from>
    <xdr:to>
      <xdr:col>16</xdr:col>
      <xdr:colOff>295275</xdr:colOff>
      <xdr:row>5</xdr:row>
      <xdr:rowOff>0</xdr:rowOff>
    </xdr:to>
    <xdr:sp macro="" textlink="">
      <xdr:nvSpPr>
        <xdr:cNvPr id="51979" name="Oval 5"/>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18</xdr:col>
      <xdr:colOff>0</xdr:colOff>
      <xdr:row>4</xdr:row>
      <xdr:rowOff>0</xdr:rowOff>
    </xdr:from>
    <xdr:to>
      <xdr:col>20</xdr:col>
      <xdr:colOff>0</xdr:colOff>
      <xdr:row>5</xdr:row>
      <xdr:rowOff>0</xdr:rowOff>
    </xdr:to>
    <xdr:sp macro="" textlink="">
      <xdr:nvSpPr>
        <xdr:cNvPr id="51980" name="Oval 5"/>
        <xdr:cNvSpPr>
          <a:spLocks noChangeArrowheads="1"/>
        </xdr:cNvSpPr>
      </xdr:nvSpPr>
      <xdr:spPr bwMode="auto">
        <a:xfrm>
          <a:off x="5314950" y="1123950"/>
          <a:ext cx="590550" cy="247650"/>
        </a:xfrm>
        <a:prstGeom prst="ellipse">
          <a:avLst/>
        </a:prstGeom>
        <a:noFill/>
        <a:ln w="25400">
          <a:solidFill>
            <a:srgbClr val="000000"/>
          </a:solidFill>
          <a:round/>
          <a:headEnd type="none"/>
          <a:tailEnd type="none"/>
        </a:ln>
      </xdr:spPr>
    </xdr:sp>
    <xdr:clientData/>
  </xdr:twoCellAnchor>
  <xdr:twoCellAnchor>
    <xdr:from>
      <xdr:col>12</xdr:col>
      <xdr:colOff>0</xdr:colOff>
      <xdr:row>9</xdr:row>
      <xdr:rowOff>0</xdr:rowOff>
    </xdr:from>
    <xdr:to>
      <xdr:col>15</xdr:col>
      <xdr:colOff>0</xdr:colOff>
      <xdr:row>10</xdr:row>
      <xdr:rowOff>0</xdr:rowOff>
    </xdr:to>
    <xdr:sp macro="" textlink="">
      <xdr:nvSpPr>
        <xdr:cNvPr id="51981" name="Oval 5"/>
        <xdr:cNvSpPr>
          <a:spLocks noChangeArrowheads="1"/>
        </xdr:cNvSpPr>
      </xdr:nvSpPr>
      <xdr:spPr bwMode="auto">
        <a:xfrm>
          <a:off x="3543300" y="2362200"/>
          <a:ext cx="885825" cy="247650"/>
        </a:xfrm>
        <a:prstGeom prst="ellipse">
          <a:avLst/>
        </a:prstGeom>
        <a:noFill/>
        <a:ln w="25400">
          <a:solidFill>
            <a:srgbClr val="000000"/>
          </a:solidFill>
          <a:round/>
          <a:headEnd type="none"/>
          <a:tailEnd type="none"/>
        </a:ln>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18</xdr:col>
      <xdr:colOff>0</xdr:colOff>
      <xdr:row>4</xdr:row>
      <xdr:rowOff>0</xdr:rowOff>
    </xdr:to>
    <xdr:sp macro="" textlink="">
      <xdr:nvSpPr>
        <xdr:cNvPr id="49948" name="Oval 5"/>
        <xdr:cNvSpPr>
          <a:spLocks noChangeArrowheads="1"/>
        </xdr:cNvSpPr>
      </xdr:nvSpPr>
      <xdr:spPr bwMode="auto">
        <a:xfrm>
          <a:off x="4724400" y="876300"/>
          <a:ext cx="590550" cy="247650"/>
        </a:xfrm>
        <a:prstGeom prst="ellipse">
          <a:avLst/>
        </a:prstGeom>
        <a:noFill/>
        <a:ln w="25400">
          <a:solidFill>
            <a:srgbClr val="000000"/>
          </a:solidFill>
          <a:round/>
          <a:headEnd type="none"/>
          <a:tailEnd type="none"/>
        </a:ln>
      </xdr:spPr>
    </xdr:sp>
    <xdr:clientData/>
  </xdr:twoCellAnchor>
  <xdr:twoCellAnchor>
    <xdr:from>
      <xdr:col>10</xdr:col>
      <xdr:colOff>0</xdr:colOff>
      <xdr:row>4</xdr:row>
      <xdr:rowOff>247650</xdr:rowOff>
    </xdr:from>
    <xdr:to>
      <xdr:col>11</xdr:col>
      <xdr:colOff>0</xdr:colOff>
      <xdr:row>5</xdr:row>
      <xdr:rowOff>247650</xdr:rowOff>
    </xdr:to>
    <xdr:sp macro="" textlink="">
      <xdr:nvSpPr>
        <xdr:cNvPr id="49949" name="Oval 5"/>
        <xdr:cNvSpPr>
          <a:spLocks noChangeArrowheads="1"/>
        </xdr:cNvSpPr>
      </xdr:nvSpPr>
      <xdr:spPr bwMode="auto">
        <a:xfrm>
          <a:off x="2952750" y="1371600"/>
          <a:ext cx="295275" cy="247650"/>
        </a:xfrm>
        <a:prstGeom prst="ellipse">
          <a:avLst/>
        </a:prstGeom>
        <a:noFill/>
        <a:ln w="25400">
          <a:solidFill>
            <a:srgbClr val="000000"/>
          </a:solidFill>
          <a:round/>
          <a:headEnd type="none"/>
          <a:tailEnd type="none"/>
        </a:ln>
      </xdr:spPr>
    </xdr:sp>
    <xdr:clientData/>
  </xdr:twoCellAnchor>
  <xdr:twoCellAnchor>
    <xdr:from>
      <xdr:col>14</xdr:col>
      <xdr:colOff>0</xdr:colOff>
      <xdr:row>4</xdr:row>
      <xdr:rowOff>0</xdr:rowOff>
    </xdr:from>
    <xdr:to>
      <xdr:col>15</xdr:col>
      <xdr:colOff>0</xdr:colOff>
      <xdr:row>5</xdr:row>
      <xdr:rowOff>0</xdr:rowOff>
    </xdr:to>
    <xdr:sp macro="" textlink="">
      <xdr:nvSpPr>
        <xdr:cNvPr id="49950" name="Oval 5"/>
        <xdr:cNvSpPr>
          <a:spLocks noChangeArrowheads="1"/>
        </xdr:cNvSpPr>
      </xdr:nvSpPr>
      <xdr:spPr bwMode="auto">
        <a:xfrm>
          <a:off x="4133850" y="1123950"/>
          <a:ext cx="295275" cy="247650"/>
        </a:xfrm>
        <a:prstGeom prst="ellipse">
          <a:avLst/>
        </a:prstGeom>
        <a:noFill/>
        <a:ln w="25400">
          <a:solidFill>
            <a:srgbClr val="000000"/>
          </a:solidFill>
          <a:round/>
          <a:headEnd type="none"/>
          <a:tailEnd type="none"/>
        </a:ln>
      </xdr:spPr>
    </xdr:sp>
    <xdr:clientData/>
  </xdr:twoCellAnchor>
  <xdr:twoCellAnchor>
    <xdr:from>
      <xdr:col>16</xdr:col>
      <xdr:colOff>0</xdr:colOff>
      <xdr:row>4</xdr:row>
      <xdr:rowOff>0</xdr:rowOff>
    </xdr:from>
    <xdr:to>
      <xdr:col>17</xdr:col>
      <xdr:colOff>0</xdr:colOff>
      <xdr:row>5</xdr:row>
      <xdr:rowOff>0</xdr:rowOff>
    </xdr:to>
    <xdr:sp macro="" textlink="">
      <xdr:nvSpPr>
        <xdr:cNvPr id="49951" name="Oval 5"/>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18</xdr:col>
      <xdr:colOff>0</xdr:colOff>
      <xdr:row>4</xdr:row>
      <xdr:rowOff>0</xdr:rowOff>
    </xdr:from>
    <xdr:to>
      <xdr:col>20</xdr:col>
      <xdr:colOff>0</xdr:colOff>
      <xdr:row>5</xdr:row>
      <xdr:rowOff>0</xdr:rowOff>
    </xdr:to>
    <xdr:sp macro="" textlink="">
      <xdr:nvSpPr>
        <xdr:cNvPr id="49952" name="Oval 5"/>
        <xdr:cNvSpPr>
          <a:spLocks noChangeArrowheads="1"/>
        </xdr:cNvSpPr>
      </xdr:nvSpPr>
      <xdr:spPr bwMode="auto">
        <a:xfrm>
          <a:off x="5314950" y="1123950"/>
          <a:ext cx="590550" cy="247650"/>
        </a:xfrm>
        <a:prstGeom prst="ellipse">
          <a:avLst/>
        </a:prstGeom>
        <a:noFill/>
        <a:ln w="25400">
          <a:solidFill>
            <a:srgbClr val="000000"/>
          </a:solidFill>
          <a:round/>
          <a:headEnd type="none"/>
          <a:tailEnd type="none"/>
        </a:ln>
      </xdr:spPr>
    </xdr:sp>
    <xdr:clientData/>
  </xdr:twoCellAnchor>
  <xdr:twoCellAnchor>
    <xdr:from>
      <xdr:col>21</xdr:col>
      <xdr:colOff>0</xdr:colOff>
      <xdr:row>9</xdr:row>
      <xdr:rowOff>0</xdr:rowOff>
    </xdr:from>
    <xdr:to>
      <xdr:col>24</xdr:col>
      <xdr:colOff>0</xdr:colOff>
      <xdr:row>10</xdr:row>
      <xdr:rowOff>0</xdr:rowOff>
    </xdr:to>
    <xdr:sp macro="" textlink="">
      <xdr:nvSpPr>
        <xdr:cNvPr id="49954" name="Oval 5"/>
        <xdr:cNvSpPr>
          <a:spLocks noChangeArrowheads="1"/>
        </xdr:cNvSpPr>
      </xdr:nvSpPr>
      <xdr:spPr bwMode="auto">
        <a:xfrm>
          <a:off x="6200775" y="2362200"/>
          <a:ext cx="885825" cy="247650"/>
        </a:xfrm>
        <a:prstGeom prst="ellipse">
          <a:avLst/>
        </a:prstGeom>
        <a:noFill/>
        <a:ln w="25400">
          <a:solidFill>
            <a:srgbClr val="000000"/>
          </a:solidFill>
          <a:round/>
          <a:headEnd type="none"/>
          <a:tailEnd type="none"/>
        </a:ln>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bodyPr/>
      <a:lstStyle/>
      <a:style>
        <a:lnRef idx="1">
          <a:schemeClr val="accent1"/>
        </a:lnRef>
        <a:fillRef idx="3">
          <a:schemeClr val="accent1"/>
        </a:fillRef>
        <a:effectRef idx="2">
          <a:schemeClr val="accent1"/>
        </a:effectRef>
        <a:fontRef idx="minor">
          <a:schemeClr val="lt1"/>
        </a:fontRef>
      </a:style>
    </a:spDef>
    <a:lnDef>
      <a:spPr bwMode="auto"/>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shikomi@junior.ofa.or.jp"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zoomScale="70" zoomScaleNormal="70" workbookViewId="0" topLeftCell="A1">
      <selection activeCell="A2" sqref="A2"/>
    </sheetView>
  </sheetViews>
  <sheetFormatPr defaultColWidth="8.875" defaultRowHeight="19.5" customHeight="1"/>
  <cols>
    <col min="1" max="1" width="10.50390625" style="1" customWidth="1"/>
    <col min="2" max="2" width="14.375" style="1" customWidth="1"/>
    <col min="3" max="3" width="25.625" style="1" customWidth="1"/>
    <col min="4" max="5" width="6.875" style="1" customWidth="1"/>
    <col min="6" max="6" width="6.875" style="2" customWidth="1"/>
    <col min="7" max="7" width="4.875" style="2" customWidth="1"/>
    <col min="8" max="8" width="4.875" style="1" customWidth="1"/>
    <col min="9" max="9" width="14.375" style="1" customWidth="1"/>
    <col min="10" max="10" width="25.625" style="1" customWidth="1"/>
    <col min="11" max="12" width="6.875" style="1" customWidth="1"/>
    <col min="13" max="13" width="6.875" style="2" customWidth="1"/>
    <col min="14" max="14" width="10.125" style="1" bestFit="1" customWidth="1"/>
    <col min="15" max="15" width="31.125" style="3" bestFit="1" customWidth="1"/>
    <col min="16" max="16384" width="8.875" style="1" customWidth="1"/>
  </cols>
  <sheetData>
    <row r="1" spans="1:14" ht="20.15" customHeight="1">
      <c r="A1" s="671" t="str">
        <f>'要項'!C2</f>
        <v>OFA 第 34 回 大分県U-11サッカー選手権大会</v>
      </c>
      <c r="B1" s="671"/>
      <c r="C1" s="671"/>
      <c r="D1" s="671"/>
      <c r="E1" s="671"/>
      <c r="F1" s="671"/>
      <c r="G1" s="671"/>
      <c r="H1" s="671"/>
      <c r="I1" s="671"/>
      <c r="J1" s="671" t="s">
        <v>0</v>
      </c>
      <c r="K1" s="671"/>
      <c r="L1" s="671"/>
      <c r="M1" s="4"/>
      <c r="N1" s="5"/>
    </row>
    <row r="2" spans="1:14" ht="20.15" customHeight="1">
      <c r="A2" s="4"/>
      <c r="B2" s="4"/>
      <c r="C2" s="4"/>
      <c r="D2" s="4"/>
      <c r="E2" s="4"/>
      <c r="F2" s="4"/>
      <c r="G2" s="4"/>
      <c r="H2" s="4"/>
      <c r="I2" s="4"/>
      <c r="J2" s="4"/>
      <c r="K2" s="4"/>
      <c r="L2" s="4"/>
      <c r="M2" s="4"/>
      <c r="N2" s="5"/>
    </row>
    <row r="3" spans="1:2" ht="20.15" customHeight="1">
      <c r="A3" s="6" t="s">
        <v>1</v>
      </c>
      <c r="B3" s="1" t="str">
        <f>'要項'!C48</f>
        <v>11月20日(日)　17：00〜</v>
      </c>
    </row>
    <row r="5" spans="1:2" ht="20.15" customHeight="1">
      <c r="A5" s="1" t="s">
        <v>2</v>
      </c>
      <c r="B5" s="1" t="str">
        <f>'要項'!H48</f>
        <v>TOSテレビ大分　会議室</v>
      </c>
    </row>
    <row r="7" spans="1:4" ht="20.15" customHeight="1">
      <c r="A7" s="1" t="s">
        <v>3</v>
      </c>
      <c r="C7" s="1">
        <v>24</v>
      </c>
      <c r="D7" s="1" t="s">
        <v>4</v>
      </c>
    </row>
    <row r="9" spans="2:13" ht="20.15" customHeight="1">
      <c r="B9" s="7" t="s">
        <v>5</v>
      </c>
      <c r="C9" s="7"/>
      <c r="D9" s="7"/>
      <c r="E9" s="7"/>
      <c r="F9" s="7"/>
      <c r="G9" s="8"/>
      <c r="H9" s="8"/>
      <c r="I9" s="7" t="s">
        <v>6</v>
      </c>
      <c r="M9" s="1"/>
    </row>
    <row r="10" spans="1:13" ht="27.75" customHeight="1">
      <c r="A10" s="9" t="s">
        <v>7</v>
      </c>
      <c r="B10" s="10" t="s">
        <v>8</v>
      </c>
      <c r="C10" s="11" t="s">
        <v>9</v>
      </c>
      <c r="D10" s="12" t="s">
        <v>10</v>
      </c>
      <c r="E10" s="13" t="s">
        <v>11</v>
      </c>
      <c r="F10" s="14" t="s">
        <v>12</v>
      </c>
      <c r="G10" s="1"/>
      <c r="H10" s="9" t="s">
        <v>7</v>
      </c>
      <c r="I10" s="10" t="s">
        <v>8</v>
      </c>
      <c r="J10" s="11" t="s">
        <v>9</v>
      </c>
      <c r="K10" s="12" t="s">
        <v>10</v>
      </c>
      <c r="L10" s="13" t="s">
        <v>11</v>
      </c>
      <c r="M10" s="14" t="s">
        <v>12</v>
      </c>
    </row>
    <row r="11" spans="2:13" ht="27.75" customHeight="1">
      <c r="B11" s="672" t="s">
        <v>13</v>
      </c>
      <c r="C11" s="15" t="s">
        <v>14</v>
      </c>
      <c r="D11" s="16" t="s">
        <v>15</v>
      </c>
      <c r="E11" s="17" t="s">
        <v>15</v>
      </c>
      <c r="F11" s="18" t="s">
        <v>15</v>
      </c>
      <c r="G11" s="6"/>
      <c r="H11" s="19"/>
      <c r="I11" s="674" t="s">
        <v>16</v>
      </c>
      <c r="J11" s="20" t="s">
        <v>17</v>
      </c>
      <c r="K11" s="21" t="s">
        <v>15</v>
      </c>
      <c r="L11" s="22" t="s">
        <v>15</v>
      </c>
      <c r="M11" s="23" t="s">
        <v>15</v>
      </c>
    </row>
    <row r="12" spans="2:13" ht="27.75" customHeight="1">
      <c r="B12" s="672"/>
      <c r="C12" s="24" t="s">
        <v>9992</v>
      </c>
      <c r="D12" s="25" t="s">
        <v>15</v>
      </c>
      <c r="E12" s="26" t="s">
        <v>15</v>
      </c>
      <c r="F12" s="27" t="s">
        <v>15</v>
      </c>
      <c r="G12" s="6"/>
      <c r="H12" s="19"/>
      <c r="I12" s="675"/>
      <c r="J12" s="28" t="s">
        <v>19</v>
      </c>
      <c r="K12" s="29" t="s">
        <v>15</v>
      </c>
      <c r="L12" s="30" t="s">
        <v>15</v>
      </c>
      <c r="M12" s="31" t="s">
        <v>15</v>
      </c>
    </row>
    <row r="13" spans="2:13" ht="27.75" customHeight="1">
      <c r="B13" s="672"/>
      <c r="C13" s="24" t="s">
        <v>20</v>
      </c>
      <c r="D13" s="25" t="s">
        <v>15</v>
      </c>
      <c r="E13" s="26" t="s">
        <v>15</v>
      </c>
      <c r="F13" s="27" t="s">
        <v>15</v>
      </c>
      <c r="G13" s="6"/>
      <c r="H13" s="19"/>
      <c r="I13" s="676"/>
      <c r="J13" s="32" t="s">
        <v>21</v>
      </c>
      <c r="K13" s="33" t="s">
        <v>15</v>
      </c>
      <c r="L13" s="34" t="s">
        <v>15</v>
      </c>
      <c r="M13" s="35" t="s">
        <v>15</v>
      </c>
    </row>
    <row r="14" spans="2:13" ht="27.75" customHeight="1">
      <c r="B14" s="672"/>
      <c r="C14" s="24" t="s">
        <v>22</v>
      </c>
      <c r="D14" s="25" t="s">
        <v>15</v>
      </c>
      <c r="E14" s="26" t="s">
        <v>15</v>
      </c>
      <c r="F14" s="27" t="s">
        <v>15</v>
      </c>
      <c r="G14" s="6"/>
      <c r="H14" s="19"/>
      <c r="I14" s="674" t="s">
        <v>23</v>
      </c>
      <c r="J14" s="36" t="s">
        <v>24</v>
      </c>
      <c r="K14" s="21" t="s">
        <v>15</v>
      </c>
      <c r="L14" s="22" t="s">
        <v>15</v>
      </c>
      <c r="M14" s="23" t="s">
        <v>15</v>
      </c>
    </row>
    <row r="15" spans="2:13" ht="27.75" customHeight="1">
      <c r="B15" s="672"/>
      <c r="C15" s="24" t="s">
        <v>25</v>
      </c>
      <c r="D15" s="25" t="s">
        <v>15</v>
      </c>
      <c r="E15" s="26" t="s">
        <v>15</v>
      </c>
      <c r="F15" s="27" t="s">
        <v>15</v>
      </c>
      <c r="G15" s="6"/>
      <c r="H15" s="19"/>
      <c r="I15" s="676"/>
      <c r="J15" s="37" t="s">
        <v>26</v>
      </c>
      <c r="K15" s="33" t="s">
        <v>15</v>
      </c>
      <c r="L15" s="34" t="s">
        <v>15</v>
      </c>
      <c r="M15" s="35" t="s">
        <v>15</v>
      </c>
    </row>
    <row r="16" spans="2:13" ht="27.75" customHeight="1">
      <c r="B16" s="672"/>
      <c r="C16" s="24" t="s">
        <v>27</v>
      </c>
      <c r="D16" s="25" t="s">
        <v>15</v>
      </c>
      <c r="E16" s="26" t="s">
        <v>15</v>
      </c>
      <c r="F16" s="27" t="s">
        <v>15</v>
      </c>
      <c r="G16" s="6"/>
      <c r="H16" s="19"/>
      <c r="I16" s="674" t="s">
        <v>28</v>
      </c>
      <c r="J16" s="36" t="s">
        <v>29</v>
      </c>
      <c r="K16" s="21" t="s">
        <v>15</v>
      </c>
      <c r="L16" s="38" t="s">
        <v>15</v>
      </c>
      <c r="M16" s="23" t="s">
        <v>15</v>
      </c>
    </row>
    <row r="17" spans="2:13" ht="27.75" customHeight="1">
      <c r="B17" s="672"/>
      <c r="C17" s="24" t="s">
        <v>30</v>
      </c>
      <c r="D17" s="25" t="s">
        <v>15</v>
      </c>
      <c r="E17" s="26" t="s">
        <v>15</v>
      </c>
      <c r="F17" s="27" t="s">
        <v>15</v>
      </c>
      <c r="G17" s="6"/>
      <c r="H17" s="19"/>
      <c r="I17" s="676"/>
      <c r="J17" s="37" t="s">
        <v>31</v>
      </c>
      <c r="K17" s="33" t="s">
        <v>15</v>
      </c>
      <c r="L17" s="34" t="s">
        <v>15</v>
      </c>
      <c r="M17" s="35" t="s">
        <v>15</v>
      </c>
    </row>
    <row r="18" spans="2:13" ht="27.75" customHeight="1">
      <c r="B18" s="672"/>
      <c r="C18" s="24" t="s">
        <v>9995</v>
      </c>
      <c r="D18" s="25" t="s">
        <v>15</v>
      </c>
      <c r="E18" s="26" t="s">
        <v>15</v>
      </c>
      <c r="F18" s="27" t="s">
        <v>15</v>
      </c>
      <c r="G18" s="6"/>
      <c r="H18" s="19"/>
      <c r="I18" s="674" t="s">
        <v>33</v>
      </c>
      <c r="J18" s="36" t="s">
        <v>10003</v>
      </c>
      <c r="K18" s="21" t="s">
        <v>15</v>
      </c>
      <c r="L18" s="38" t="s">
        <v>15</v>
      </c>
      <c r="M18" s="23" t="s">
        <v>15</v>
      </c>
    </row>
    <row r="19" spans="2:13" ht="27.75" customHeight="1">
      <c r="B19" s="672"/>
      <c r="C19" s="24" t="s">
        <v>10005</v>
      </c>
      <c r="D19" s="25" t="s">
        <v>15</v>
      </c>
      <c r="E19" s="26" t="s">
        <v>15</v>
      </c>
      <c r="F19" s="27" t="s">
        <v>15</v>
      </c>
      <c r="G19" s="6"/>
      <c r="H19" s="19"/>
      <c r="I19" s="676"/>
      <c r="J19" s="37" t="s">
        <v>36</v>
      </c>
      <c r="K19" s="33" t="s">
        <v>15</v>
      </c>
      <c r="L19" s="34" t="s">
        <v>15</v>
      </c>
      <c r="M19" s="35" t="s">
        <v>15</v>
      </c>
    </row>
    <row r="20" spans="2:13" ht="27.75" customHeight="1">
      <c r="B20" s="672"/>
      <c r="C20" s="24" t="s">
        <v>37</v>
      </c>
      <c r="D20" s="25" t="s">
        <v>15</v>
      </c>
      <c r="E20" s="26" t="s">
        <v>15</v>
      </c>
      <c r="F20" s="27" t="s">
        <v>15</v>
      </c>
      <c r="G20" s="6"/>
      <c r="H20" s="19"/>
      <c r="I20" s="39" t="s">
        <v>38</v>
      </c>
      <c r="J20" s="40" t="s">
        <v>39</v>
      </c>
      <c r="K20" s="41" t="s">
        <v>15</v>
      </c>
      <c r="L20" s="42" t="s">
        <v>15</v>
      </c>
      <c r="M20" s="43" t="s">
        <v>15</v>
      </c>
    </row>
    <row r="21" spans="2:13" ht="27.75" customHeight="1">
      <c r="B21" s="673"/>
      <c r="C21" s="37" t="s">
        <v>40</v>
      </c>
      <c r="D21" s="44" t="s">
        <v>15</v>
      </c>
      <c r="E21" s="45" t="s">
        <v>15</v>
      </c>
      <c r="F21" s="46" t="s">
        <v>15</v>
      </c>
      <c r="G21" s="6"/>
      <c r="H21" s="19"/>
      <c r="I21" s="39" t="s">
        <v>41</v>
      </c>
      <c r="J21" s="40" t="s">
        <v>42</v>
      </c>
      <c r="K21" s="47" t="s">
        <v>15</v>
      </c>
      <c r="L21" s="48" t="s">
        <v>15</v>
      </c>
      <c r="M21" s="43" t="s">
        <v>15</v>
      </c>
    </row>
    <row r="22" spans="3:13" ht="27.75" customHeight="1">
      <c r="C22" s="6"/>
      <c r="D22" s="6"/>
      <c r="E22" s="6"/>
      <c r="F22" s="49"/>
      <c r="G22" s="50"/>
      <c r="H22" s="6"/>
      <c r="I22" s="39" t="s">
        <v>43</v>
      </c>
      <c r="J22" s="51" t="s">
        <v>44</v>
      </c>
      <c r="K22" s="47" t="s">
        <v>15</v>
      </c>
      <c r="L22" s="52" t="s">
        <v>15</v>
      </c>
      <c r="M22" s="43" t="s">
        <v>15</v>
      </c>
    </row>
    <row r="23" spans="3:13" ht="27.75" customHeight="1">
      <c r="C23" s="6"/>
      <c r="D23" s="6"/>
      <c r="E23" s="6"/>
      <c r="F23" s="6"/>
      <c r="G23" s="50"/>
      <c r="H23" s="6"/>
      <c r="I23" s="39" t="s">
        <v>45</v>
      </c>
      <c r="J23" s="40" t="s">
        <v>46</v>
      </c>
      <c r="K23" s="47" t="s">
        <v>15</v>
      </c>
      <c r="L23" s="52" t="s">
        <v>15</v>
      </c>
      <c r="M23" s="43" t="s">
        <v>15</v>
      </c>
    </row>
    <row r="25" ht="20.15" customHeight="1">
      <c r="A25" s="1" t="s">
        <v>47</v>
      </c>
    </row>
    <row r="26" ht="20.15" customHeight="1">
      <c r="A26" s="1" t="s">
        <v>48</v>
      </c>
    </row>
    <row r="27" ht="20.15" customHeight="1">
      <c r="A27" s="1" t="s">
        <v>49</v>
      </c>
    </row>
    <row r="28" ht="20.15" customHeight="1">
      <c r="A28" s="1" t="s">
        <v>50</v>
      </c>
    </row>
    <row r="29" ht="20.15" customHeight="1">
      <c r="A29" s="1" t="s">
        <v>51</v>
      </c>
    </row>
    <row r="30" ht="20.15" customHeight="1">
      <c r="A30" s="53" t="s">
        <v>52</v>
      </c>
    </row>
    <row r="31" ht="20.15" customHeight="1">
      <c r="A31" s="1" t="s">
        <v>53</v>
      </c>
    </row>
    <row r="32" ht="20.15" customHeight="1">
      <c r="A32" s="1" t="s">
        <v>54</v>
      </c>
    </row>
    <row r="34" ht="20.15" customHeight="1">
      <c r="A34" s="1" t="s">
        <v>55</v>
      </c>
    </row>
    <row r="35" ht="20.15" customHeight="1">
      <c r="A35" s="1" t="s">
        <v>56</v>
      </c>
    </row>
    <row r="36" ht="20.15" customHeight="1">
      <c r="A36" s="1" t="s">
        <v>57</v>
      </c>
    </row>
    <row r="37" ht="20.15" customHeight="1">
      <c r="A37" s="1" t="s">
        <v>58</v>
      </c>
    </row>
    <row r="38" ht="20.15" customHeight="1">
      <c r="A38" s="54" t="s">
        <v>59</v>
      </c>
    </row>
    <row r="39" ht="20.15" customHeight="1">
      <c r="A39" s="54" t="s">
        <v>60</v>
      </c>
    </row>
    <row r="40" ht="20.15" customHeight="1">
      <c r="A40" s="54" t="s">
        <v>61</v>
      </c>
    </row>
    <row r="41" ht="20.15" customHeight="1">
      <c r="A41" s="54" t="s">
        <v>62</v>
      </c>
    </row>
    <row r="43" ht="20.15" customHeight="1">
      <c r="A43" s="1" t="s">
        <v>63</v>
      </c>
    </row>
    <row r="44" spans="1:15" ht="20.15" customHeight="1">
      <c r="A44" s="55"/>
      <c r="B44" s="677" t="s">
        <v>64</v>
      </c>
      <c r="C44" s="677"/>
      <c r="D44" s="677"/>
      <c r="E44" s="677"/>
      <c r="F44" s="677"/>
      <c r="G44" s="677"/>
      <c r="H44" s="677" t="s">
        <v>65</v>
      </c>
      <c r="I44" s="677"/>
      <c r="J44" s="677"/>
      <c r="K44" s="677"/>
      <c r="L44" s="677"/>
      <c r="O44" s="1"/>
    </row>
    <row r="45" spans="1:15" ht="42" customHeight="1">
      <c r="A45" s="56" t="s">
        <v>66</v>
      </c>
      <c r="B45" s="677" t="s">
        <v>67</v>
      </c>
      <c r="C45" s="677"/>
      <c r="D45" s="677"/>
      <c r="E45" s="677"/>
      <c r="F45" s="677"/>
      <c r="G45" s="677"/>
      <c r="H45" s="678" t="s">
        <v>68</v>
      </c>
      <c r="I45" s="678"/>
      <c r="J45" s="678"/>
      <c r="K45" s="678"/>
      <c r="L45" s="678"/>
      <c r="O45" s="1"/>
    </row>
    <row r="46" spans="1:15" ht="42" customHeight="1">
      <c r="A46" s="56" t="s">
        <v>69</v>
      </c>
      <c r="B46" s="677" t="s">
        <v>70</v>
      </c>
      <c r="C46" s="677"/>
      <c r="D46" s="677"/>
      <c r="E46" s="677"/>
      <c r="F46" s="677"/>
      <c r="G46" s="677"/>
      <c r="H46" s="678" t="s">
        <v>68</v>
      </c>
      <c r="I46" s="678"/>
      <c r="J46" s="678"/>
      <c r="K46" s="678"/>
      <c r="L46" s="678"/>
      <c r="O46" s="1"/>
    </row>
  </sheetData>
  <mergeCells count="13">
    <mergeCell ref="B44:G44"/>
    <mergeCell ref="H44:L44"/>
    <mergeCell ref="B45:G45"/>
    <mergeCell ref="H45:L45"/>
    <mergeCell ref="B46:G46"/>
    <mergeCell ref="H46:L46"/>
    <mergeCell ref="A1:I1"/>
    <mergeCell ref="J1:L1"/>
    <mergeCell ref="B11:B21"/>
    <mergeCell ref="I11:I13"/>
    <mergeCell ref="I14:I15"/>
    <mergeCell ref="I16:I17"/>
    <mergeCell ref="I18:I19"/>
  </mergeCells>
  <printOptions/>
  <pageMargins left="0.39370078740157477" right="0.39370078740157477" top="0.39370078740157477" bottom="0.39370078740157477" header="0.5118110236220472" footer="0.5118110236220472"/>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O85"/>
  <sheetViews>
    <sheetView showGridLines="0" zoomScale="40" zoomScaleNormal="40" workbookViewId="0" topLeftCell="A1">
      <selection activeCell="A2" sqref="A2"/>
    </sheetView>
  </sheetViews>
  <sheetFormatPr defaultColWidth="4.125" defaultRowHeight="13.5"/>
  <cols>
    <col min="1" max="1" width="11.625" style="361" customWidth="1"/>
    <col min="2" max="3" width="5.625" style="361" customWidth="1"/>
    <col min="4" max="27" width="4.125" style="361" customWidth="1"/>
    <col min="28" max="28" width="4.125" style="360" customWidth="1"/>
    <col min="29" max="29" width="11.625" style="362" customWidth="1"/>
    <col min="30" max="31" width="5.625" style="362" customWidth="1"/>
    <col min="32" max="42" width="4.125" style="362" customWidth="1"/>
    <col min="43" max="47" width="4.125" style="360" customWidth="1"/>
    <col min="48" max="16384" width="4.125" style="360" customWidth="1"/>
  </cols>
  <sheetData>
    <row r="1" spans="1:57" s="363" customFormat="1" ht="29.75">
      <c r="A1" s="873" t="s">
        <v>605</v>
      </c>
      <c r="B1" s="873"/>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364"/>
      <c r="AC1" s="873" t="s">
        <v>605</v>
      </c>
      <c r="AD1" s="873"/>
      <c r="AE1" s="873"/>
      <c r="AF1" s="873"/>
      <c r="AG1" s="873"/>
      <c r="AH1" s="873"/>
      <c r="AI1" s="873"/>
      <c r="AJ1" s="873"/>
      <c r="AK1" s="873"/>
      <c r="AL1" s="873"/>
      <c r="AM1" s="873"/>
      <c r="AN1" s="873"/>
      <c r="AO1" s="873"/>
      <c r="AP1" s="873"/>
      <c r="AQ1" s="873"/>
      <c r="AR1" s="873"/>
      <c r="AS1" s="873"/>
      <c r="AT1" s="873"/>
      <c r="AU1" s="873"/>
      <c r="AV1" s="873"/>
      <c r="AW1" s="873"/>
      <c r="AX1" s="873"/>
      <c r="AY1" s="873"/>
      <c r="AZ1" s="873"/>
      <c r="BA1" s="873"/>
      <c r="BB1" s="873"/>
      <c r="BC1" s="873"/>
      <c r="BD1" s="364"/>
      <c r="BE1" s="364"/>
    </row>
    <row r="2" spans="1:27" s="363" customFormat="1" ht="19.25">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row>
    <row r="3" spans="1:55" s="363" customFormat="1" ht="27.75" customHeight="1">
      <c r="A3" s="874" t="s">
        <v>64</v>
      </c>
      <c r="B3" s="874"/>
      <c r="C3" s="874"/>
      <c r="D3" s="875" t="str">
        <f>'予選リーグ'!C14</f>
        <v>昭和電工ｻｯｶｰ･ﾗｸﾞﾋﾞｰ場　Aｺｰﾄ</v>
      </c>
      <c r="E3" s="875"/>
      <c r="F3" s="875"/>
      <c r="G3" s="875"/>
      <c r="H3" s="875"/>
      <c r="I3" s="875"/>
      <c r="J3" s="875"/>
      <c r="K3" s="875"/>
      <c r="L3" s="875"/>
      <c r="M3" s="875"/>
      <c r="N3" s="875"/>
      <c r="O3" s="875"/>
      <c r="P3" s="875"/>
      <c r="Q3" s="875"/>
      <c r="R3" s="875"/>
      <c r="S3" s="875"/>
      <c r="T3" s="875"/>
      <c r="U3" s="875"/>
      <c r="V3" s="875"/>
      <c r="W3" s="875"/>
      <c r="X3" s="875"/>
      <c r="Y3" s="875"/>
      <c r="Z3" s="875"/>
      <c r="AA3" s="875"/>
      <c r="AC3" s="874" t="s">
        <v>64</v>
      </c>
      <c r="AD3" s="874"/>
      <c r="AE3" s="874"/>
      <c r="AF3" s="875" t="str">
        <f>'予選リーグ'!I14</f>
        <v>昭和電工ｻｯｶｰ･ﾗｸﾞﾋﾞｰ場　Bｺｰﾄ</v>
      </c>
      <c r="AG3" s="875"/>
      <c r="AH3" s="875"/>
      <c r="AI3" s="875"/>
      <c r="AJ3" s="875"/>
      <c r="AK3" s="875"/>
      <c r="AL3" s="875"/>
      <c r="AM3" s="875"/>
      <c r="AN3" s="875"/>
      <c r="AO3" s="875"/>
      <c r="AP3" s="875"/>
      <c r="AQ3" s="875"/>
      <c r="AR3" s="875"/>
      <c r="AS3" s="875"/>
      <c r="AT3" s="875"/>
      <c r="AU3" s="875"/>
      <c r="AV3" s="875"/>
      <c r="AW3" s="875"/>
      <c r="AX3" s="875"/>
      <c r="AY3" s="875"/>
      <c r="AZ3" s="875"/>
      <c r="BA3" s="875"/>
      <c r="BB3" s="875"/>
      <c r="BC3" s="875"/>
    </row>
    <row r="4" spans="1:55" s="363" customFormat="1" ht="27.75" customHeight="1">
      <c r="A4" s="874" t="s">
        <v>606</v>
      </c>
      <c r="B4" s="874"/>
      <c r="C4" s="876"/>
      <c r="D4" s="877" t="s">
        <v>607</v>
      </c>
      <c r="E4" s="878"/>
      <c r="F4" s="878"/>
      <c r="G4" s="878"/>
      <c r="H4" s="878"/>
      <c r="I4" s="878"/>
      <c r="J4" s="878" t="s">
        <v>608</v>
      </c>
      <c r="K4" s="878"/>
      <c r="L4" s="878"/>
      <c r="M4" s="878"/>
      <c r="N4" s="878"/>
      <c r="O4" s="879"/>
      <c r="P4" s="880" t="s">
        <v>609</v>
      </c>
      <c r="Q4" s="878"/>
      <c r="R4" s="878"/>
      <c r="S4" s="878"/>
      <c r="T4" s="878"/>
      <c r="U4" s="878"/>
      <c r="V4" s="878" t="s">
        <v>610</v>
      </c>
      <c r="W4" s="878"/>
      <c r="X4" s="878"/>
      <c r="Y4" s="878"/>
      <c r="Z4" s="878"/>
      <c r="AA4" s="881"/>
      <c r="AC4" s="874" t="s">
        <v>606</v>
      </c>
      <c r="AD4" s="874"/>
      <c r="AE4" s="876"/>
      <c r="AF4" s="877" t="s">
        <v>611</v>
      </c>
      <c r="AG4" s="878"/>
      <c r="AH4" s="878"/>
      <c r="AI4" s="878"/>
      <c r="AJ4" s="878"/>
      <c r="AK4" s="878"/>
      <c r="AL4" s="878" t="s">
        <v>612</v>
      </c>
      <c r="AM4" s="878"/>
      <c r="AN4" s="878"/>
      <c r="AO4" s="878"/>
      <c r="AP4" s="878"/>
      <c r="AQ4" s="879"/>
      <c r="AR4" s="880" t="s">
        <v>613</v>
      </c>
      <c r="AS4" s="878"/>
      <c r="AT4" s="878"/>
      <c r="AU4" s="878"/>
      <c r="AV4" s="878"/>
      <c r="AW4" s="878"/>
      <c r="AX4" s="878" t="s">
        <v>614</v>
      </c>
      <c r="AY4" s="878"/>
      <c r="AZ4" s="878"/>
      <c r="BA4" s="878"/>
      <c r="BB4" s="878"/>
      <c r="BC4" s="881"/>
    </row>
    <row r="5" spans="1:55" s="363" customFormat="1" ht="27.75" customHeight="1">
      <c r="A5" s="905" t="s">
        <v>4</v>
      </c>
      <c r="B5" s="906"/>
      <c r="C5" s="906"/>
      <c r="D5" s="882" t="str">
        <f>'予選リーグ'!D5</f>
        <v>明治</v>
      </c>
      <c r="E5" s="883"/>
      <c r="F5" s="883"/>
      <c r="G5" s="883"/>
      <c r="H5" s="883"/>
      <c r="I5" s="883"/>
      <c r="J5" s="883" t="str">
        <f>'予選リーグ'!D10</f>
        <v>鶴居</v>
      </c>
      <c r="K5" s="883"/>
      <c r="L5" s="883"/>
      <c r="M5" s="883"/>
      <c r="N5" s="883"/>
      <c r="O5" s="920"/>
      <c r="P5" s="885" t="str">
        <f>'予選リーグ'!G5</f>
        <v>スマイス　スポーツ</v>
      </c>
      <c r="Q5" s="885"/>
      <c r="R5" s="885"/>
      <c r="S5" s="885"/>
      <c r="T5" s="885"/>
      <c r="U5" s="887"/>
      <c r="V5" s="883" t="str">
        <f>'予選リーグ'!G10</f>
        <v>下毛</v>
      </c>
      <c r="W5" s="883"/>
      <c r="X5" s="883"/>
      <c r="Y5" s="883"/>
      <c r="Z5" s="883"/>
      <c r="AA5" s="911"/>
      <c r="AC5" s="905" t="s">
        <v>4</v>
      </c>
      <c r="AD5" s="906"/>
      <c r="AE5" s="906"/>
      <c r="AF5" s="882" t="str">
        <f>'予選リーグ'!J5</f>
        <v>北郡坂ノ市</v>
      </c>
      <c r="AG5" s="883"/>
      <c r="AH5" s="883"/>
      <c r="AI5" s="883"/>
      <c r="AJ5" s="883"/>
      <c r="AK5" s="883"/>
      <c r="AL5" s="884" t="str">
        <f>'予選リーグ'!J10</f>
        <v>竹田直入</v>
      </c>
      <c r="AM5" s="885"/>
      <c r="AN5" s="885"/>
      <c r="AO5" s="885"/>
      <c r="AP5" s="885"/>
      <c r="AQ5" s="886"/>
      <c r="AR5" s="887" t="str">
        <f>'予選リーグ'!M5</f>
        <v>如水</v>
      </c>
      <c r="AS5" s="883"/>
      <c r="AT5" s="883"/>
      <c r="AU5" s="883"/>
      <c r="AV5" s="883"/>
      <c r="AW5" s="883"/>
      <c r="AX5" s="883" t="str">
        <f>'予選リーグ'!M10</f>
        <v>臼杵</v>
      </c>
      <c r="AY5" s="883"/>
      <c r="AZ5" s="883"/>
      <c r="BA5" s="883"/>
      <c r="BB5" s="883"/>
      <c r="BC5" s="911"/>
    </row>
    <row r="6" spans="1:55" s="363" customFormat="1" ht="27.75" customHeight="1">
      <c r="A6" s="907"/>
      <c r="B6" s="908"/>
      <c r="C6" s="908"/>
      <c r="D6" s="912" t="str">
        <f>'予選リーグ'!C7</f>
        <v>スマイス・セレソン</v>
      </c>
      <c r="E6" s="913"/>
      <c r="F6" s="913"/>
      <c r="G6" s="913"/>
      <c r="H6" s="913"/>
      <c r="I6" s="913"/>
      <c r="J6" s="913" t="str">
        <f>'予選リーグ'!C12</f>
        <v>リノス</v>
      </c>
      <c r="K6" s="913"/>
      <c r="L6" s="913"/>
      <c r="M6" s="913"/>
      <c r="N6" s="913"/>
      <c r="O6" s="914"/>
      <c r="P6" s="915" t="str">
        <f>'予選リーグ'!F7</f>
        <v>太陽大分西</v>
      </c>
      <c r="Q6" s="915"/>
      <c r="R6" s="915"/>
      <c r="S6" s="915"/>
      <c r="T6" s="915"/>
      <c r="U6" s="916"/>
      <c r="V6" s="913" t="str">
        <f>'予選リーグ'!F12</f>
        <v>ブルーウイング</v>
      </c>
      <c r="W6" s="913"/>
      <c r="X6" s="913"/>
      <c r="Y6" s="913"/>
      <c r="Z6" s="913"/>
      <c r="AA6" s="917"/>
      <c r="AC6" s="907"/>
      <c r="AD6" s="908"/>
      <c r="AE6" s="908"/>
      <c r="AF6" s="912" t="str">
        <f>'予選リーグ'!I7</f>
        <v>ＷＡＹＳ</v>
      </c>
      <c r="AG6" s="913"/>
      <c r="AH6" s="913"/>
      <c r="AI6" s="913"/>
      <c r="AJ6" s="913"/>
      <c r="AK6" s="913"/>
      <c r="AL6" s="918" t="str">
        <f>'予選リーグ'!I12</f>
        <v>Ｍ．Ｓ．Ｓ</v>
      </c>
      <c r="AM6" s="915"/>
      <c r="AN6" s="915"/>
      <c r="AO6" s="915"/>
      <c r="AP6" s="915"/>
      <c r="AQ6" s="919"/>
      <c r="AR6" s="916" t="str">
        <f>'予選リーグ'!L7</f>
        <v>鶴見</v>
      </c>
      <c r="AS6" s="913"/>
      <c r="AT6" s="913"/>
      <c r="AU6" s="913"/>
      <c r="AV6" s="913"/>
      <c r="AW6" s="913"/>
      <c r="AX6" s="913" t="str">
        <f>'予選リーグ'!L12</f>
        <v>安岐</v>
      </c>
      <c r="AY6" s="913"/>
      <c r="AZ6" s="913"/>
      <c r="BA6" s="913"/>
      <c r="BB6" s="913"/>
      <c r="BC6" s="917"/>
    </row>
    <row r="7" spans="1:55" s="363" customFormat="1" ht="27.75" customHeight="1">
      <c r="A7" s="909"/>
      <c r="B7" s="910"/>
      <c r="C7" s="910"/>
      <c r="D7" s="888" t="str">
        <f>'予選リーグ'!E7</f>
        <v>鶴崎</v>
      </c>
      <c r="E7" s="889"/>
      <c r="F7" s="889"/>
      <c r="G7" s="889"/>
      <c r="H7" s="889"/>
      <c r="I7" s="889"/>
      <c r="J7" s="889" t="str">
        <f>'予選リーグ'!E12</f>
        <v>ミネルバ</v>
      </c>
      <c r="K7" s="889"/>
      <c r="L7" s="889"/>
      <c r="M7" s="889"/>
      <c r="N7" s="889"/>
      <c r="O7" s="890"/>
      <c r="P7" s="891" t="str">
        <f>'予選リーグ'!H7</f>
        <v>ＫＩＮＧＳ</v>
      </c>
      <c r="Q7" s="891"/>
      <c r="R7" s="891"/>
      <c r="S7" s="891"/>
      <c r="T7" s="891"/>
      <c r="U7" s="892"/>
      <c r="V7" s="889" t="str">
        <f>'予選リーグ'!H12</f>
        <v>桃園</v>
      </c>
      <c r="W7" s="889"/>
      <c r="X7" s="889"/>
      <c r="Y7" s="889"/>
      <c r="Z7" s="889"/>
      <c r="AA7" s="893"/>
      <c r="AC7" s="909"/>
      <c r="AD7" s="910"/>
      <c r="AE7" s="910"/>
      <c r="AF7" s="888" t="str">
        <f>'予選リーグ'!K7</f>
        <v>きつき</v>
      </c>
      <c r="AG7" s="889"/>
      <c r="AH7" s="889"/>
      <c r="AI7" s="889"/>
      <c r="AJ7" s="889"/>
      <c r="AK7" s="889"/>
      <c r="AL7" s="894" t="str">
        <f>'予選リーグ'!K12</f>
        <v>玖珠</v>
      </c>
      <c r="AM7" s="891"/>
      <c r="AN7" s="891"/>
      <c r="AO7" s="891"/>
      <c r="AP7" s="891"/>
      <c r="AQ7" s="895"/>
      <c r="AR7" s="892" t="str">
        <f>'予選リーグ'!N7</f>
        <v>大分トリニータ</v>
      </c>
      <c r="AS7" s="889"/>
      <c r="AT7" s="889"/>
      <c r="AU7" s="889"/>
      <c r="AV7" s="889"/>
      <c r="AW7" s="889"/>
      <c r="AX7" s="889" t="str">
        <f>'予選リーグ'!N12</f>
        <v>ドリームキッズ</v>
      </c>
      <c r="AY7" s="889"/>
      <c r="AZ7" s="889"/>
      <c r="BA7" s="889"/>
      <c r="BB7" s="889"/>
      <c r="BC7" s="893"/>
    </row>
    <row r="8" spans="1:55" s="363" customFormat="1" ht="19.25">
      <c r="A8" s="366"/>
      <c r="B8" s="366"/>
      <c r="C8" s="366"/>
      <c r="D8" s="367"/>
      <c r="E8" s="368"/>
      <c r="F8" s="368"/>
      <c r="G8" s="368"/>
      <c r="H8" s="368"/>
      <c r="I8" s="368"/>
      <c r="J8" s="368"/>
      <c r="K8" s="368"/>
      <c r="L8" s="368"/>
      <c r="M8" s="368"/>
      <c r="N8" s="368"/>
      <c r="O8" s="369"/>
      <c r="P8" s="368"/>
      <c r="Q8" s="368"/>
      <c r="R8" s="368"/>
      <c r="S8" s="368"/>
      <c r="T8" s="368"/>
      <c r="U8" s="368"/>
      <c r="V8" s="368"/>
      <c r="W8" s="368"/>
      <c r="X8" s="368"/>
      <c r="Y8" s="368"/>
      <c r="Z8" s="368"/>
      <c r="AA8" s="370"/>
      <c r="AC8" s="366"/>
      <c r="AD8" s="366"/>
      <c r="AE8" s="366"/>
      <c r="AF8" s="367"/>
      <c r="AG8" s="368"/>
      <c r="AH8" s="368"/>
      <c r="AI8" s="368"/>
      <c r="AJ8" s="368"/>
      <c r="AK8" s="368"/>
      <c r="AL8" s="368"/>
      <c r="AM8" s="368"/>
      <c r="AN8" s="368"/>
      <c r="AO8" s="368"/>
      <c r="AP8" s="368"/>
      <c r="AQ8" s="369"/>
      <c r="AR8" s="368"/>
      <c r="AS8" s="368"/>
      <c r="AT8" s="368"/>
      <c r="AU8" s="368"/>
      <c r="AV8" s="368"/>
      <c r="AW8" s="368"/>
      <c r="AX8" s="368"/>
      <c r="AY8" s="368"/>
      <c r="AZ8" s="368"/>
      <c r="BA8" s="368"/>
      <c r="BB8" s="368"/>
      <c r="BC8" s="370"/>
    </row>
    <row r="9" spans="3:55" ht="24.5">
      <c r="C9" s="371"/>
      <c r="D9" s="372"/>
      <c r="O9" s="373"/>
      <c r="AA9" s="374"/>
      <c r="AF9" s="375"/>
      <c r="AQ9" s="373"/>
      <c r="BC9" s="376"/>
    </row>
    <row r="10" spans="1:55" ht="21.75" customHeight="1">
      <c r="A10" s="896" t="s">
        <v>615</v>
      </c>
      <c r="B10" s="896"/>
      <c r="C10" s="897"/>
      <c r="D10" s="372"/>
      <c r="O10" s="377"/>
      <c r="AA10" s="374"/>
      <c r="AC10" s="896" t="s">
        <v>615</v>
      </c>
      <c r="AD10" s="896"/>
      <c r="AE10" s="897"/>
      <c r="AF10" s="372"/>
      <c r="AG10" s="361"/>
      <c r="AH10" s="361"/>
      <c r="AI10" s="361"/>
      <c r="AJ10" s="361"/>
      <c r="AK10" s="361"/>
      <c r="AL10" s="361"/>
      <c r="AM10" s="361"/>
      <c r="AN10" s="361"/>
      <c r="AO10" s="361"/>
      <c r="AP10" s="361"/>
      <c r="AQ10" s="377"/>
      <c r="AR10" s="361"/>
      <c r="AS10" s="361"/>
      <c r="AT10" s="361"/>
      <c r="AU10" s="361"/>
      <c r="AV10" s="361"/>
      <c r="AW10" s="361"/>
      <c r="AX10" s="361"/>
      <c r="AY10" s="361"/>
      <c r="AZ10" s="361"/>
      <c r="BA10" s="361"/>
      <c r="BB10" s="361"/>
      <c r="BC10" s="374"/>
    </row>
    <row r="11" spans="1:55" s="363" customFormat="1" ht="27.75" customHeight="1">
      <c r="A11" s="898" t="s">
        <v>616</v>
      </c>
      <c r="B11" s="899"/>
      <c r="C11" s="900"/>
      <c r="D11" s="901" t="str">
        <f>'予選リーグ'!C15</f>
        <v>「北」コート</v>
      </c>
      <c r="E11" s="902"/>
      <c r="F11" s="902"/>
      <c r="G11" s="902"/>
      <c r="H11" s="902"/>
      <c r="I11" s="902"/>
      <c r="J11" s="902"/>
      <c r="K11" s="902"/>
      <c r="L11" s="902"/>
      <c r="M11" s="902"/>
      <c r="N11" s="902"/>
      <c r="O11" s="903"/>
      <c r="P11" s="902" t="str">
        <f>'予選リーグ'!F15</f>
        <v>「南」コート</v>
      </c>
      <c r="Q11" s="902"/>
      <c r="R11" s="902"/>
      <c r="S11" s="902"/>
      <c r="T11" s="902"/>
      <c r="U11" s="902"/>
      <c r="V11" s="902"/>
      <c r="W11" s="902"/>
      <c r="X11" s="902"/>
      <c r="Y11" s="902"/>
      <c r="Z11" s="902"/>
      <c r="AA11" s="904"/>
      <c r="AC11" s="898" t="s">
        <v>616</v>
      </c>
      <c r="AD11" s="899"/>
      <c r="AE11" s="900"/>
      <c r="AF11" s="901" t="str">
        <f>'予選リーグ'!I15</f>
        <v>「南」コート</v>
      </c>
      <c r="AG11" s="902"/>
      <c r="AH11" s="902"/>
      <c r="AI11" s="902"/>
      <c r="AJ11" s="902"/>
      <c r="AK11" s="902"/>
      <c r="AL11" s="902"/>
      <c r="AM11" s="902"/>
      <c r="AN11" s="902"/>
      <c r="AO11" s="902"/>
      <c r="AP11" s="902"/>
      <c r="AQ11" s="903"/>
      <c r="AR11" s="902" t="str">
        <f>'予選リーグ'!L15</f>
        <v>「北」コート</v>
      </c>
      <c r="AS11" s="902"/>
      <c r="AT11" s="902"/>
      <c r="AU11" s="902"/>
      <c r="AV11" s="902"/>
      <c r="AW11" s="902"/>
      <c r="AX11" s="902"/>
      <c r="AY11" s="902"/>
      <c r="AZ11" s="902"/>
      <c r="BA11" s="902"/>
      <c r="BB11" s="902"/>
      <c r="BC11" s="904"/>
    </row>
    <row r="12" spans="1:55" s="363" customFormat="1" ht="27.75" customHeight="1">
      <c r="A12" s="921" t="s">
        <v>477</v>
      </c>
      <c r="B12" s="922"/>
      <c r="C12" s="905"/>
      <c r="D12" s="378"/>
      <c r="E12" s="366"/>
      <c r="F12" s="366"/>
      <c r="G12" s="366"/>
      <c r="H12" s="366"/>
      <c r="I12" s="365" t="s">
        <v>617</v>
      </c>
      <c r="J12" s="366"/>
      <c r="K12" s="366"/>
      <c r="L12" s="379"/>
      <c r="M12" s="907" t="s">
        <v>598</v>
      </c>
      <c r="N12" s="908"/>
      <c r="O12" s="923"/>
      <c r="P12" s="365"/>
      <c r="Q12" s="366"/>
      <c r="R12" s="366"/>
      <c r="S12" s="366"/>
      <c r="T12" s="366"/>
      <c r="U12" s="365" t="s">
        <v>617</v>
      </c>
      <c r="V12" s="366"/>
      <c r="W12" s="366"/>
      <c r="X12" s="379"/>
      <c r="Y12" s="907" t="s">
        <v>598</v>
      </c>
      <c r="Z12" s="908"/>
      <c r="AA12" s="924"/>
      <c r="AC12" s="921" t="s">
        <v>477</v>
      </c>
      <c r="AD12" s="922"/>
      <c r="AE12" s="905"/>
      <c r="AF12" s="378"/>
      <c r="AG12" s="366"/>
      <c r="AH12" s="366"/>
      <c r="AI12" s="366"/>
      <c r="AJ12" s="366"/>
      <c r="AK12" s="365" t="s">
        <v>617</v>
      </c>
      <c r="AL12" s="366"/>
      <c r="AM12" s="366"/>
      <c r="AN12" s="379"/>
      <c r="AO12" s="907" t="s">
        <v>598</v>
      </c>
      <c r="AP12" s="908"/>
      <c r="AQ12" s="923"/>
      <c r="AR12" s="365"/>
      <c r="AS12" s="366"/>
      <c r="AT12" s="366"/>
      <c r="AU12" s="366"/>
      <c r="AV12" s="366"/>
      <c r="AW12" s="365" t="s">
        <v>617</v>
      </c>
      <c r="AX12" s="366"/>
      <c r="AY12" s="366"/>
      <c r="AZ12" s="379"/>
      <c r="BA12" s="907" t="s">
        <v>598</v>
      </c>
      <c r="BB12" s="908"/>
      <c r="BC12" s="924"/>
    </row>
    <row r="13" spans="1:55" ht="54.75" customHeight="1">
      <c r="A13" s="925" t="s">
        <v>599</v>
      </c>
      <c r="B13" s="927">
        <f>'予選リーグ'!B19</f>
        <v>0.4166666666666667</v>
      </c>
      <c r="C13" s="927"/>
      <c r="D13" s="929" t="s">
        <v>9</v>
      </c>
      <c r="E13" s="930"/>
      <c r="F13" s="931" t="str">
        <f>'予選リーグ'!C19</f>
        <v>明治</v>
      </c>
      <c r="G13" s="931"/>
      <c r="H13" s="932"/>
      <c r="I13" s="380" t="s">
        <v>249</v>
      </c>
      <c r="J13" s="933" t="str">
        <f>'予選リーグ'!E19</f>
        <v>スマイス・セレソン</v>
      </c>
      <c r="K13" s="931"/>
      <c r="L13" s="931"/>
      <c r="M13" s="934" t="str">
        <f>'予選リーグ'!D19</f>
        <v>ミネルバ</v>
      </c>
      <c r="N13" s="935"/>
      <c r="O13" s="936"/>
      <c r="P13" s="937" t="s">
        <v>9</v>
      </c>
      <c r="Q13" s="930"/>
      <c r="R13" s="932" t="str">
        <f>'予選リーグ'!F19</f>
        <v>スマイス　スポーツ</v>
      </c>
      <c r="S13" s="938"/>
      <c r="T13" s="938"/>
      <c r="U13" s="380" t="s">
        <v>249</v>
      </c>
      <c r="V13" s="938" t="str">
        <f>'予選リーグ'!H19</f>
        <v>太陽大分西</v>
      </c>
      <c r="W13" s="938"/>
      <c r="X13" s="933"/>
      <c r="Y13" s="934" t="str">
        <f>'予選リーグ'!G19</f>
        <v>桃園</v>
      </c>
      <c r="Z13" s="935"/>
      <c r="AA13" s="939"/>
      <c r="AC13" s="925" t="s">
        <v>599</v>
      </c>
      <c r="AD13" s="927">
        <f>'予選リーグ'!B19</f>
        <v>0.4166666666666667</v>
      </c>
      <c r="AE13" s="927"/>
      <c r="AF13" s="929" t="s">
        <v>9</v>
      </c>
      <c r="AG13" s="930"/>
      <c r="AH13" s="931" t="str">
        <f>'予選リーグ'!I19</f>
        <v>北郡坂ノ市</v>
      </c>
      <c r="AI13" s="931"/>
      <c r="AJ13" s="932"/>
      <c r="AK13" s="380" t="s">
        <v>249</v>
      </c>
      <c r="AL13" s="933" t="str">
        <f>'予選リーグ'!K19</f>
        <v>ＷＡＹＳ</v>
      </c>
      <c r="AM13" s="931"/>
      <c r="AN13" s="931"/>
      <c r="AO13" s="934" t="str">
        <f>'予選リーグ'!J19</f>
        <v>玖珠</v>
      </c>
      <c r="AP13" s="935"/>
      <c r="AQ13" s="936"/>
      <c r="AR13" s="937" t="s">
        <v>9</v>
      </c>
      <c r="AS13" s="930"/>
      <c r="AT13" s="931" t="str">
        <f>'予選リーグ'!L19</f>
        <v>如水</v>
      </c>
      <c r="AU13" s="931"/>
      <c r="AV13" s="932"/>
      <c r="AW13" s="380" t="s">
        <v>249</v>
      </c>
      <c r="AX13" s="933" t="str">
        <f>'予選リーグ'!N19</f>
        <v>鶴見</v>
      </c>
      <c r="AY13" s="931"/>
      <c r="AZ13" s="931"/>
      <c r="BA13" s="934" t="str">
        <f>'予選リーグ'!M19</f>
        <v>ドリームキッズ</v>
      </c>
      <c r="BB13" s="935"/>
      <c r="BC13" s="939"/>
    </row>
    <row r="14" spans="1:55" s="381" customFormat="1" ht="54.75" customHeight="1">
      <c r="A14" s="926"/>
      <c r="B14" s="928"/>
      <c r="C14" s="928"/>
      <c r="D14" s="940" t="s">
        <v>618</v>
      </c>
      <c r="E14" s="941"/>
      <c r="F14" s="942">
        <v>3</v>
      </c>
      <c r="G14" s="943"/>
      <c r="H14" s="943"/>
      <c r="I14" s="382" t="s">
        <v>249</v>
      </c>
      <c r="J14" s="943">
        <v>2</v>
      </c>
      <c r="K14" s="943"/>
      <c r="L14" s="944"/>
      <c r="M14" s="945" t="str">
        <f>'予選リーグ'!D20</f>
        <v>鶴居</v>
      </c>
      <c r="N14" s="946"/>
      <c r="O14" s="947"/>
      <c r="P14" s="948" t="s">
        <v>618</v>
      </c>
      <c r="Q14" s="941"/>
      <c r="R14" s="942">
        <v>0</v>
      </c>
      <c r="S14" s="943"/>
      <c r="T14" s="943"/>
      <c r="U14" s="382" t="s">
        <v>249</v>
      </c>
      <c r="V14" s="943">
        <v>0</v>
      </c>
      <c r="W14" s="943"/>
      <c r="X14" s="944"/>
      <c r="Y14" s="945" t="str">
        <f>'予選リーグ'!G20</f>
        <v>下毛</v>
      </c>
      <c r="Z14" s="946"/>
      <c r="AA14" s="949"/>
      <c r="AC14" s="926"/>
      <c r="AD14" s="928"/>
      <c r="AE14" s="928"/>
      <c r="AF14" s="940" t="s">
        <v>618</v>
      </c>
      <c r="AG14" s="941"/>
      <c r="AH14" s="942">
        <v>2</v>
      </c>
      <c r="AI14" s="943"/>
      <c r="AJ14" s="943"/>
      <c r="AK14" s="382" t="s">
        <v>249</v>
      </c>
      <c r="AL14" s="943">
        <v>0</v>
      </c>
      <c r="AM14" s="943"/>
      <c r="AN14" s="944"/>
      <c r="AO14" s="945" t="str">
        <f>'予選リーグ'!J20</f>
        <v>竹田直入</v>
      </c>
      <c r="AP14" s="946"/>
      <c r="AQ14" s="947"/>
      <c r="AR14" s="948" t="s">
        <v>618</v>
      </c>
      <c r="AS14" s="941"/>
      <c r="AT14" s="942">
        <v>1</v>
      </c>
      <c r="AU14" s="943"/>
      <c r="AV14" s="943"/>
      <c r="AW14" s="382" t="s">
        <v>249</v>
      </c>
      <c r="AX14" s="943">
        <v>2</v>
      </c>
      <c r="AY14" s="943"/>
      <c r="AZ14" s="944"/>
      <c r="BA14" s="945" t="str">
        <f>'予選リーグ'!M20</f>
        <v>臼杵</v>
      </c>
      <c r="BB14" s="946"/>
      <c r="BC14" s="949"/>
    </row>
    <row r="15" spans="1:55" ht="54.75" customHeight="1">
      <c r="A15" s="925" t="s">
        <v>435</v>
      </c>
      <c r="B15" s="927">
        <f>'予選リーグ'!B21</f>
        <v>0.4513888888888889</v>
      </c>
      <c r="C15" s="927"/>
      <c r="D15" s="929" t="s">
        <v>9</v>
      </c>
      <c r="E15" s="930"/>
      <c r="F15" s="931" t="str">
        <f>'予選リーグ'!C21</f>
        <v>鶴居</v>
      </c>
      <c r="G15" s="931"/>
      <c r="H15" s="932"/>
      <c r="I15" s="380" t="s">
        <v>249</v>
      </c>
      <c r="J15" s="933" t="str">
        <f>'予選リーグ'!E21</f>
        <v>リノス</v>
      </c>
      <c r="K15" s="931"/>
      <c r="L15" s="931"/>
      <c r="M15" s="934" t="str">
        <f>'予選リーグ'!D21</f>
        <v>明治</v>
      </c>
      <c r="N15" s="935"/>
      <c r="O15" s="936"/>
      <c r="P15" s="937" t="s">
        <v>9</v>
      </c>
      <c r="Q15" s="930"/>
      <c r="R15" s="932" t="str">
        <f>'予選リーグ'!F21</f>
        <v>下毛</v>
      </c>
      <c r="S15" s="938"/>
      <c r="T15" s="938"/>
      <c r="U15" s="380" t="s">
        <v>249</v>
      </c>
      <c r="V15" s="938" t="str">
        <f>'予選リーグ'!H21</f>
        <v>ブルーウイング</v>
      </c>
      <c r="W15" s="938"/>
      <c r="X15" s="933"/>
      <c r="Y15" s="934" t="str">
        <f>'予選リーグ'!G21</f>
        <v>スマイス　スポーツ</v>
      </c>
      <c r="Z15" s="935"/>
      <c r="AA15" s="939"/>
      <c r="AC15" s="925" t="s">
        <v>435</v>
      </c>
      <c r="AD15" s="927">
        <f>'予選リーグ'!B21</f>
        <v>0.4513888888888889</v>
      </c>
      <c r="AE15" s="927"/>
      <c r="AF15" s="929" t="s">
        <v>9</v>
      </c>
      <c r="AG15" s="930"/>
      <c r="AH15" s="931" t="str">
        <f>'予選リーグ'!I21</f>
        <v>竹田直入</v>
      </c>
      <c r="AI15" s="931"/>
      <c r="AJ15" s="932"/>
      <c r="AK15" s="380" t="s">
        <v>249</v>
      </c>
      <c r="AL15" s="933" t="str">
        <f>'予選リーグ'!K21</f>
        <v>Ｍ．Ｓ．Ｓ</v>
      </c>
      <c r="AM15" s="931"/>
      <c r="AN15" s="931"/>
      <c r="AO15" s="934" t="str">
        <f>'予選リーグ'!J21</f>
        <v>北郡坂ノ市</v>
      </c>
      <c r="AP15" s="935"/>
      <c r="AQ15" s="936"/>
      <c r="AR15" s="937" t="s">
        <v>9</v>
      </c>
      <c r="AS15" s="930"/>
      <c r="AT15" s="931" t="str">
        <f>'予選リーグ'!L21</f>
        <v>臼杵</v>
      </c>
      <c r="AU15" s="931"/>
      <c r="AV15" s="932"/>
      <c r="AW15" s="380" t="s">
        <v>249</v>
      </c>
      <c r="AX15" s="933" t="str">
        <f>'予選リーグ'!N21</f>
        <v>安岐</v>
      </c>
      <c r="AY15" s="931"/>
      <c r="AZ15" s="931"/>
      <c r="BA15" s="934" t="str">
        <f>'予選リーグ'!M21</f>
        <v>如水</v>
      </c>
      <c r="BB15" s="935"/>
      <c r="BC15" s="939"/>
    </row>
    <row r="16" spans="1:55" s="381" customFormat="1" ht="54.75" customHeight="1">
      <c r="A16" s="926"/>
      <c r="B16" s="928"/>
      <c r="C16" s="928"/>
      <c r="D16" s="940" t="s">
        <v>618</v>
      </c>
      <c r="E16" s="941"/>
      <c r="F16" s="942">
        <v>2</v>
      </c>
      <c r="G16" s="943"/>
      <c r="H16" s="943"/>
      <c r="I16" s="382" t="s">
        <v>249</v>
      </c>
      <c r="J16" s="943">
        <v>3</v>
      </c>
      <c r="K16" s="943"/>
      <c r="L16" s="944"/>
      <c r="M16" s="945" t="str">
        <f>'予選リーグ'!D22</f>
        <v>スマイス・セレソン</v>
      </c>
      <c r="N16" s="946"/>
      <c r="O16" s="947"/>
      <c r="P16" s="948" t="s">
        <v>618</v>
      </c>
      <c r="Q16" s="941"/>
      <c r="R16" s="942">
        <v>0</v>
      </c>
      <c r="S16" s="943"/>
      <c r="T16" s="943"/>
      <c r="U16" s="382" t="s">
        <v>249</v>
      </c>
      <c r="V16" s="943">
        <v>1</v>
      </c>
      <c r="W16" s="943"/>
      <c r="X16" s="944"/>
      <c r="Y16" s="945" t="str">
        <f>'予選リーグ'!G22</f>
        <v>太陽大分西</v>
      </c>
      <c r="Z16" s="946"/>
      <c r="AA16" s="949"/>
      <c r="AC16" s="926"/>
      <c r="AD16" s="928"/>
      <c r="AE16" s="928"/>
      <c r="AF16" s="940" t="s">
        <v>618</v>
      </c>
      <c r="AG16" s="941"/>
      <c r="AH16" s="942">
        <v>0</v>
      </c>
      <c r="AI16" s="943"/>
      <c r="AJ16" s="943"/>
      <c r="AK16" s="382" t="s">
        <v>249</v>
      </c>
      <c r="AL16" s="943">
        <v>3</v>
      </c>
      <c r="AM16" s="943"/>
      <c r="AN16" s="944"/>
      <c r="AO16" s="945" t="str">
        <f>'予選リーグ'!J22</f>
        <v>ＷＡＹＳ</v>
      </c>
      <c r="AP16" s="946"/>
      <c r="AQ16" s="947"/>
      <c r="AR16" s="948" t="s">
        <v>618</v>
      </c>
      <c r="AS16" s="941"/>
      <c r="AT16" s="942">
        <v>0</v>
      </c>
      <c r="AU16" s="943"/>
      <c r="AV16" s="943"/>
      <c r="AW16" s="382" t="s">
        <v>249</v>
      </c>
      <c r="AX16" s="943">
        <v>2</v>
      </c>
      <c r="AY16" s="943"/>
      <c r="AZ16" s="944"/>
      <c r="BA16" s="945" t="str">
        <f>'予選リーグ'!M22</f>
        <v>鶴見</v>
      </c>
      <c r="BB16" s="946"/>
      <c r="BC16" s="949"/>
    </row>
    <row r="17" spans="1:55" ht="54.75" customHeight="1">
      <c r="A17" s="925" t="s">
        <v>600</v>
      </c>
      <c r="B17" s="927">
        <f>'予選リーグ'!B23</f>
        <v>0.4861111111111111</v>
      </c>
      <c r="C17" s="927"/>
      <c r="D17" s="929" t="s">
        <v>9</v>
      </c>
      <c r="E17" s="930"/>
      <c r="F17" s="931" t="str">
        <f>'予選リーグ'!C23</f>
        <v>スマイス・セレソン</v>
      </c>
      <c r="G17" s="931"/>
      <c r="H17" s="932"/>
      <c r="I17" s="380" t="s">
        <v>249</v>
      </c>
      <c r="J17" s="933" t="str">
        <f>'予選リーグ'!E23</f>
        <v>鶴崎</v>
      </c>
      <c r="K17" s="931"/>
      <c r="L17" s="931"/>
      <c r="M17" s="934" t="str">
        <f>'予選リーグ'!D23</f>
        <v>鶴居</v>
      </c>
      <c r="N17" s="935"/>
      <c r="O17" s="936"/>
      <c r="P17" s="937" t="s">
        <v>9</v>
      </c>
      <c r="Q17" s="930"/>
      <c r="R17" s="932" t="str">
        <f>'予選リーグ'!F23</f>
        <v>太陽大分西</v>
      </c>
      <c r="S17" s="938"/>
      <c r="T17" s="938"/>
      <c r="U17" s="380" t="s">
        <v>249</v>
      </c>
      <c r="V17" s="938" t="str">
        <f>'予選リーグ'!H23</f>
        <v>ＫＩＮＧＳ</v>
      </c>
      <c r="W17" s="938"/>
      <c r="X17" s="933"/>
      <c r="Y17" s="934" t="str">
        <f>'予選リーグ'!G23</f>
        <v>下毛</v>
      </c>
      <c r="Z17" s="935"/>
      <c r="AA17" s="939"/>
      <c r="AC17" s="925" t="s">
        <v>600</v>
      </c>
      <c r="AD17" s="927">
        <f>'予選リーグ'!B23</f>
        <v>0.4861111111111111</v>
      </c>
      <c r="AE17" s="927"/>
      <c r="AF17" s="929" t="s">
        <v>9</v>
      </c>
      <c r="AG17" s="930"/>
      <c r="AH17" s="931" t="str">
        <f>'予選リーグ'!I23</f>
        <v>ＷＡＹＳ</v>
      </c>
      <c r="AI17" s="931"/>
      <c r="AJ17" s="932"/>
      <c r="AK17" s="380" t="s">
        <v>249</v>
      </c>
      <c r="AL17" s="933" t="str">
        <f>'予選リーグ'!K23</f>
        <v>きつき</v>
      </c>
      <c r="AM17" s="931"/>
      <c r="AN17" s="931"/>
      <c r="AO17" s="934" t="str">
        <f>'予選リーグ'!J23</f>
        <v>竹田直入</v>
      </c>
      <c r="AP17" s="935"/>
      <c r="AQ17" s="936"/>
      <c r="AR17" s="937" t="s">
        <v>9</v>
      </c>
      <c r="AS17" s="930"/>
      <c r="AT17" s="931" t="str">
        <f>'予選リーグ'!L23</f>
        <v>鶴見</v>
      </c>
      <c r="AU17" s="931"/>
      <c r="AV17" s="932"/>
      <c r="AW17" s="380" t="s">
        <v>249</v>
      </c>
      <c r="AX17" s="933" t="str">
        <f>'予選リーグ'!N23</f>
        <v>大分トリニータ</v>
      </c>
      <c r="AY17" s="931"/>
      <c r="AZ17" s="931"/>
      <c r="BA17" s="934" t="str">
        <f>'予選リーグ'!M23</f>
        <v>臼杵</v>
      </c>
      <c r="BB17" s="935"/>
      <c r="BC17" s="939"/>
    </row>
    <row r="18" spans="1:55" s="381" customFormat="1" ht="54.75" customHeight="1">
      <c r="A18" s="926"/>
      <c r="B18" s="928"/>
      <c r="C18" s="928"/>
      <c r="D18" s="940" t="s">
        <v>618</v>
      </c>
      <c r="E18" s="941"/>
      <c r="F18" s="942">
        <v>7</v>
      </c>
      <c r="G18" s="943"/>
      <c r="H18" s="943"/>
      <c r="I18" s="382" t="s">
        <v>249</v>
      </c>
      <c r="J18" s="943">
        <v>0</v>
      </c>
      <c r="K18" s="943"/>
      <c r="L18" s="944"/>
      <c r="M18" s="945" t="str">
        <f>'予選リーグ'!D24</f>
        <v>リノス</v>
      </c>
      <c r="N18" s="946"/>
      <c r="O18" s="947"/>
      <c r="P18" s="948" t="s">
        <v>618</v>
      </c>
      <c r="Q18" s="941"/>
      <c r="R18" s="942">
        <v>0</v>
      </c>
      <c r="S18" s="943"/>
      <c r="T18" s="943"/>
      <c r="U18" s="382" t="s">
        <v>249</v>
      </c>
      <c r="V18" s="943">
        <v>0</v>
      </c>
      <c r="W18" s="943"/>
      <c r="X18" s="944"/>
      <c r="Y18" s="945" t="str">
        <f>'予選リーグ'!G24</f>
        <v>ブルーウイング</v>
      </c>
      <c r="Z18" s="946"/>
      <c r="AA18" s="949"/>
      <c r="AC18" s="926"/>
      <c r="AD18" s="928"/>
      <c r="AE18" s="928"/>
      <c r="AF18" s="940" t="s">
        <v>618</v>
      </c>
      <c r="AG18" s="941"/>
      <c r="AH18" s="942">
        <v>1</v>
      </c>
      <c r="AI18" s="943"/>
      <c r="AJ18" s="943"/>
      <c r="AK18" s="382" t="s">
        <v>249</v>
      </c>
      <c r="AL18" s="943">
        <v>1</v>
      </c>
      <c r="AM18" s="943"/>
      <c r="AN18" s="944"/>
      <c r="AO18" s="945" t="str">
        <f>'予選リーグ'!J24</f>
        <v>Ｍ．Ｓ．Ｓ</v>
      </c>
      <c r="AP18" s="946"/>
      <c r="AQ18" s="947"/>
      <c r="AR18" s="948" t="s">
        <v>618</v>
      </c>
      <c r="AS18" s="941"/>
      <c r="AT18" s="942">
        <v>2</v>
      </c>
      <c r="AU18" s="943"/>
      <c r="AV18" s="943"/>
      <c r="AW18" s="382" t="s">
        <v>249</v>
      </c>
      <c r="AX18" s="943">
        <v>6</v>
      </c>
      <c r="AY18" s="943"/>
      <c r="AZ18" s="944"/>
      <c r="BA18" s="945" t="str">
        <f>'予選リーグ'!M24</f>
        <v>安岐</v>
      </c>
      <c r="BB18" s="946"/>
      <c r="BC18" s="949"/>
    </row>
    <row r="19" spans="1:55" ht="54.75" customHeight="1">
      <c r="A19" s="925"/>
      <c r="B19" s="927">
        <f>'予選リーグ'!B25</f>
        <v>0.5208333333333334</v>
      </c>
      <c r="C19" s="927"/>
      <c r="D19" s="950" t="s">
        <v>619</v>
      </c>
      <c r="E19" s="951"/>
      <c r="F19" s="951"/>
      <c r="G19" s="951"/>
      <c r="H19" s="951"/>
      <c r="I19" s="951"/>
      <c r="J19" s="951"/>
      <c r="K19" s="951"/>
      <c r="L19" s="951"/>
      <c r="M19" s="951"/>
      <c r="N19" s="951"/>
      <c r="O19" s="951"/>
      <c r="P19" s="951"/>
      <c r="Q19" s="951"/>
      <c r="R19" s="951"/>
      <c r="S19" s="951"/>
      <c r="T19" s="951"/>
      <c r="U19" s="951"/>
      <c r="V19" s="951"/>
      <c r="W19" s="951"/>
      <c r="X19" s="951"/>
      <c r="Y19" s="951"/>
      <c r="Z19" s="951"/>
      <c r="AA19" s="952"/>
      <c r="AC19" s="925"/>
      <c r="AD19" s="927">
        <f>'予選リーグ'!B27</f>
        <v>0.5555555555555556</v>
      </c>
      <c r="AE19" s="927"/>
      <c r="AF19" s="950" t="s">
        <v>619</v>
      </c>
      <c r="AG19" s="951"/>
      <c r="AH19" s="951"/>
      <c r="AI19" s="951"/>
      <c r="AJ19" s="951"/>
      <c r="AK19" s="951"/>
      <c r="AL19" s="951"/>
      <c r="AM19" s="951"/>
      <c r="AN19" s="951"/>
      <c r="AO19" s="951"/>
      <c r="AP19" s="951"/>
      <c r="AQ19" s="951"/>
      <c r="AR19" s="951"/>
      <c r="AS19" s="951"/>
      <c r="AT19" s="951"/>
      <c r="AU19" s="951"/>
      <c r="AV19" s="951"/>
      <c r="AW19" s="951"/>
      <c r="AX19" s="951"/>
      <c r="AY19" s="951"/>
      <c r="AZ19" s="951"/>
      <c r="BA19" s="951"/>
      <c r="BB19" s="951"/>
      <c r="BC19" s="952"/>
    </row>
    <row r="20" spans="1:55" s="381" customFormat="1" ht="54.75" customHeight="1">
      <c r="A20" s="926"/>
      <c r="B20" s="928"/>
      <c r="C20" s="928"/>
      <c r="D20" s="953"/>
      <c r="E20" s="954"/>
      <c r="F20" s="954"/>
      <c r="G20" s="954"/>
      <c r="H20" s="954"/>
      <c r="I20" s="954"/>
      <c r="J20" s="954"/>
      <c r="K20" s="954"/>
      <c r="L20" s="954"/>
      <c r="M20" s="954"/>
      <c r="N20" s="954"/>
      <c r="O20" s="954"/>
      <c r="P20" s="954"/>
      <c r="Q20" s="954"/>
      <c r="R20" s="954"/>
      <c r="S20" s="954"/>
      <c r="T20" s="954"/>
      <c r="U20" s="954"/>
      <c r="V20" s="954"/>
      <c r="W20" s="954"/>
      <c r="X20" s="954"/>
      <c r="Y20" s="954"/>
      <c r="Z20" s="954"/>
      <c r="AA20" s="955"/>
      <c r="AC20" s="926"/>
      <c r="AD20" s="928"/>
      <c r="AE20" s="928"/>
      <c r="AF20" s="953"/>
      <c r="AG20" s="954"/>
      <c r="AH20" s="954"/>
      <c r="AI20" s="954"/>
      <c r="AJ20" s="954"/>
      <c r="AK20" s="954"/>
      <c r="AL20" s="954"/>
      <c r="AM20" s="954"/>
      <c r="AN20" s="954"/>
      <c r="AO20" s="954"/>
      <c r="AP20" s="954"/>
      <c r="AQ20" s="954"/>
      <c r="AR20" s="954"/>
      <c r="AS20" s="954"/>
      <c r="AT20" s="954"/>
      <c r="AU20" s="954"/>
      <c r="AV20" s="954"/>
      <c r="AW20" s="954"/>
      <c r="AX20" s="954"/>
      <c r="AY20" s="954"/>
      <c r="AZ20" s="954"/>
      <c r="BA20" s="954"/>
      <c r="BB20" s="954"/>
      <c r="BC20" s="955"/>
    </row>
    <row r="21" spans="1:55" ht="54.75" customHeight="1">
      <c r="A21" s="925" t="s">
        <v>602</v>
      </c>
      <c r="B21" s="927">
        <f>'予選リーグ'!B27</f>
        <v>0.5555555555555556</v>
      </c>
      <c r="C21" s="927"/>
      <c r="D21" s="929" t="s">
        <v>9</v>
      </c>
      <c r="E21" s="930"/>
      <c r="F21" s="931" t="str">
        <f>'予選リーグ'!C27</f>
        <v>リノス</v>
      </c>
      <c r="G21" s="931"/>
      <c r="H21" s="932"/>
      <c r="I21" s="380" t="s">
        <v>249</v>
      </c>
      <c r="J21" s="933" t="str">
        <f>'予選リーグ'!E27</f>
        <v>ミネルバ</v>
      </c>
      <c r="K21" s="931"/>
      <c r="L21" s="931"/>
      <c r="M21" s="934" t="str">
        <f>'予選リーグ'!D27</f>
        <v>スマイス・セレソン</v>
      </c>
      <c r="N21" s="935"/>
      <c r="O21" s="936"/>
      <c r="P21" s="937" t="s">
        <v>9</v>
      </c>
      <c r="Q21" s="930"/>
      <c r="R21" s="932" t="str">
        <f>'予選リーグ'!F27</f>
        <v>ブルーウイング</v>
      </c>
      <c r="S21" s="938"/>
      <c r="T21" s="938"/>
      <c r="U21" s="380" t="s">
        <v>249</v>
      </c>
      <c r="V21" s="938" t="str">
        <f>'予選リーグ'!H27</f>
        <v>桃園</v>
      </c>
      <c r="W21" s="938"/>
      <c r="X21" s="933"/>
      <c r="Y21" s="934" t="str">
        <f>'予選リーグ'!G27</f>
        <v>太陽大分西</v>
      </c>
      <c r="Z21" s="935"/>
      <c r="AA21" s="939"/>
      <c r="AC21" s="925" t="s">
        <v>602</v>
      </c>
      <c r="AD21" s="927">
        <f>'予選リーグ'!B25</f>
        <v>0.5208333333333334</v>
      </c>
      <c r="AE21" s="927"/>
      <c r="AF21" s="929" t="s">
        <v>9</v>
      </c>
      <c r="AG21" s="930"/>
      <c r="AH21" s="931" t="str">
        <f>'予選リーグ'!I27</f>
        <v>Ｍ．Ｓ．Ｓ</v>
      </c>
      <c r="AI21" s="931"/>
      <c r="AJ21" s="932"/>
      <c r="AK21" s="380" t="s">
        <v>249</v>
      </c>
      <c r="AL21" s="933" t="str">
        <f>'予選リーグ'!K27</f>
        <v>玖珠</v>
      </c>
      <c r="AM21" s="931"/>
      <c r="AN21" s="931"/>
      <c r="AO21" s="934" t="str">
        <f>'予選リーグ'!J27</f>
        <v>ＷＡＹＳ</v>
      </c>
      <c r="AP21" s="935"/>
      <c r="AQ21" s="936"/>
      <c r="AR21" s="937" t="s">
        <v>9</v>
      </c>
      <c r="AS21" s="930"/>
      <c r="AT21" s="931" t="str">
        <f>'予選リーグ'!L27</f>
        <v>安岐</v>
      </c>
      <c r="AU21" s="931"/>
      <c r="AV21" s="932"/>
      <c r="AW21" s="380" t="s">
        <v>249</v>
      </c>
      <c r="AX21" s="933" t="str">
        <f>'予選リーグ'!N27</f>
        <v>ドリームキッズ</v>
      </c>
      <c r="AY21" s="931"/>
      <c r="AZ21" s="931"/>
      <c r="BA21" s="934" t="str">
        <f>'予選リーグ'!M27</f>
        <v>鶴見</v>
      </c>
      <c r="BB21" s="935"/>
      <c r="BC21" s="939"/>
    </row>
    <row r="22" spans="1:55" s="381" customFormat="1" ht="54.75" customHeight="1">
      <c r="A22" s="926"/>
      <c r="B22" s="928"/>
      <c r="C22" s="928"/>
      <c r="D22" s="940" t="s">
        <v>618</v>
      </c>
      <c r="E22" s="941"/>
      <c r="F22" s="942">
        <v>2</v>
      </c>
      <c r="G22" s="943"/>
      <c r="H22" s="943"/>
      <c r="I22" s="382" t="s">
        <v>249</v>
      </c>
      <c r="J22" s="943">
        <v>0</v>
      </c>
      <c r="K22" s="943"/>
      <c r="L22" s="944"/>
      <c r="M22" s="945" t="str">
        <f>'予選リーグ'!D28</f>
        <v>鶴崎</v>
      </c>
      <c r="N22" s="946"/>
      <c r="O22" s="947"/>
      <c r="P22" s="948" t="s">
        <v>618</v>
      </c>
      <c r="Q22" s="941"/>
      <c r="R22" s="942">
        <v>1</v>
      </c>
      <c r="S22" s="943"/>
      <c r="T22" s="943"/>
      <c r="U22" s="382" t="s">
        <v>249</v>
      </c>
      <c r="V22" s="943">
        <v>0</v>
      </c>
      <c r="W22" s="943"/>
      <c r="X22" s="944"/>
      <c r="Y22" s="945" t="str">
        <f>'予選リーグ'!G28</f>
        <v>ＫＩＮＧＳ</v>
      </c>
      <c r="Z22" s="946"/>
      <c r="AA22" s="949"/>
      <c r="AC22" s="926"/>
      <c r="AD22" s="928"/>
      <c r="AE22" s="928"/>
      <c r="AF22" s="940" t="s">
        <v>618</v>
      </c>
      <c r="AG22" s="941"/>
      <c r="AH22" s="942">
        <v>0</v>
      </c>
      <c r="AI22" s="943"/>
      <c r="AJ22" s="943"/>
      <c r="AK22" s="382" t="s">
        <v>249</v>
      </c>
      <c r="AL22" s="943">
        <v>2</v>
      </c>
      <c r="AM22" s="943"/>
      <c r="AN22" s="944"/>
      <c r="AO22" s="945" t="str">
        <f>'予選リーグ'!J28</f>
        <v>きつき</v>
      </c>
      <c r="AP22" s="946"/>
      <c r="AQ22" s="947"/>
      <c r="AR22" s="948" t="s">
        <v>618</v>
      </c>
      <c r="AS22" s="941"/>
      <c r="AT22" s="942">
        <v>0</v>
      </c>
      <c r="AU22" s="943"/>
      <c r="AV22" s="943"/>
      <c r="AW22" s="382" t="s">
        <v>249</v>
      </c>
      <c r="AX22" s="943">
        <v>6</v>
      </c>
      <c r="AY22" s="943"/>
      <c r="AZ22" s="944"/>
      <c r="BA22" s="945" t="str">
        <f>'予選リーグ'!M28</f>
        <v>大分トリニータ</v>
      </c>
      <c r="BB22" s="946"/>
      <c r="BC22" s="949"/>
    </row>
    <row r="23" spans="1:55" ht="54.75" customHeight="1">
      <c r="A23" s="925" t="s">
        <v>603</v>
      </c>
      <c r="B23" s="927">
        <f>'予選リーグ'!B29</f>
        <v>0.5902777777777778</v>
      </c>
      <c r="C23" s="927"/>
      <c r="D23" s="929" t="s">
        <v>9</v>
      </c>
      <c r="E23" s="930"/>
      <c r="F23" s="931" t="str">
        <f>'予選リーグ'!C29</f>
        <v>鶴崎</v>
      </c>
      <c r="G23" s="931"/>
      <c r="H23" s="932"/>
      <c r="I23" s="380" t="s">
        <v>249</v>
      </c>
      <c r="J23" s="933" t="str">
        <f>'予選リーグ'!E29</f>
        <v>明治</v>
      </c>
      <c r="K23" s="931"/>
      <c r="L23" s="931"/>
      <c r="M23" s="934" t="str">
        <f>'予選リーグ'!D29</f>
        <v>リノス</v>
      </c>
      <c r="N23" s="935"/>
      <c r="O23" s="936"/>
      <c r="P23" s="937" t="s">
        <v>9</v>
      </c>
      <c r="Q23" s="930"/>
      <c r="R23" s="932" t="str">
        <f>'予選リーグ'!F29</f>
        <v>ＫＩＮＧＳ</v>
      </c>
      <c r="S23" s="938"/>
      <c r="T23" s="938"/>
      <c r="U23" s="380" t="s">
        <v>249</v>
      </c>
      <c r="V23" s="938" t="str">
        <f>'予選リーグ'!H29</f>
        <v>スマイス　スポーツ</v>
      </c>
      <c r="W23" s="938"/>
      <c r="X23" s="933"/>
      <c r="Y23" s="934" t="str">
        <f>'予選リーグ'!G29</f>
        <v>ブルーウイング</v>
      </c>
      <c r="Z23" s="935"/>
      <c r="AA23" s="939"/>
      <c r="AC23" s="925" t="s">
        <v>603</v>
      </c>
      <c r="AD23" s="927">
        <f>'予選リーグ'!B29</f>
        <v>0.5902777777777778</v>
      </c>
      <c r="AE23" s="927"/>
      <c r="AF23" s="929" t="s">
        <v>9</v>
      </c>
      <c r="AG23" s="930"/>
      <c r="AH23" s="931" t="str">
        <f>'予選リーグ'!I29</f>
        <v>きつき</v>
      </c>
      <c r="AI23" s="931"/>
      <c r="AJ23" s="932"/>
      <c r="AK23" s="380" t="s">
        <v>249</v>
      </c>
      <c r="AL23" s="933" t="str">
        <f>'予選リーグ'!K29</f>
        <v>北郡坂ノ市</v>
      </c>
      <c r="AM23" s="931"/>
      <c r="AN23" s="931"/>
      <c r="AO23" s="934" t="str">
        <f>'予選リーグ'!J29</f>
        <v>Ｍ．Ｓ．Ｓ</v>
      </c>
      <c r="AP23" s="935"/>
      <c r="AQ23" s="936"/>
      <c r="AR23" s="937" t="s">
        <v>9</v>
      </c>
      <c r="AS23" s="930"/>
      <c r="AT23" s="931" t="str">
        <f>'予選リーグ'!L29</f>
        <v>大分トリニータ</v>
      </c>
      <c r="AU23" s="931"/>
      <c r="AV23" s="932"/>
      <c r="AW23" s="380" t="s">
        <v>249</v>
      </c>
      <c r="AX23" s="933" t="str">
        <f>'予選リーグ'!N29</f>
        <v>如水</v>
      </c>
      <c r="AY23" s="931"/>
      <c r="AZ23" s="931"/>
      <c r="BA23" s="934" t="str">
        <f>'予選リーグ'!M29</f>
        <v>安岐</v>
      </c>
      <c r="BB23" s="935"/>
      <c r="BC23" s="939"/>
    </row>
    <row r="24" spans="1:55" s="381" customFormat="1" ht="54.75" customHeight="1">
      <c r="A24" s="926"/>
      <c r="B24" s="928"/>
      <c r="C24" s="928"/>
      <c r="D24" s="940" t="s">
        <v>618</v>
      </c>
      <c r="E24" s="941"/>
      <c r="F24" s="942">
        <v>0</v>
      </c>
      <c r="G24" s="943"/>
      <c r="H24" s="943"/>
      <c r="I24" s="382" t="s">
        <v>249</v>
      </c>
      <c r="J24" s="943">
        <v>3</v>
      </c>
      <c r="K24" s="943"/>
      <c r="L24" s="944"/>
      <c r="M24" s="945" t="str">
        <f>'予選リーグ'!D30</f>
        <v>ミネルバ</v>
      </c>
      <c r="N24" s="946"/>
      <c r="O24" s="947"/>
      <c r="P24" s="948" t="s">
        <v>618</v>
      </c>
      <c r="Q24" s="941"/>
      <c r="R24" s="942">
        <v>0</v>
      </c>
      <c r="S24" s="943"/>
      <c r="T24" s="943"/>
      <c r="U24" s="382" t="s">
        <v>249</v>
      </c>
      <c r="V24" s="943">
        <v>1</v>
      </c>
      <c r="W24" s="943"/>
      <c r="X24" s="944"/>
      <c r="Y24" s="945" t="str">
        <f>'予選リーグ'!G30</f>
        <v>桃園</v>
      </c>
      <c r="Z24" s="946"/>
      <c r="AA24" s="949"/>
      <c r="AC24" s="926"/>
      <c r="AD24" s="928"/>
      <c r="AE24" s="928"/>
      <c r="AF24" s="940" t="s">
        <v>618</v>
      </c>
      <c r="AG24" s="941"/>
      <c r="AH24" s="942">
        <v>1</v>
      </c>
      <c r="AI24" s="943"/>
      <c r="AJ24" s="943"/>
      <c r="AK24" s="382" t="s">
        <v>249</v>
      </c>
      <c r="AL24" s="943">
        <v>2</v>
      </c>
      <c r="AM24" s="943"/>
      <c r="AN24" s="944"/>
      <c r="AO24" s="945" t="str">
        <f>'予選リーグ'!J30</f>
        <v>玖珠</v>
      </c>
      <c r="AP24" s="946"/>
      <c r="AQ24" s="947"/>
      <c r="AR24" s="948" t="s">
        <v>618</v>
      </c>
      <c r="AS24" s="941"/>
      <c r="AT24" s="942">
        <v>2</v>
      </c>
      <c r="AU24" s="943"/>
      <c r="AV24" s="943"/>
      <c r="AW24" s="382" t="s">
        <v>249</v>
      </c>
      <c r="AX24" s="943">
        <v>0</v>
      </c>
      <c r="AY24" s="943"/>
      <c r="AZ24" s="944"/>
      <c r="BA24" s="945" t="str">
        <f>'予選リーグ'!M30</f>
        <v>ドリームキッズ</v>
      </c>
      <c r="BB24" s="946"/>
      <c r="BC24" s="949"/>
    </row>
    <row r="25" spans="1:55" ht="54.75" customHeight="1">
      <c r="A25" s="925" t="s">
        <v>604</v>
      </c>
      <c r="B25" s="927">
        <f>'予選リーグ'!B31</f>
        <v>0.625</v>
      </c>
      <c r="C25" s="927"/>
      <c r="D25" s="929" t="s">
        <v>9</v>
      </c>
      <c r="E25" s="930"/>
      <c r="F25" s="931" t="str">
        <f>'予選リーグ'!C31</f>
        <v>ミネルバ</v>
      </c>
      <c r="G25" s="931"/>
      <c r="H25" s="932"/>
      <c r="I25" s="380" t="s">
        <v>249</v>
      </c>
      <c r="J25" s="933" t="str">
        <f>'予選リーグ'!E31</f>
        <v>鶴居</v>
      </c>
      <c r="K25" s="931"/>
      <c r="L25" s="931"/>
      <c r="M25" s="934" t="str">
        <f>'予選リーグ'!D31</f>
        <v>鶴崎</v>
      </c>
      <c r="N25" s="935"/>
      <c r="O25" s="936"/>
      <c r="P25" s="937" t="s">
        <v>9</v>
      </c>
      <c r="Q25" s="930"/>
      <c r="R25" s="932" t="str">
        <f>'予選リーグ'!F31</f>
        <v>桃園</v>
      </c>
      <c r="S25" s="938"/>
      <c r="T25" s="938"/>
      <c r="U25" s="380" t="s">
        <v>249</v>
      </c>
      <c r="V25" s="938" t="str">
        <f>'予選リーグ'!H31</f>
        <v>下毛</v>
      </c>
      <c r="W25" s="938"/>
      <c r="X25" s="933"/>
      <c r="Y25" s="934" t="str">
        <f>'予選リーグ'!G31</f>
        <v>ＫＩＮＧＳ</v>
      </c>
      <c r="Z25" s="935"/>
      <c r="AA25" s="939"/>
      <c r="AC25" s="925" t="s">
        <v>604</v>
      </c>
      <c r="AD25" s="927">
        <f>'予選リーグ'!B31</f>
        <v>0.625</v>
      </c>
      <c r="AE25" s="927"/>
      <c r="AF25" s="929" t="s">
        <v>9</v>
      </c>
      <c r="AG25" s="930"/>
      <c r="AH25" s="931" t="str">
        <f>'予選リーグ'!I31</f>
        <v>玖珠</v>
      </c>
      <c r="AI25" s="931"/>
      <c r="AJ25" s="932"/>
      <c r="AK25" s="380" t="s">
        <v>249</v>
      </c>
      <c r="AL25" s="933" t="str">
        <f>'予選リーグ'!K31</f>
        <v>竹田直入</v>
      </c>
      <c r="AM25" s="931"/>
      <c r="AN25" s="931"/>
      <c r="AO25" s="934" t="str">
        <f>'予選リーグ'!J31</f>
        <v>きつき</v>
      </c>
      <c r="AP25" s="935"/>
      <c r="AQ25" s="936"/>
      <c r="AR25" s="937" t="s">
        <v>9</v>
      </c>
      <c r="AS25" s="930"/>
      <c r="AT25" s="931" t="str">
        <f>'予選リーグ'!L31</f>
        <v>ドリームキッズ</v>
      </c>
      <c r="AU25" s="931"/>
      <c r="AV25" s="932"/>
      <c r="AW25" s="380" t="s">
        <v>249</v>
      </c>
      <c r="AX25" s="933" t="str">
        <f>'予選リーグ'!N31</f>
        <v>臼杵</v>
      </c>
      <c r="AY25" s="931"/>
      <c r="AZ25" s="931"/>
      <c r="BA25" s="934" t="str">
        <f>'予選リーグ'!M31</f>
        <v>大分トリニータ</v>
      </c>
      <c r="BB25" s="935"/>
      <c r="BC25" s="939"/>
    </row>
    <row r="26" spans="1:55" ht="54.75" customHeight="1">
      <c r="A26" s="926"/>
      <c r="B26" s="928"/>
      <c r="C26" s="928"/>
      <c r="D26" s="940" t="s">
        <v>618</v>
      </c>
      <c r="E26" s="941"/>
      <c r="F26" s="942">
        <v>0</v>
      </c>
      <c r="G26" s="943"/>
      <c r="H26" s="943"/>
      <c r="I26" s="382" t="s">
        <v>249</v>
      </c>
      <c r="J26" s="943">
        <v>1</v>
      </c>
      <c r="K26" s="943"/>
      <c r="L26" s="944"/>
      <c r="M26" s="945" t="str">
        <f>'予選リーグ'!D32</f>
        <v>明治</v>
      </c>
      <c r="N26" s="946"/>
      <c r="O26" s="947"/>
      <c r="P26" s="948" t="s">
        <v>618</v>
      </c>
      <c r="Q26" s="941"/>
      <c r="R26" s="942">
        <v>1</v>
      </c>
      <c r="S26" s="943"/>
      <c r="T26" s="943"/>
      <c r="U26" s="382" t="s">
        <v>249</v>
      </c>
      <c r="V26" s="943">
        <v>0</v>
      </c>
      <c r="W26" s="943"/>
      <c r="X26" s="944"/>
      <c r="Y26" s="945" t="str">
        <f>'予選リーグ'!G32</f>
        <v>スマイス　スポーツ</v>
      </c>
      <c r="Z26" s="946"/>
      <c r="AA26" s="949"/>
      <c r="AB26" s="381"/>
      <c r="AC26" s="926"/>
      <c r="AD26" s="928"/>
      <c r="AE26" s="928"/>
      <c r="AF26" s="940" t="s">
        <v>618</v>
      </c>
      <c r="AG26" s="941"/>
      <c r="AH26" s="942">
        <v>5</v>
      </c>
      <c r="AI26" s="943"/>
      <c r="AJ26" s="943"/>
      <c r="AK26" s="382" t="s">
        <v>249</v>
      </c>
      <c r="AL26" s="943">
        <v>1</v>
      </c>
      <c r="AM26" s="943"/>
      <c r="AN26" s="944"/>
      <c r="AO26" s="945" t="str">
        <f>'予選リーグ'!J32</f>
        <v>北郡坂ノ市</v>
      </c>
      <c r="AP26" s="946"/>
      <c r="AQ26" s="947"/>
      <c r="AR26" s="948" t="s">
        <v>618</v>
      </c>
      <c r="AS26" s="941"/>
      <c r="AT26" s="942">
        <v>7</v>
      </c>
      <c r="AU26" s="943"/>
      <c r="AV26" s="943"/>
      <c r="AW26" s="382" t="s">
        <v>249</v>
      </c>
      <c r="AX26" s="943">
        <v>0</v>
      </c>
      <c r="AY26" s="943"/>
      <c r="AZ26" s="944"/>
      <c r="BA26" s="945" t="str">
        <f>'予選リーグ'!M32</f>
        <v>如水</v>
      </c>
      <c r="BB26" s="946"/>
      <c r="BC26" s="949"/>
    </row>
    <row r="27" ht="14.25" customHeight="1"/>
    <row r="31" spans="1:55" ht="27.75" customHeight="1" hidden="1">
      <c r="A31" s="383"/>
      <c r="B31" s="384"/>
      <c r="C31" s="384"/>
      <c r="D31" s="385"/>
      <c r="E31" s="385"/>
      <c r="F31" s="368"/>
      <c r="G31" s="368"/>
      <c r="H31" s="368"/>
      <c r="I31" s="386"/>
      <c r="J31" s="368"/>
      <c r="K31" s="368"/>
      <c r="L31" s="368"/>
      <c r="M31" s="368"/>
      <c r="N31" s="368"/>
      <c r="O31" s="368"/>
      <c r="P31" s="385"/>
      <c r="Q31" s="385"/>
      <c r="R31" s="368"/>
      <c r="S31" s="368"/>
      <c r="T31" s="368"/>
      <c r="U31" s="386"/>
      <c r="V31" s="368"/>
      <c r="W31" s="368"/>
      <c r="X31" s="368"/>
      <c r="Y31" s="368"/>
      <c r="Z31" s="368"/>
      <c r="AA31" s="368"/>
      <c r="AC31" s="383"/>
      <c r="AD31" s="384"/>
      <c r="AE31" s="384"/>
      <c r="AF31" s="385"/>
      <c r="AG31" s="385"/>
      <c r="AH31" s="368"/>
      <c r="AI31" s="368"/>
      <c r="AJ31" s="368"/>
      <c r="AK31" s="386"/>
      <c r="AL31" s="368"/>
      <c r="AM31" s="368"/>
      <c r="AN31" s="368"/>
      <c r="AO31" s="368"/>
      <c r="AP31" s="368"/>
      <c r="AQ31" s="368"/>
      <c r="AR31" s="385"/>
      <c r="AS31" s="385"/>
      <c r="AT31" s="368"/>
      <c r="AU31" s="368"/>
      <c r="AV31" s="368"/>
      <c r="AW31" s="386"/>
      <c r="AX31" s="368"/>
      <c r="AY31" s="368"/>
      <c r="AZ31" s="368"/>
      <c r="BA31" s="368"/>
      <c r="BB31" s="368"/>
      <c r="BC31" s="368"/>
    </row>
    <row r="32" spans="1:55" ht="27.75" customHeight="1" hidden="1">
      <c r="A32" s="383"/>
      <c r="B32" s="384"/>
      <c r="C32" s="384"/>
      <c r="D32" s="387"/>
      <c r="E32" s="387"/>
      <c r="F32" s="387"/>
      <c r="G32" s="387"/>
      <c r="H32" s="387"/>
      <c r="I32" s="388"/>
      <c r="J32" s="387"/>
      <c r="K32" s="387"/>
      <c r="L32" s="387"/>
      <c r="M32" s="368"/>
      <c r="N32" s="368"/>
      <c r="O32" s="368"/>
      <c r="P32" s="387"/>
      <c r="Q32" s="387"/>
      <c r="R32" s="387"/>
      <c r="S32" s="387"/>
      <c r="T32" s="387"/>
      <c r="U32" s="388"/>
      <c r="V32" s="387"/>
      <c r="W32" s="387"/>
      <c r="X32" s="387"/>
      <c r="Y32" s="368"/>
      <c r="Z32" s="368"/>
      <c r="AA32" s="368"/>
      <c r="AC32" s="383"/>
      <c r="AD32" s="384"/>
      <c r="AE32" s="384"/>
      <c r="AF32" s="387"/>
      <c r="AG32" s="387"/>
      <c r="AH32" s="387"/>
      <c r="AI32" s="387"/>
      <c r="AJ32" s="387"/>
      <c r="AK32" s="388"/>
      <c r="AL32" s="387"/>
      <c r="AM32" s="387"/>
      <c r="AN32" s="387"/>
      <c r="AO32" s="368"/>
      <c r="AP32" s="368"/>
      <c r="AQ32" s="368"/>
      <c r="AR32" s="387"/>
      <c r="AS32" s="387"/>
      <c r="AT32" s="387"/>
      <c r="AU32" s="387"/>
      <c r="AV32" s="387"/>
      <c r="AW32" s="388"/>
      <c r="AX32" s="387"/>
      <c r="AY32" s="387"/>
      <c r="AZ32" s="387"/>
      <c r="BA32" s="368"/>
      <c r="BB32" s="368"/>
      <c r="BC32" s="368"/>
    </row>
    <row r="33" spans="1:55" ht="27.75" customHeight="1" hidden="1">
      <c r="A33" s="383"/>
      <c r="B33" s="384"/>
      <c r="C33" s="384"/>
      <c r="D33" s="385"/>
      <c r="E33" s="385"/>
      <c r="F33" s="368"/>
      <c r="G33" s="368"/>
      <c r="H33" s="368"/>
      <c r="I33" s="386"/>
      <c r="J33" s="368"/>
      <c r="K33" s="368"/>
      <c r="L33" s="368"/>
      <c r="M33" s="368"/>
      <c r="N33" s="368"/>
      <c r="O33" s="368"/>
      <c r="P33" s="385"/>
      <c r="Q33" s="385"/>
      <c r="R33" s="368"/>
      <c r="S33" s="368"/>
      <c r="T33" s="368"/>
      <c r="U33" s="386"/>
      <c r="V33" s="368"/>
      <c r="W33" s="368"/>
      <c r="X33" s="368"/>
      <c r="Y33" s="368"/>
      <c r="Z33" s="368"/>
      <c r="AA33" s="368"/>
      <c r="AC33" s="383"/>
      <c r="AD33" s="384"/>
      <c r="AE33" s="384"/>
      <c r="AF33" s="385"/>
      <c r="AG33" s="385"/>
      <c r="AH33" s="368"/>
      <c r="AI33" s="368"/>
      <c r="AJ33" s="368"/>
      <c r="AK33" s="386"/>
      <c r="AL33" s="368"/>
      <c r="AM33" s="368"/>
      <c r="AN33" s="368"/>
      <c r="AO33" s="368"/>
      <c r="AP33" s="368"/>
      <c r="AQ33" s="368"/>
      <c r="AR33" s="385"/>
      <c r="AS33" s="385"/>
      <c r="AT33" s="368"/>
      <c r="AU33" s="368"/>
      <c r="AV33" s="368"/>
      <c r="AW33" s="386"/>
      <c r="AX33" s="368"/>
      <c r="AY33" s="368"/>
      <c r="AZ33" s="368"/>
      <c r="BA33" s="368"/>
      <c r="BB33" s="368"/>
      <c r="BC33" s="368"/>
    </row>
    <row r="34" spans="1:55" ht="27.75" customHeight="1" hidden="1">
      <c r="A34" s="383"/>
      <c r="B34" s="384"/>
      <c r="C34" s="384"/>
      <c r="D34" s="387"/>
      <c r="E34" s="387"/>
      <c r="F34" s="387"/>
      <c r="G34" s="387"/>
      <c r="H34" s="387"/>
      <c r="I34" s="388"/>
      <c r="J34" s="387"/>
      <c r="K34" s="387"/>
      <c r="L34" s="387"/>
      <c r="M34" s="368"/>
      <c r="N34" s="368"/>
      <c r="O34" s="368"/>
      <c r="P34" s="387"/>
      <c r="Q34" s="387"/>
      <c r="R34" s="387"/>
      <c r="S34" s="387"/>
      <c r="T34" s="387"/>
      <c r="U34" s="388"/>
      <c r="V34" s="387"/>
      <c r="W34" s="387"/>
      <c r="X34" s="387"/>
      <c r="Y34" s="368"/>
      <c r="Z34" s="368"/>
      <c r="AA34" s="368"/>
      <c r="AC34" s="383"/>
      <c r="AD34" s="384"/>
      <c r="AE34" s="384"/>
      <c r="AF34" s="387"/>
      <c r="AG34" s="387"/>
      <c r="AH34" s="387"/>
      <c r="AI34" s="387"/>
      <c r="AJ34" s="387"/>
      <c r="AK34" s="388"/>
      <c r="AL34" s="387"/>
      <c r="AM34" s="387"/>
      <c r="AN34" s="387"/>
      <c r="AO34" s="368"/>
      <c r="AP34" s="368"/>
      <c r="AQ34" s="368"/>
      <c r="AR34" s="387"/>
      <c r="AS34" s="387"/>
      <c r="AT34" s="387"/>
      <c r="AU34" s="387"/>
      <c r="AV34" s="387"/>
      <c r="AW34" s="388"/>
      <c r="AX34" s="387"/>
      <c r="AY34" s="387"/>
      <c r="AZ34" s="387"/>
      <c r="BA34" s="368"/>
      <c r="BB34" s="368"/>
      <c r="BC34" s="368"/>
    </row>
    <row r="35" spans="1:55" ht="27.75" customHeight="1" hidden="1">
      <c r="A35" s="383"/>
      <c r="B35" s="384"/>
      <c r="C35" s="384"/>
      <c r="D35" s="385"/>
      <c r="E35" s="385"/>
      <c r="F35" s="368"/>
      <c r="G35" s="368"/>
      <c r="H35" s="368"/>
      <c r="I35" s="386"/>
      <c r="J35" s="368"/>
      <c r="K35" s="368"/>
      <c r="L35" s="368"/>
      <c r="M35" s="368"/>
      <c r="N35" s="368"/>
      <c r="O35" s="368"/>
      <c r="P35" s="385"/>
      <c r="Q35" s="385"/>
      <c r="R35" s="368"/>
      <c r="S35" s="368"/>
      <c r="T35" s="368"/>
      <c r="U35" s="386"/>
      <c r="V35" s="368"/>
      <c r="W35" s="368"/>
      <c r="X35" s="368"/>
      <c r="Y35" s="368"/>
      <c r="Z35" s="368"/>
      <c r="AA35" s="368"/>
      <c r="AC35" s="383"/>
      <c r="AD35" s="384"/>
      <c r="AE35" s="384"/>
      <c r="AF35" s="385"/>
      <c r="AG35" s="385"/>
      <c r="AH35" s="368"/>
      <c r="AI35" s="368"/>
      <c r="AJ35" s="368"/>
      <c r="AK35" s="386"/>
      <c r="AL35" s="368"/>
      <c r="AM35" s="368"/>
      <c r="AN35" s="368"/>
      <c r="AO35" s="368"/>
      <c r="AP35" s="368"/>
      <c r="AQ35" s="368"/>
      <c r="AR35" s="385"/>
      <c r="AS35" s="385"/>
      <c r="AT35" s="368"/>
      <c r="AU35" s="368"/>
      <c r="AV35" s="368"/>
      <c r="AW35" s="386"/>
      <c r="AX35" s="368"/>
      <c r="AY35" s="368"/>
      <c r="AZ35" s="368"/>
      <c r="BA35" s="368"/>
      <c r="BB35" s="368"/>
      <c r="BC35" s="368"/>
    </row>
    <row r="36" spans="1:55" ht="27.75" customHeight="1" hidden="1">
      <c r="A36" s="383"/>
      <c r="B36" s="384"/>
      <c r="C36" s="384"/>
      <c r="D36" s="387"/>
      <c r="E36" s="387"/>
      <c r="F36" s="387"/>
      <c r="G36" s="387"/>
      <c r="H36" s="387"/>
      <c r="I36" s="388"/>
      <c r="J36" s="387"/>
      <c r="K36" s="387"/>
      <c r="L36" s="387"/>
      <c r="M36" s="368"/>
      <c r="N36" s="368"/>
      <c r="O36" s="368"/>
      <c r="P36" s="387"/>
      <c r="Q36" s="387"/>
      <c r="R36" s="387"/>
      <c r="S36" s="387"/>
      <c r="T36" s="387"/>
      <c r="U36" s="388"/>
      <c r="V36" s="387"/>
      <c r="W36" s="387"/>
      <c r="X36" s="387"/>
      <c r="Y36" s="368"/>
      <c r="Z36" s="368"/>
      <c r="AA36" s="368"/>
      <c r="AC36" s="383"/>
      <c r="AD36" s="384"/>
      <c r="AE36" s="384"/>
      <c r="AF36" s="387"/>
      <c r="AG36" s="387"/>
      <c r="AH36" s="387"/>
      <c r="AI36" s="387"/>
      <c r="AJ36" s="387"/>
      <c r="AK36" s="388"/>
      <c r="AL36" s="387"/>
      <c r="AM36" s="387"/>
      <c r="AN36" s="387"/>
      <c r="AO36" s="368"/>
      <c r="AP36" s="368"/>
      <c r="AQ36" s="368"/>
      <c r="AR36" s="387"/>
      <c r="AS36" s="387"/>
      <c r="AT36" s="387"/>
      <c r="AU36" s="387"/>
      <c r="AV36" s="387"/>
      <c r="AW36" s="388"/>
      <c r="AX36" s="387"/>
      <c r="AY36" s="387"/>
      <c r="AZ36" s="387"/>
      <c r="BA36" s="368"/>
      <c r="BB36" s="368"/>
      <c r="BC36" s="368"/>
    </row>
    <row r="37" spans="1:55" ht="27.75" customHeight="1" hidden="1">
      <c r="A37" s="383"/>
      <c r="B37" s="384"/>
      <c r="C37" s="384"/>
      <c r="D37" s="385"/>
      <c r="E37" s="385"/>
      <c r="F37" s="368"/>
      <c r="G37" s="368"/>
      <c r="H37" s="368"/>
      <c r="I37" s="386"/>
      <c r="J37" s="368"/>
      <c r="K37" s="368"/>
      <c r="L37" s="368"/>
      <c r="M37" s="368"/>
      <c r="N37" s="368"/>
      <c r="O37" s="368"/>
      <c r="P37" s="385"/>
      <c r="Q37" s="385"/>
      <c r="R37" s="368"/>
      <c r="S37" s="368"/>
      <c r="T37" s="368"/>
      <c r="U37" s="386"/>
      <c r="V37" s="368"/>
      <c r="W37" s="368"/>
      <c r="X37" s="368"/>
      <c r="Y37" s="368"/>
      <c r="Z37" s="368"/>
      <c r="AA37" s="368"/>
      <c r="AC37" s="383"/>
      <c r="AD37" s="384"/>
      <c r="AE37" s="384"/>
      <c r="AF37" s="385"/>
      <c r="AG37" s="385"/>
      <c r="AH37" s="368"/>
      <c r="AI37" s="368"/>
      <c r="AJ37" s="368"/>
      <c r="AK37" s="386"/>
      <c r="AL37" s="368"/>
      <c r="AM37" s="368"/>
      <c r="AN37" s="368"/>
      <c r="AO37" s="368"/>
      <c r="AP37" s="368"/>
      <c r="AQ37" s="368"/>
      <c r="AR37" s="385"/>
      <c r="AS37" s="385"/>
      <c r="AT37" s="368"/>
      <c r="AU37" s="368"/>
      <c r="AV37" s="368"/>
      <c r="AW37" s="386"/>
      <c r="AX37" s="368"/>
      <c r="AY37" s="368"/>
      <c r="AZ37" s="368"/>
      <c r="BA37" s="368"/>
      <c r="BB37" s="368"/>
      <c r="BC37" s="368"/>
    </row>
    <row r="38" spans="1:55" ht="27.75" customHeight="1" hidden="1">
      <c r="A38" s="383"/>
      <c r="B38" s="384"/>
      <c r="C38" s="384"/>
      <c r="D38" s="387"/>
      <c r="E38" s="387"/>
      <c r="F38" s="387"/>
      <c r="G38" s="387"/>
      <c r="H38" s="387"/>
      <c r="I38" s="388"/>
      <c r="J38" s="387"/>
      <c r="K38" s="387"/>
      <c r="L38" s="387"/>
      <c r="M38" s="368"/>
      <c r="N38" s="368"/>
      <c r="O38" s="368"/>
      <c r="P38" s="387"/>
      <c r="Q38" s="387"/>
      <c r="R38" s="387"/>
      <c r="S38" s="387"/>
      <c r="T38" s="387"/>
      <c r="U38" s="388"/>
      <c r="V38" s="387"/>
      <c r="W38" s="387"/>
      <c r="X38" s="387"/>
      <c r="Y38" s="368"/>
      <c r="Z38" s="368"/>
      <c r="AA38" s="368"/>
      <c r="AC38" s="383"/>
      <c r="AD38" s="384"/>
      <c r="AE38" s="384"/>
      <c r="AF38" s="387"/>
      <c r="AG38" s="387"/>
      <c r="AH38" s="387"/>
      <c r="AI38" s="387"/>
      <c r="AJ38" s="387"/>
      <c r="AK38" s="388"/>
      <c r="AL38" s="387"/>
      <c r="AM38" s="387"/>
      <c r="AN38" s="387"/>
      <c r="AO38" s="368"/>
      <c r="AP38" s="368"/>
      <c r="AQ38" s="368"/>
      <c r="AR38" s="387"/>
      <c r="AS38" s="387"/>
      <c r="AT38" s="387"/>
      <c r="AU38" s="387"/>
      <c r="AV38" s="387"/>
      <c r="AW38" s="388"/>
      <c r="AX38" s="387"/>
      <c r="AY38" s="387"/>
      <c r="AZ38" s="387"/>
      <c r="BA38" s="368"/>
      <c r="BB38" s="368"/>
      <c r="BC38" s="368"/>
    </row>
    <row r="39" spans="1:55" ht="27.75" customHeight="1" hidden="1">
      <c r="A39" s="383"/>
      <c r="B39" s="384"/>
      <c r="C39" s="384"/>
      <c r="D39" s="385"/>
      <c r="E39" s="385"/>
      <c r="F39" s="368"/>
      <c r="G39" s="368"/>
      <c r="H39" s="368"/>
      <c r="I39" s="386"/>
      <c r="J39" s="368"/>
      <c r="K39" s="368"/>
      <c r="L39" s="368"/>
      <c r="M39" s="368"/>
      <c r="N39" s="368"/>
      <c r="O39" s="368"/>
      <c r="P39" s="385"/>
      <c r="Q39" s="385"/>
      <c r="R39" s="368"/>
      <c r="S39" s="368"/>
      <c r="T39" s="368"/>
      <c r="U39" s="386"/>
      <c r="V39" s="368"/>
      <c r="W39" s="368"/>
      <c r="X39" s="368"/>
      <c r="Y39" s="368"/>
      <c r="Z39" s="368"/>
      <c r="AA39" s="368"/>
      <c r="AC39" s="383"/>
      <c r="AD39" s="384"/>
      <c r="AE39" s="384"/>
      <c r="AF39" s="385"/>
      <c r="AG39" s="385"/>
      <c r="AH39" s="368"/>
      <c r="AI39" s="368"/>
      <c r="AJ39" s="368"/>
      <c r="AK39" s="386"/>
      <c r="AL39" s="368"/>
      <c r="AM39" s="368"/>
      <c r="AN39" s="368"/>
      <c r="AO39" s="368"/>
      <c r="AP39" s="368"/>
      <c r="AQ39" s="368"/>
      <c r="AR39" s="385"/>
      <c r="AS39" s="385"/>
      <c r="AT39" s="368"/>
      <c r="AU39" s="368"/>
      <c r="AV39" s="368"/>
      <c r="AW39" s="386"/>
      <c r="AX39" s="368"/>
      <c r="AY39" s="368"/>
      <c r="AZ39" s="368"/>
      <c r="BA39" s="368"/>
      <c r="BB39" s="368"/>
      <c r="BC39" s="368"/>
    </row>
    <row r="40" spans="1:55" ht="27.75" customHeight="1" hidden="1">
      <c r="A40" s="383"/>
      <c r="B40" s="384"/>
      <c r="C40" s="384"/>
      <c r="D40" s="387"/>
      <c r="E40" s="387"/>
      <c r="F40" s="387"/>
      <c r="G40" s="387"/>
      <c r="H40" s="387"/>
      <c r="I40" s="388"/>
      <c r="J40" s="387"/>
      <c r="K40" s="387"/>
      <c r="L40" s="387"/>
      <c r="M40" s="368"/>
      <c r="N40" s="368"/>
      <c r="O40" s="368"/>
      <c r="P40" s="387"/>
      <c r="Q40" s="387"/>
      <c r="R40" s="387"/>
      <c r="S40" s="387"/>
      <c r="T40" s="387"/>
      <c r="U40" s="388"/>
      <c r="V40" s="387"/>
      <c r="W40" s="387"/>
      <c r="X40" s="387"/>
      <c r="Y40" s="368"/>
      <c r="Z40" s="368"/>
      <c r="AA40" s="368"/>
      <c r="AC40" s="383"/>
      <c r="AD40" s="384"/>
      <c r="AE40" s="384"/>
      <c r="AF40" s="387"/>
      <c r="AG40" s="387"/>
      <c r="AH40" s="387"/>
      <c r="AI40" s="387"/>
      <c r="AJ40" s="387"/>
      <c r="AK40" s="388"/>
      <c r="AL40" s="387"/>
      <c r="AM40" s="387"/>
      <c r="AN40" s="387"/>
      <c r="AO40" s="368"/>
      <c r="AP40" s="368"/>
      <c r="AQ40" s="368"/>
      <c r="AR40" s="387"/>
      <c r="AS40" s="387"/>
      <c r="AT40" s="387"/>
      <c r="AU40" s="387"/>
      <c r="AV40" s="387"/>
      <c r="AW40" s="388"/>
      <c r="AX40" s="387"/>
      <c r="AY40" s="387"/>
      <c r="AZ40" s="387"/>
      <c r="BA40" s="368"/>
      <c r="BB40" s="368"/>
      <c r="BC40" s="368"/>
    </row>
    <row r="41" spans="1:55" ht="27.75" customHeight="1" hidden="1">
      <c r="A41" s="383"/>
      <c r="B41" s="384"/>
      <c r="C41" s="384"/>
      <c r="D41" s="385"/>
      <c r="E41" s="385"/>
      <c r="F41" s="368"/>
      <c r="G41" s="368"/>
      <c r="H41" s="368"/>
      <c r="I41" s="386"/>
      <c r="J41" s="368"/>
      <c r="K41" s="368"/>
      <c r="L41" s="368"/>
      <c r="M41" s="368"/>
      <c r="N41" s="368"/>
      <c r="O41" s="368"/>
      <c r="P41" s="385"/>
      <c r="Q41" s="385"/>
      <c r="R41" s="368"/>
      <c r="S41" s="368"/>
      <c r="T41" s="368"/>
      <c r="U41" s="386"/>
      <c r="V41" s="368"/>
      <c r="W41" s="368"/>
      <c r="X41" s="368"/>
      <c r="Y41" s="368"/>
      <c r="Z41" s="368"/>
      <c r="AA41" s="368"/>
      <c r="AC41" s="383"/>
      <c r="AD41" s="384"/>
      <c r="AE41" s="384"/>
      <c r="AF41" s="385"/>
      <c r="AG41" s="385"/>
      <c r="AH41" s="368"/>
      <c r="AI41" s="368"/>
      <c r="AJ41" s="368"/>
      <c r="AK41" s="386"/>
      <c r="AL41" s="368"/>
      <c r="AM41" s="368"/>
      <c r="AN41" s="368"/>
      <c r="AO41" s="368"/>
      <c r="AP41" s="368"/>
      <c r="AQ41" s="368"/>
      <c r="AR41" s="385"/>
      <c r="AS41" s="385"/>
      <c r="AT41" s="368"/>
      <c r="AU41" s="368"/>
      <c r="AV41" s="368"/>
      <c r="AW41" s="386"/>
      <c r="AX41" s="368"/>
      <c r="AY41" s="368"/>
      <c r="AZ41" s="368"/>
      <c r="BA41" s="368"/>
      <c r="BB41" s="368"/>
      <c r="BC41" s="368"/>
    </row>
    <row r="42" spans="1:55" ht="27.75" customHeight="1" hidden="1">
      <c r="A42" s="383"/>
      <c r="B42" s="384"/>
      <c r="C42" s="384"/>
      <c r="D42" s="387"/>
      <c r="E42" s="387"/>
      <c r="F42" s="387"/>
      <c r="G42" s="387"/>
      <c r="H42" s="387"/>
      <c r="I42" s="388"/>
      <c r="J42" s="387"/>
      <c r="K42" s="387"/>
      <c r="L42" s="387"/>
      <c r="M42" s="368"/>
      <c r="N42" s="368"/>
      <c r="O42" s="368"/>
      <c r="P42" s="387"/>
      <c r="Q42" s="387"/>
      <c r="R42" s="387"/>
      <c r="S42" s="387"/>
      <c r="T42" s="387"/>
      <c r="U42" s="388"/>
      <c r="V42" s="387"/>
      <c r="W42" s="387"/>
      <c r="X42" s="387"/>
      <c r="Y42" s="368"/>
      <c r="Z42" s="368"/>
      <c r="AA42" s="368"/>
      <c r="AC42" s="383"/>
      <c r="AD42" s="384"/>
      <c r="AE42" s="384"/>
      <c r="AF42" s="387"/>
      <c r="AG42" s="387"/>
      <c r="AH42" s="387"/>
      <c r="AI42" s="387"/>
      <c r="AJ42" s="387"/>
      <c r="AK42" s="388"/>
      <c r="AL42" s="387"/>
      <c r="AM42" s="387"/>
      <c r="AN42" s="387"/>
      <c r="AO42" s="368"/>
      <c r="AP42" s="368"/>
      <c r="AQ42" s="368"/>
      <c r="AR42" s="387"/>
      <c r="AS42" s="387"/>
      <c r="AT42" s="387"/>
      <c r="AU42" s="387"/>
      <c r="AV42" s="387"/>
      <c r="AW42" s="388"/>
      <c r="AX42" s="387"/>
      <c r="AY42" s="387"/>
      <c r="AZ42" s="387"/>
      <c r="BA42" s="368"/>
      <c r="BB42" s="368"/>
      <c r="BC42" s="368"/>
    </row>
    <row r="44" spans="14:26" ht="13.5">
      <c r="N44" s="389"/>
      <c r="O44" s="389"/>
      <c r="P44" s="389"/>
      <c r="Q44" s="389"/>
      <c r="R44" s="389"/>
      <c r="S44" s="389"/>
      <c r="T44" s="389"/>
      <c r="U44" s="389"/>
      <c r="V44" s="389"/>
      <c r="W44" s="389"/>
      <c r="X44" s="389"/>
      <c r="Y44" s="389"/>
      <c r="Z44" s="389"/>
    </row>
    <row r="45" spans="6:56" ht="13.5">
      <c r="F45" s="390" t="s">
        <v>620</v>
      </c>
      <c r="G45" s="391" t="s">
        <v>621</v>
      </c>
      <c r="H45" s="392">
        <v>3</v>
      </c>
      <c r="J45" s="393" t="s">
        <v>622</v>
      </c>
      <c r="K45" s="392">
        <v>1</v>
      </c>
      <c r="M45" s="393" t="s">
        <v>623</v>
      </c>
      <c r="N45" s="392">
        <v>0</v>
      </c>
      <c r="O45" s="389"/>
      <c r="P45" s="360"/>
      <c r="Q45" s="360"/>
      <c r="R45" s="389"/>
      <c r="S45" s="389"/>
      <c r="T45" s="389"/>
      <c r="U45" s="389"/>
      <c r="V45" s="389"/>
      <c r="W45" s="389"/>
      <c r="X45" s="389"/>
      <c r="Y45" s="389"/>
      <c r="Z45" s="389"/>
      <c r="AA45" s="389"/>
      <c r="AB45" s="361"/>
      <c r="AC45" s="361"/>
      <c r="AD45" s="361"/>
      <c r="AE45" s="361"/>
      <c r="AF45" s="361"/>
      <c r="AG45" s="361"/>
      <c r="AH45" s="390" t="s">
        <v>620</v>
      </c>
      <c r="AI45" s="391" t="s">
        <v>621</v>
      </c>
      <c r="AJ45" s="392">
        <v>3</v>
      </c>
      <c r="AK45" s="361"/>
      <c r="AL45" s="393" t="s">
        <v>622</v>
      </c>
      <c r="AM45" s="392">
        <v>1</v>
      </c>
      <c r="AN45" s="361"/>
      <c r="AO45" s="393" t="s">
        <v>623</v>
      </c>
      <c r="AP45" s="392">
        <v>0</v>
      </c>
      <c r="AQ45" s="389"/>
      <c r="AT45" s="389"/>
      <c r="AU45" s="389"/>
      <c r="AV45" s="389"/>
      <c r="AW45" s="389"/>
      <c r="AX45" s="389"/>
      <c r="AY45" s="389"/>
      <c r="AZ45" s="389"/>
      <c r="BA45" s="389"/>
      <c r="BB45" s="389"/>
      <c r="BC45" s="389"/>
      <c r="BD45" s="361"/>
    </row>
    <row r="46" spans="28:56" ht="13.5">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row>
    <row r="47" spans="1:54" ht="53.25" customHeight="1">
      <c r="A47" s="956" t="s">
        <v>624</v>
      </c>
      <c r="B47" s="957"/>
      <c r="C47" s="958"/>
      <c r="D47" s="959" t="str">
        <f>A48</f>
        <v>明治</v>
      </c>
      <c r="E47" s="960"/>
      <c r="F47" s="960"/>
      <c r="G47" s="960" t="str">
        <f>A50</f>
        <v>スマイス・セレソン</v>
      </c>
      <c r="H47" s="960"/>
      <c r="I47" s="960"/>
      <c r="J47" s="960" t="str">
        <f>A52</f>
        <v>鶴崎</v>
      </c>
      <c r="K47" s="960"/>
      <c r="L47" s="960"/>
      <c r="M47" s="394" t="s">
        <v>621</v>
      </c>
      <c r="N47" s="395" t="s">
        <v>622</v>
      </c>
      <c r="O47" s="396" t="s">
        <v>625</v>
      </c>
      <c r="P47" s="395" t="s">
        <v>626</v>
      </c>
      <c r="Q47" s="395" t="s">
        <v>627</v>
      </c>
      <c r="R47" s="395" t="s">
        <v>628</v>
      </c>
      <c r="S47" s="961" t="s">
        <v>629</v>
      </c>
      <c r="T47" s="962"/>
      <c r="U47" s="963" t="s">
        <v>630</v>
      </c>
      <c r="V47" s="964"/>
      <c r="W47" s="963" t="s">
        <v>631</v>
      </c>
      <c r="X47" s="964"/>
      <c r="Y47" s="965" t="s">
        <v>632</v>
      </c>
      <c r="Z47" s="966"/>
      <c r="AA47" s="397"/>
      <c r="AB47" s="362"/>
      <c r="AC47" s="956" t="s">
        <v>633</v>
      </c>
      <c r="AD47" s="957"/>
      <c r="AE47" s="958"/>
      <c r="AF47" s="959" t="str">
        <f>AC48</f>
        <v>北郡坂ノ市</v>
      </c>
      <c r="AG47" s="960"/>
      <c r="AH47" s="960"/>
      <c r="AI47" s="960" t="str">
        <f>AC50</f>
        <v>ＷＡＹＳ</v>
      </c>
      <c r="AJ47" s="960"/>
      <c r="AK47" s="960"/>
      <c r="AL47" s="960" t="str">
        <f>AC52</f>
        <v>きつき</v>
      </c>
      <c r="AM47" s="960"/>
      <c r="AN47" s="960"/>
      <c r="AO47" s="394" t="s">
        <v>621</v>
      </c>
      <c r="AP47" s="395" t="s">
        <v>622</v>
      </c>
      <c r="AQ47" s="396" t="s">
        <v>625</v>
      </c>
      <c r="AR47" s="395" t="s">
        <v>626</v>
      </c>
      <c r="AS47" s="395" t="s">
        <v>627</v>
      </c>
      <c r="AT47" s="395" t="s">
        <v>628</v>
      </c>
      <c r="AU47" s="961" t="s">
        <v>629</v>
      </c>
      <c r="AV47" s="962"/>
      <c r="AW47" s="963" t="s">
        <v>630</v>
      </c>
      <c r="AX47" s="964"/>
      <c r="AY47" s="963" t="s">
        <v>631</v>
      </c>
      <c r="AZ47" s="964"/>
      <c r="BA47" s="965" t="s">
        <v>632</v>
      </c>
      <c r="BB47" s="966"/>
    </row>
    <row r="48" spans="1:54" ht="26.25" customHeight="1">
      <c r="A48" s="967" t="str">
        <f>'予選リーグ'!D5</f>
        <v>明治</v>
      </c>
      <c r="B48" s="969" t="s">
        <v>634</v>
      </c>
      <c r="C48" s="970"/>
      <c r="D48" s="398"/>
      <c r="E48" s="398"/>
      <c r="F48" s="399"/>
      <c r="G48" s="400"/>
      <c r="H48" s="380" t="str">
        <f>IF(G49="","",IF(G49&gt;I49,"○",IF(G49&lt;I49,"●",IF(G49=I49,"△"))))</f>
        <v>○</v>
      </c>
      <c r="I48" s="401"/>
      <c r="J48" s="380"/>
      <c r="K48" s="380" t="str">
        <f>IF(J49="","",IF(J49&gt;L49,"○",IF(J49&lt;L49,"●",IF(J49=L49,"△"))))</f>
        <v>○</v>
      </c>
      <c r="L48" s="401"/>
      <c r="M48" s="971">
        <f>COUNTIF(D48:L48,"○")</f>
        <v>2</v>
      </c>
      <c r="N48" s="973">
        <f>COUNTIF(D48:L48,"△")+COUNTIF(D48:L48,"▲")</f>
        <v>0</v>
      </c>
      <c r="O48" s="973">
        <f>COUNTIF(D48:L48,"●")</f>
        <v>0</v>
      </c>
      <c r="P48" s="973">
        <f>SUM(D49,G49,J49)</f>
        <v>6</v>
      </c>
      <c r="Q48" s="973">
        <f>SUM(F49,I49,L49)</f>
        <v>2</v>
      </c>
      <c r="R48" s="973">
        <f>(M48*3)+(N48*1)</f>
        <v>6</v>
      </c>
      <c r="S48" s="975">
        <f>RANK(R48,R$48:R$53)</f>
        <v>1</v>
      </c>
      <c r="T48" s="977" t="s">
        <v>635</v>
      </c>
      <c r="U48" s="979">
        <f>P48-Q48</f>
        <v>4</v>
      </c>
      <c r="V48" s="980"/>
      <c r="W48" s="983">
        <f>RANK(U48,U$48:U$53)</f>
        <v>2</v>
      </c>
      <c r="X48" s="985" t="s">
        <v>635</v>
      </c>
      <c r="Y48" s="987">
        <v>1</v>
      </c>
      <c r="Z48" s="988"/>
      <c r="AA48" s="397"/>
      <c r="AC48" s="967" t="str">
        <f>'予選リーグ'!J5</f>
        <v>北郡坂ノ市</v>
      </c>
      <c r="AD48" s="969" t="s">
        <v>634</v>
      </c>
      <c r="AE48" s="970"/>
      <c r="AF48" s="398"/>
      <c r="AG48" s="398"/>
      <c r="AH48" s="399"/>
      <c r="AI48" s="400"/>
      <c r="AJ48" s="380" t="str">
        <f>IF(AI49="","",IF(AI49&gt;AK49,"○",IF(AI49&lt;AK49,"●",IF(AI49=AK49,"△"))))</f>
        <v>○</v>
      </c>
      <c r="AK48" s="401"/>
      <c r="AL48" s="380"/>
      <c r="AM48" s="380" t="str">
        <f>IF(AL49="","",IF(AL49&gt;AN49,"○",IF(AL49&lt;AN49,"●",IF(AL49=AN49,"△"))))</f>
        <v>○</v>
      </c>
      <c r="AN48" s="401"/>
      <c r="AO48" s="971">
        <f>COUNTIF(AF48:AN48,"○")</f>
        <v>2</v>
      </c>
      <c r="AP48" s="973">
        <f>COUNTIF(AF48:AN48,"△")+COUNTIF(AF48:AN48,"▲")</f>
        <v>0</v>
      </c>
      <c r="AQ48" s="973">
        <f>COUNTIF(AF48:AN48,"●")</f>
        <v>0</v>
      </c>
      <c r="AR48" s="973">
        <f>SUM(AF49,AI49,AL49)</f>
        <v>4</v>
      </c>
      <c r="AS48" s="973">
        <f>SUM(AH49,AK49,AN49)</f>
        <v>1</v>
      </c>
      <c r="AT48" s="973">
        <f>(AO48*3)+(AP48*1)</f>
        <v>6</v>
      </c>
      <c r="AU48" s="975">
        <f>RANK(AT48,AT$48:AT$53)</f>
        <v>1</v>
      </c>
      <c r="AV48" s="977" t="s">
        <v>635</v>
      </c>
      <c r="AW48" s="979">
        <f>AR48-AS48</f>
        <v>3</v>
      </c>
      <c r="AX48" s="980"/>
      <c r="AY48" s="983">
        <f>RANK(AW48,AW$48:AW$53)</f>
        <v>1</v>
      </c>
      <c r="AZ48" s="985" t="s">
        <v>635</v>
      </c>
      <c r="BA48" s="987">
        <v>1</v>
      </c>
      <c r="BB48" s="988"/>
    </row>
    <row r="49" spans="1:54" ht="26.25" customHeight="1">
      <c r="A49" s="968"/>
      <c r="B49" s="991" t="s">
        <v>618</v>
      </c>
      <c r="C49" s="992"/>
      <c r="D49" s="403"/>
      <c r="E49" s="404"/>
      <c r="F49" s="405"/>
      <c r="G49" s="402">
        <f>F14</f>
        <v>3</v>
      </c>
      <c r="H49" s="406" t="s">
        <v>249</v>
      </c>
      <c r="I49" s="407">
        <f>J14</f>
        <v>2</v>
      </c>
      <c r="J49" s="408">
        <f>J24</f>
        <v>3</v>
      </c>
      <c r="K49" s="409" t="s">
        <v>249</v>
      </c>
      <c r="L49" s="407">
        <f>F24</f>
        <v>0</v>
      </c>
      <c r="M49" s="972"/>
      <c r="N49" s="974"/>
      <c r="O49" s="974"/>
      <c r="P49" s="974"/>
      <c r="Q49" s="974"/>
      <c r="R49" s="974"/>
      <c r="S49" s="976"/>
      <c r="T49" s="978"/>
      <c r="U49" s="981"/>
      <c r="V49" s="982"/>
      <c r="W49" s="984"/>
      <c r="X49" s="986"/>
      <c r="Y49" s="989"/>
      <c r="Z49" s="990"/>
      <c r="AA49" s="397"/>
      <c r="AC49" s="968"/>
      <c r="AD49" s="991" t="s">
        <v>618</v>
      </c>
      <c r="AE49" s="992"/>
      <c r="AF49" s="403"/>
      <c r="AG49" s="404"/>
      <c r="AH49" s="405"/>
      <c r="AI49" s="402">
        <f>AH14</f>
        <v>2</v>
      </c>
      <c r="AJ49" s="406" t="s">
        <v>249</v>
      </c>
      <c r="AK49" s="407">
        <f>AL14</f>
        <v>0</v>
      </c>
      <c r="AL49" s="408">
        <f>AL24</f>
        <v>2</v>
      </c>
      <c r="AM49" s="409" t="s">
        <v>249</v>
      </c>
      <c r="AN49" s="407">
        <f>AH24</f>
        <v>1</v>
      </c>
      <c r="AO49" s="972"/>
      <c r="AP49" s="974"/>
      <c r="AQ49" s="974"/>
      <c r="AR49" s="974"/>
      <c r="AS49" s="974"/>
      <c r="AT49" s="974"/>
      <c r="AU49" s="976"/>
      <c r="AV49" s="978"/>
      <c r="AW49" s="981"/>
      <c r="AX49" s="982"/>
      <c r="AY49" s="984"/>
      <c r="AZ49" s="986"/>
      <c r="BA49" s="989"/>
      <c r="BB49" s="990"/>
    </row>
    <row r="50" spans="1:54" ht="26.25" customHeight="1">
      <c r="A50" s="993" t="str">
        <f>'予選リーグ'!C7</f>
        <v>スマイス・セレソン</v>
      </c>
      <c r="B50" s="994" t="s">
        <v>634</v>
      </c>
      <c r="C50" s="995"/>
      <c r="D50" s="410"/>
      <c r="E50" s="410" t="str">
        <f>IF(D51="","",IF(D51&gt;F51,"○",IF(D51&lt;F51,"●",IF(D51=F51,"△"))))</f>
        <v>●</v>
      </c>
      <c r="F50" s="411"/>
      <c r="G50" s="412"/>
      <c r="H50" s="413"/>
      <c r="I50" s="414"/>
      <c r="J50" s="415"/>
      <c r="K50" s="416" t="str">
        <f>IF(J51="","",IF(J51&gt;L51,"○",IF(J51&lt;L51,"●",IF(J51=L51,"△"))))</f>
        <v>○</v>
      </c>
      <c r="L50" s="411"/>
      <c r="M50" s="996">
        <f>COUNTIF(D50:L50,"○")</f>
        <v>1</v>
      </c>
      <c r="N50" s="997">
        <f>COUNTIF(D50:L50,"△")+COUNTIF(D50:L50,"▲")</f>
        <v>0</v>
      </c>
      <c r="O50" s="997">
        <f>COUNTIF(D50:L50,"●")</f>
        <v>1</v>
      </c>
      <c r="P50" s="997">
        <f>SUM(D51,G51,J51)</f>
        <v>9</v>
      </c>
      <c r="Q50" s="997">
        <f>SUM(F51,I51,L51)</f>
        <v>3</v>
      </c>
      <c r="R50" s="997">
        <f>(M50*3)+(N50*1)</f>
        <v>3</v>
      </c>
      <c r="S50" s="976">
        <f>RANK(R50,R$48:R$53)</f>
        <v>2</v>
      </c>
      <c r="T50" s="978" t="s">
        <v>635</v>
      </c>
      <c r="U50" s="998">
        <f>P50-Q50</f>
        <v>6</v>
      </c>
      <c r="V50" s="999"/>
      <c r="W50" s="984">
        <f>RANK(U50,U$48:U$53)</f>
        <v>1</v>
      </c>
      <c r="X50" s="1000" t="s">
        <v>635</v>
      </c>
      <c r="Y50" s="989">
        <v>2</v>
      </c>
      <c r="Z50" s="990"/>
      <c r="AA50" s="397"/>
      <c r="AC50" s="993" t="str">
        <f>'予選リーグ'!I7</f>
        <v>ＷＡＹＳ</v>
      </c>
      <c r="AD50" s="994" t="s">
        <v>634</v>
      </c>
      <c r="AE50" s="995"/>
      <c r="AF50" s="410"/>
      <c r="AG50" s="410" t="str">
        <f>IF(AF51="","",IF(AF51&gt;AH51,"○",IF(AF51&lt;AH51,"●",IF(AF51=AH51,"△"))))</f>
        <v>●</v>
      </c>
      <c r="AH50" s="411"/>
      <c r="AI50" s="412"/>
      <c r="AJ50" s="413"/>
      <c r="AK50" s="414"/>
      <c r="AL50" s="415"/>
      <c r="AM50" s="416" t="str">
        <f>IF(AL51="","",IF(AL51&gt;AN51,"○",IF(AL51&lt;AN51,"●",IF(AL51=AN51,"△"))))</f>
        <v>△</v>
      </c>
      <c r="AN50" s="411"/>
      <c r="AO50" s="996">
        <f>COUNTIF(AF50:AN50,"○")</f>
        <v>0</v>
      </c>
      <c r="AP50" s="997">
        <f>COUNTIF(AF50:AN50,"△")+COUNTIF(AF50:AN50,"▲")</f>
        <v>1</v>
      </c>
      <c r="AQ50" s="997">
        <f>COUNTIF(AF50:AN50,"●")</f>
        <v>1</v>
      </c>
      <c r="AR50" s="997">
        <f>SUM(AF51,AI51,AL51)</f>
        <v>1</v>
      </c>
      <c r="AS50" s="997">
        <f>SUM(AH51,AK51,AN51)</f>
        <v>3</v>
      </c>
      <c r="AT50" s="997">
        <f>(AO50*3)+(AP50*1)</f>
        <v>1</v>
      </c>
      <c r="AU50" s="976">
        <f>RANK(AT50,AT$48:AT$53)</f>
        <v>2</v>
      </c>
      <c r="AV50" s="978" t="s">
        <v>635</v>
      </c>
      <c r="AW50" s="998">
        <f>AR50-AS50</f>
        <v>-2</v>
      </c>
      <c r="AX50" s="999"/>
      <c r="AY50" s="984">
        <f>RANK(AW50,AW$48:AW$53)</f>
        <v>3</v>
      </c>
      <c r="AZ50" s="1000" t="s">
        <v>635</v>
      </c>
      <c r="BA50" s="989">
        <v>2</v>
      </c>
      <c r="BB50" s="990"/>
    </row>
    <row r="51" spans="1:54" ht="26.25" customHeight="1">
      <c r="A51" s="968"/>
      <c r="B51" s="991" t="s">
        <v>618</v>
      </c>
      <c r="C51" s="992"/>
      <c r="D51" s="408">
        <f>I49</f>
        <v>2</v>
      </c>
      <c r="E51" s="406" t="s">
        <v>249</v>
      </c>
      <c r="F51" s="407">
        <f>G49</f>
        <v>3</v>
      </c>
      <c r="G51" s="417"/>
      <c r="H51" s="404"/>
      <c r="I51" s="418"/>
      <c r="J51" s="419">
        <f>F18</f>
        <v>7</v>
      </c>
      <c r="K51" s="406" t="s">
        <v>249</v>
      </c>
      <c r="L51" s="420">
        <f>J18</f>
        <v>0</v>
      </c>
      <c r="M51" s="972"/>
      <c r="N51" s="974"/>
      <c r="O51" s="974"/>
      <c r="P51" s="974"/>
      <c r="Q51" s="974"/>
      <c r="R51" s="974"/>
      <c r="S51" s="976"/>
      <c r="T51" s="978"/>
      <c r="U51" s="981"/>
      <c r="V51" s="982"/>
      <c r="W51" s="984"/>
      <c r="X51" s="986"/>
      <c r="Y51" s="989"/>
      <c r="Z51" s="990"/>
      <c r="AA51" s="397"/>
      <c r="AC51" s="968"/>
      <c r="AD51" s="991" t="s">
        <v>618</v>
      </c>
      <c r="AE51" s="992"/>
      <c r="AF51" s="408">
        <f>AK49</f>
        <v>0</v>
      </c>
      <c r="AG51" s="406" t="s">
        <v>249</v>
      </c>
      <c r="AH51" s="407">
        <f>AI49</f>
        <v>2</v>
      </c>
      <c r="AI51" s="417"/>
      <c r="AJ51" s="404"/>
      <c r="AK51" s="418"/>
      <c r="AL51" s="419">
        <f>AH18</f>
        <v>1</v>
      </c>
      <c r="AM51" s="406" t="s">
        <v>249</v>
      </c>
      <c r="AN51" s="420">
        <f>AL18</f>
        <v>1</v>
      </c>
      <c r="AO51" s="972"/>
      <c r="AP51" s="974"/>
      <c r="AQ51" s="974"/>
      <c r="AR51" s="974"/>
      <c r="AS51" s="974"/>
      <c r="AT51" s="974"/>
      <c r="AU51" s="976"/>
      <c r="AV51" s="978"/>
      <c r="AW51" s="981"/>
      <c r="AX51" s="982"/>
      <c r="AY51" s="984"/>
      <c r="AZ51" s="986"/>
      <c r="BA51" s="989"/>
      <c r="BB51" s="990"/>
    </row>
    <row r="52" spans="1:54" ht="26.25" customHeight="1">
      <c r="A52" s="993" t="str">
        <f>'予選リーグ'!E7</f>
        <v>鶴崎</v>
      </c>
      <c r="B52" s="994" t="s">
        <v>634</v>
      </c>
      <c r="C52" s="995"/>
      <c r="D52" s="410"/>
      <c r="E52" s="410" t="str">
        <f>IF(D53="","",IF(D53&gt;F53,"○",IF(D53&lt;F53,"●",IF(D53=F53,"△"))))</f>
        <v>●</v>
      </c>
      <c r="F52" s="411"/>
      <c r="G52" s="415"/>
      <c r="H52" s="410" t="str">
        <f>IF(G53="","",IF(G53&gt;I53,"○",IF(G53&lt;I53,"●",IF(G53=I53,"△"))))</f>
        <v>●</v>
      </c>
      <c r="I52" s="411"/>
      <c r="J52" s="412"/>
      <c r="K52" s="413"/>
      <c r="L52" s="414"/>
      <c r="M52" s="996">
        <f>COUNTIF(D52:L52,"○")</f>
        <v>0</v>
      </c>
      <c r="N52" s="997">
        <f>COUNTIF(D52:L52,"△")+COUNTIF(D52:L52,"▲")</f>
        <v>0</v>
      </c>
      <c r="O52" s="997">
        <f>COUNTIF(D52:L52,"●")</f>
        <v>2</v>
      </c>
      <c r="P52" s="997">
        <f>SUM(D53,G53,J53)</f>
        <v>0</v>
      </c>
      <c r="Q52" s="997">
        <f>SUM(F53,I53,L53)</f>
        <v>10</v>
      </c>
      <c r="R52" s="997">
        <f>(M52*3)+(N52*1)</f>
        <v>0</v>
      </c>
      <c r="S52" s="976">
        <f>RANK(R52,R$48:R$53)</f>
        <v>3</v>
      </c>
      <c r="T52" s="978" t="s">
        <v>635</v>
      </c>
      <c r="U52" s="998">
        <f>P52-Q52</f>
        <v>-10</v>
      </c>
      <c r="V52" s="999"/>
      <c r="W52" s="984">
        <f>RANK(U52,U$48:U$53)</f>
        <v>3</v>
      </c>
      <c r="X52" s="1000" t="s">
        <v>635</v>
      </c>
      <c r="Y52" s="989">
        <v>3</v>
      </c>
      <c r="Z52" s="990"/>
      <c r="AA52" s="397"/>
      <c r="AC52" s="993" t="str">
        <f>'予選リーグ'!K7</f>
        <v>きつき</v>
      </c>
      <c r="AD52" s="994" t="s">
        <v>634</v>
      </c>
      <c r="AE52" s="995"/>
      <c r="AF52" s="410"/>
      <c r="AG52" s="410" t="str">
        <f>IF(AF53="","",IF(AF53&gt;AH53,"○",IF(AF53&lt;AH53,"●",IF(AF53=AH53,"△"))))</f>
        <v>●</v>
      </c>
      <c r="AH52" s="411"/>
      <c r="AI52" s="415"/>
      <c r="AJ52" s="410" t="str">
        <f>IF(AI53="","",IF(AI53&gt;AK53,"○",IF(AI53&lt;AK53,"●",IF(AI53=AK53,"△"))))</f>
        <v>△</v>
      </c>
      <c r="AK52" s="411"/>
      <c r="AL52" s="412"/>
      <c r="AM52" s="413"/>
      <c r="AN52" s="414"/>
      <c r="AO52" s="996">
        <f>COUNTIF(AF52:AN52,"○")</f>
        <v>0</v>
      </c>
      <c r="AP52" s="997">
        <f>COUNTIF(AF52:AN52,"△")+COUNTIF(AF52:AN52,"▲")</f>
        <v>1</v>
      </c>
      <c r="AQ52" s="997">
        <f>COUNTIF(AF52:AN52,"●")</f>
        <v>1</v>
      </c>
      <c r="AR52" s="997">
        <f>SUM(AF53,AI53,AL53)</f>
        <v>2</v>
      </c>
      <c r="AS52" s="997">
        <f>SUM(AH53,AK53,AN53)</f>
        <v>3</v>
      </c>
      <c r="AT52" s="997">
        <f>(AO52*3)+(AP52*1)</f>
        <v>1</v>
      </c>
      <c r="AU52" s="976">
        <f>RANK(AT52,AT$48:AT$53)</f>
        <v>2</v>
      </c>
      <c r="AV52" s="978" t="s">
        <v>635</v>
      </c>
      <c r="AW52" s="998">
        <f>AR52-AS52</f>
        <v>-1</v>
      </c>
      <c r="AX52" s="999"/>
      <c r="AY52" s="984">
        <f>RANK(AW52,AW$48:AW$53)</f>
        <v>2</v>
      </c>
      <c r="AZ52" s="1000" t="s">
        <v>635</v>
      </c>
      <c r="BA52" s="989">
        <v>2</v>
      </c>
      <c r="BB52" s="990"/>
    </row>
    <row r="53" spans="1:54" ht="26.25" customHeight="1">
      <c r="A53" s="1001"/>
      <c r="B53" s="1012" t="s">
        <v>618</v>
      </c>
      <c r="C53" s="1013"/>
      <c r="D53" s="421">
        <f>L49</f>
        <v>0</v>
      </c>
      <c r="E53" s="422" t="s">
        <v>249</v>
      </c>
      <c r="F53" s="423">
        <f>J49</f>
        <v>3</v>
      </c>
      <c r="G53" s="424">
        <f>L51</f>
        <v>0</v>
      </c>
      <c r="H53" s="422" t="s">
        <v>249</v>
      </c>
      <c r="I53" s="425">
        <f>J51</f>
        <v>7</v>
      </c>
      <c r="J53" s="426"/>
      <c r="K53" s="427"/>
      <c r="L53" s="428"/>
      <c r="M53" s="1002"/>
      <c r="N53" s="1003"/>
      <c r="O53" s="1003"/>
      <c r="P53" s="1003"/>
      <c r="Q53" s="1003"/>
      <c r="R53" s="1003"/>
      <c r="S53" s="1004"/>
      <c r="T53" s="1005"/>
      <c r="U53" s="1006"/>
      <c r="V53" s="1007"/>
      <c r="W53" s="1008"/>
      <c r="X53" s="1009"/>
      <c r="Y53" s="1010"/>
      <c r="Z53" s="1011"/>
      <c r="AA53" s="397"/>
      <c r="AC53" s="1001"/>
      <c r="AD53" s="1012" t="s">
        <v>618</v>
      </c>
      <c r="AE53" s="1013"/>
      <c r="AF53" s="421">
        <f>AN49</f>
        <v>1</v>
      </c>
      <c r="AG53" s="422" t="s">
        <v>249</v>
      </c>
      <c r="AH53" s="423">
        <f>AL49</f>
        <v>2</v>
      </c>
      <c r="AI53" s="424">
        <f>AN51</f>
        <v>1</v>
      </c>
      <c r="AJ53" s="422" t="s">
        <v>249</v>
      </c>
      <c r="AK53" s="425">
        <f>AL51</f>
        <v>1</v>
      </c>
      <c r="AL53" s="426"/>
      <c r="AM53" s="427"/>
      <c r="AN53" s="428"/>
      <c r="AO53" s="1002"/>
      <c r="AP53" s="1003"/>
      <c r="AQ53" s="1003"/>
      <c r="AR53" s="1003"/>
      <c r="AS53" s="1003"/>
      <c r="AT53" s="1003"/>
      <c r="AU53" s="1004"/>
      <c r="AV53" s="1005"/>
      <c r="AW53" s="1006"/>
      <c r="AX53" s="1007"/>
      <c r="AY53" s="1008"/>
      <c r="AZ53" s="1009"/>
      <c r="BA53" s="1010"/>
      <c r="BB53" s="1011"/>
    </row>
    <row r="54" spans="1:54" ht="15" customHeight="1">
      <c r="A54" s="386"/>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97"/>
      <c r="AA54" s="397"/>
      <c r="AC54" s="397"/>
      <c r="AD54" s="397"/>
      <c r="AE54" s="397"/>
      <c r="AF54" s="397"/>
      <c r="AG54" s="397"/>
      <c r="AH54" s="397"/>
      <c r="AI54" s="397"/>
      <c r="AJ54" s="397"/>
      <c r="AK54" s="397"/>
      <c r="AL54" s="397"/>
      <c r="AM54" s="397"/>
      <c r="AN54" s="397"/>
      <c r="AO54" s="397"/>
      <c r="AP54" s="397"/>
      <c r="AQ54" s="397"/>
      <c r="AR54" s="397"/>
      <c r="AS54" s="397"/>
      <c r="AT54" s="397"/>
      <c r="AU54" s="386"/>
      <c r="AV54" s="386"/>
      <c r="AW54" s="386"/>
      <c r="AX54" s="386"/>
      <c r="AY54" s="386"/>
      <c r="AZ54" s="386"/>
      <c r="BA54" s="386"/>
      <c r="BB54" s="397"/>
    </row>
    <row r="55" spans="1:54" ht="54" customHeight="1">
      <c r="A55" s="956" t="s">
        <v>636</v>
      </c>
      <c r="B55" s="957"/>
      <c r="C55" s="958"/>
      <c r="D55" s="959" t="str">
        <f>A56</f>
        <v>スマイス　スポーツ</v>
      </c>
      <c r="E55" s="960"/>
      <c r="F55" s="960"/>
      <c r="G55" s="960" t="str">
        <f>A58</f>
        <v>太陽大分西</v>
      </c>
      <c r="H55" s="960"/>
      <c r="I55" s="960"/>
      <c r="J55" s="960" t="str">
        <f>A60</f>
        <v>ＫＩＮＧＳ</v>
      </c>
      <c r="K55" s="960"/>
      <c r="L55" s="960"/>
      <c r="M55" s="394" t="s">
        <v>621</v>
      </c>
      <c r="N55" s="395" t="s">
        <v>622</v>
      </c>
      <c r="O55" s="396" t="s">
        <v>625</v>
      </c>
      <c r="P55" s="395" t="s">
        <v>626</v>
      </c>
      <c r="Q55" s="395" t="s">
        <v>627</v>
      </c>
      <c r="R55" s="395" t="s">
        <v>628</v>
      </c>
      <c r="S55" s="961" t="s">
        <v>629</v>
      </c>
      <c r="T55" s="962"/>
      <c r="U55" s="1014" t="s">
        <v>630</v>
      </c>
      <c r="V55" s="1015"/>
      <c r="W55" s="1014" t="s">
        <v>631</v>
      </c>
      <c r="X55" s="1015"/>
      <c r="Y55" s="965" t="s">
        <v>632</v>
      </c>
      <c r="Z55" s="966"/>
      <c r="AA55" s="397"/>
      <c r="AC55" s="956" t="s">
        <v>637</v>
      </c>
      <c r="AD55" s="957"/>
      <c r="AE55" s="958"/>
      <c r="AF55" s="959" t="str">
        <f>AC56</f>
        <v>如水</v>
      </c>
      <c r="AG55" s="960"/>
      <c r="AH55" s="960"/>
      <c r="AI55" s="960" t="str">
        <f>AC58</f>
        <v>鶴見</v>
      </c>
      <c r="AJ55" s="960"/>
      <c r="AK55" s="960"/>
      <c r="AL55" s="960" t="str">
        <f>AC60</f>
        <v>大分トリニータ</v>
      </c>
      <c r="AM55" s="960"/>
      <c r="AN55" s="960"/>
      <c r="AO55" s="394" t="s">
        <v>621</v>
      </c>
      <c r="AP55" s="395" t="s">
        <v>622</v>
      </c>
      <c r="AQ55" s="396" t="s">
        <v>625</v>
      </c>
      <c r="AR55" s="395" t="s">
        <v>626</v>
      </c>
      <c r="AS55" s="395" t="s">
        <v>627</v>
      </c>
      <c r="AT55" s="395" t="s">
        <v>628</v>
      </c>
      <c r="AU55" s="961" t="s">
        <v>629</v>
      </c>
      <c r="AV55" s="962"/>
      <c r="AW55" s="1014" t="s">
        <v>630</v>
      </c>
      <c r="AX55" s="1015"/>
      <c r="AY55" s="1014" t="s">
        <v>631</v>
      </c>
      <c r="AZ55" s="1015"/>
      <c r="BA55" s="965" t="s">
        <v>632</v>
      </c>
      <c r="BB55" s="966"/>
    </row>
    <row r="56" spans="1:54" ht="26.25" customHeight="1">
      <c r="A56" s="967" t="str">
        <f>'予選リーグ'!G5</f>
        <v>スマイス　スポーツ</v>
      </c>
      <c r="B56" s="969" t="s">
        <v>634</v>
      </c>
      <c r="C56" s="970"/>
      <c r="D56" s="398"/>
      <c r="E56" s="398"/>
      <c r="F56" s="399"/>
      <c r="G56" s="400"/>
      <c r="H56" s="380" t="str">
        <f>IF(G57="","",IF(G57&gt;I57,"○",IF(G57&lt;I57,"●",IF(G57=I57,"△"))))</f>
        <v>△</v>
      </c>
      <c r="I56" s="401"/>
      <c r="J56" s="380"/>
      <c r="K56" s="380" t="str">
        <f>IF(J57="","",IF(J57&gt;L57,"○",IF(J57&lt;L57,"●",IF(J57=L57,"△"))))</f>
        <v>○</v>
      </c>
      <c r="L56" s="401"/>
      <c r="M56" s="971">
        <f>COUNTIF(D56:L56,"○")</f>
        <v>1</v>
      </c>
      <c r="N56" s="973">
        <f>COUNTIF(D56:L56,"△")+COUNTIF(D56:L56,"▲")</f>
        <v>1</v>
      </c>
      <c r="O56" s="973">
        <f>COUNTIF(D56:L56,"●")</f>
        <v>0</v>
      </c>
      <c r="P56" s="973">
        <f>SUM(D57,G57,J57)</f>
        <v>1</v>
      </c>
      <c r="Q56" s="973">
        <f>SUM(F57,I57,L57)</f>
        <v>0</v>
      </c>
      <c r="R56" s="973">
        <f>(M56*3)+(N56*1)</f>
        <v>4</v>
      </c>
      <c r="S56" s="975">
        <f>RANK(R56,$R$56:$R$61)</f>
        <v>1</v>
      </c>
      <c r="T56" s="977" t="s">
        <v>635</v>
      </c>
      <c r="U56" s="1016">
        <f>P56-Q56</f>
        <v>1</v>
      </c>
      <c r="V56" s="1017"/>
      <c r="W56" s="1020">
        <f>RANK(U56,$U$56:$V$61)</f>
        <v>1</v>
      </c>
      <c r="X56" s="1022" t="s">
        <v>635</v>
      </c>
      <c r="Y56" s="987">
        <v>1</v>
      </c>
      <c r="Z56" s="988"/>
      <c r="AA56" s="397"/>
      <c r="AC56" s="967" t="str">
        <f>'予選リーグ'!M5</f>
        <v>如水</v>
      </c>
      <c r="AD56" s="969" t="s">
        <v>634</v>
      </c>
      <c r="AE56" s="970"/>
      <c r="AF56" s="398"/>
      <c r="AG56" s="398"/>
      <c r="AH56" s="399"/>
      <c r="AI56" s="400"/>
      <c r="AJ56" s="380" t="str">
        <f>IF(AI57="","",IF(AI57&gt;AK57,"○",IF(AI57&lt;AK57,"●",IF(AI57=AK57,"△"))))</f>
        <v>●</v>
      </c>
      <c r="AK56" s="401"/>
      <c r="AL56" s="380"/>
      <c r="AM56" s="380" t="str">
        <f>IF(AL57="","",IF(AL57&gt;AN57,"○",IF(AL57&lt;AN57,"●",IF(AL57=AN57,"△"))))</f>
        <v>●</v>
      </c>
      <c r="AN56" s="401"/>
      <c r="AO56" s="971">
        <f>COUNTIF(AF56:AN56,"○")</f>
        <v>0</v>
      </c>
      <c r="AP56" s="973">
        <f>COUNTIF(AF56:AN56,"△")+COUNTIF(AF56:AN56,"▲")</f>
        <v>0</v>
      </c>
      <c r="AQ56" s="973">
        <f>COUNTIF(AF56:AN56,"●")</f>
        <v>2</v>
      </c>
      <c r="AR56" s="973">
        <f>SUM(AF57,AI57,AL57)</f>
        <v>1</v>
      </c>
      <c r="AS56" s="973">
        <f>SUM(AH57,AK57,AN57)</f>
        <v>4</v>
      </c>
      <c r="AT56" s="973">
        <f>(AO56*3)+(AP56*1)</f>
        <v>0</v>
      </c>
      <c r="AU56" s="975">
        <f>RANK(AT56,$AT$56:$AT$61)</f>
        <v>3</v>
      </c>
      <c r="AV56" s="977" t="s">
        <v>635</v>
      </c>
      <c r="AW56" s="1016">
        <f>AR56-AS56</f>
        <v>-3</v>
      </c>
      <c r="AX56" s="1017"/>
      <c r="AY56" s="1020">
        <f>RANK(AW56,$AW$56:$AW$61)</f>
        <v>2</v>
      </c>
      <c r="AZ56" s="1022" t="s">
        <v>635</v>
      </c>
      <c r="BA56" s="987">
        <v>3</v>
      </c>
      <c r="BB56" s="988"/>
    </row>
    <row r="57" spans="1:54" ht="26.25" customHeight="1">
      <c r="A57" s="968"/>
      <c r="B57" s="991" t="s">
        <v>618</v>
      </c>
      <c r="C57" s="992"/>
      <c r="D57" s="403"/>
      <c r="E57" s="404"/>
      <c r="F57" s="405"/>
      <c r="G57" s="402">
        <f>R14</f>
        <v>0</v>
      </c>
      <c r="H57" s="406" t="s">
        <v>249</v>
      </c>
      <c r="I57" s="407">
        <f>V14</f>
        <v>0</v>
      </c>
      <c r="J57" s="408">
        <f>V24</f>
        <v>1</v>
      </c>
      <c r="K57" s="409" t="s">
        <v>249</v>
      </c>
      <c r="L57" s="407">
        <f>R24</f>
        <v>0</v>
      </c>
      <c r="M57" s="972"/>
      <c r="N57" s="974"/>
      <c r="O57" s="974"/>
      <c r="P57" s="974"/>
      <c r="Q57" s="974"/>
      <c r="R57" s="974"/>
      <c r="S57" s="976"/>
      <c r="T57" s="978"/>
      <c r="U57" s="1018"/>
      <c r="V57" s="1019"/>
      <c r="W57" s="1021"/>
      <c r="X57" s="1023"/>
      <c r="Y57" s="989"/>
      <c r="Z57" s="990"/>
      <c r="AA57" s="397"/>
      <c r="AC57" s="968"/>
      <c r="AD57" s="991" t="s">
        <v>618</v>
      </c>
      <c r="AE57" s="992"/>
      <c r="AF57" s="403"/>
      <c r="AG57" s="404"/>
      <c r="AH57" s="405"/>
      <c r="AI57" s="402">
        <f>AT14</f>
        <v>1</v>
      </c>
      <c r="AJ57" s="406" t="s">
        <v>249</v>
      </c>
      <c r="AK57" s="407">
        <f>AX14</f>
        <v>2</v>
      </c>
      <c r="AL57" s="408">
        <f>AX24</f>
        <v>0</v>
      </c>
      <c r="AM57" s="409" t="s">
        <v>249</v>
      </c>
      <c r="AN57" s="407">
        <f>AT24</f>
        <v>2</v>
      </c>
      <c r="AO57" s="972"/>
      <c r="AP57" s="974"/>
      <c r="AQ57" s="974"/>
      <c r="AR57" s="974"/>
      <c r="AS57" s="974"/>
      <c r="AT57" s="974"/>
      <c r="AU57" s="976"/>
      <c r="AV57" s="978"/>
      <c r="AW57" s="1018"/>
      <c r="AX57" s="1019"/>
      <c r="AY57" s="1021"/>
      <c r="AZ57" s="1023"/>
      <c r="BA57" s="989"/>
      <c r="BB57" s="990"/>
    </row>
    <row r="58" spans="1:54" ht="26.25" customHeight="1">
      <c r="A58" s="993" t="str">
        <f>'予選リーグ'!F7</f>
        <v>太陽大分西</v>
      </c>
      <c r="B58" s="994" t="s">
        <v>634</v>
      </c>
      <c r="C58" s="995"/>
      <c r="D58" s="410"/>
      <c r="E58" s="410" t="str">
        <f>IF(D59="","",IF(D59&gt;F59,"○",IF(D59&lt;F59,"●",IF(D59=F59,"△"))))</f>
        <v>△</v>
      </c>
      <c r="F58" s="411"/>
      <c r="G58" s="412"/>
      <c r="H58" s="413"/>
      <c r="I58" s="414"/>
      <c r="J58" s="415"/>
      <c r="K58" s="416" t="str">
        <f>IF(J59="","",IF(J59&gt;L59,"○",IF(J59&lt;L59,"●",IF(J59=L59,"△"))))</f>
        <v>△</v>
      </c>
      <c r="L58" s="411"/>
      <c r="M58" s="996">
        <f>COUNTIF(D58:L58,"○")</f>
        <v>0</v>
      </c>
      <c r="N58" s="997">
        <f>COUNTIF(D58:L58,"△")+COUNTIF(D58:L58,"▲")</f>
        <v>2</v>
      </c>
      <c r="O58" s="997">
        <f>COUNTIF(D58:L58,"●")</f>
        <v>0</v>
      </c>
      <c r="P58" s="997">
        <f>SUM(D59,G59,J59)</f>
        <v>0</v>
      </c>
      <c r="Q58" s="997">
        <f>SUM(F59,I59,L59)</f>
        <v>0</v>
      </c>
      <c r="R58" s="997">
        <f>(M58*3)+(N58*1)</f>
        <v>2</v>
      </c>
      <c r="S58" s="976">
        <f>RANK(R58,$R$56:$R$61)</f>
        <v>2</v>
      </c>
      <c r="T58" s="978" t="s">
        <v>635</v>
      </c>
      <c r="U58" s="1024">
        <f>P58-Q58</f>
        <v>0</v>
      </c>
      <c r="V58" s="1025"/>
      <c r="W58" s="1021">
        <f>RANK(U58,$U$56:$V$61)</f>
        <v>2</v>
      </c>
      <c r="X58" s="1026" t="s">
        <v>635</v>
      </c>
      <c r="Y58" s="989">
        <v>2</v>
      </c>
      <c r="Z58" s="990"/>
      <c r="AA58" s="397"/>
      <c r="AC58" s="993" t="str">
        <f>'予選リーグ'!L7</f>
        <v>鶴見</v>
      </c>
      <c r="AD58" s="994" t="s">
        <v>634</v>
      </c>
      <c r="AE58" s="995"/>
      <c r="AF58" s="410"/>
      <c r="AG58" s="410" t="str">
        <f>IF(AF59="","",IF(AF59&gt;AH59,"○",IF(AF59&lt;AH59,"●",IF(AF59=AH59,"△"))))</f>
        <v>○</v>
      </c>
      <c r="AH58" s="411"/>
      <c r="AI58" s="412"/>
      <c r="AJ58" s="413"/>
      <c r="AK58" s="414"/>
      <c r="AL58" s="415"/>
      <c r="AM58" s="416" t="str">
        <f>IF(AL59="","",IF(AL59&gt;AN59,"○",IF(AL59&lt;AN59,"●",IF(AL59=AN59,"△"))))</f>
        <v>●</v>
      </c>
      <c r="AN58" s="411"/>
      <c r="AO58" s="996">
        <f>COUNTIF(AF58:AN58,"○")</f>
        <v>1</v>
      </c>
      <c r="AP58" s="997">
        <f>COUNTIF(AF58:AN58,"△")+COUNTIF(AF58:AN58,"▲")</f>
        <v>0</v>
      </c>
      <c r="AQ58" s="997">
        <f>COUNTIF(AF58:AN58,"●")</f>
        <v>1</v>
      </c>
      <c r="AR58" s="997">
        <f>SUM(AF59,AI59,AL59)</f>
        <v>4</v>
      </c>
      <c r="AS58" s="997">
        <f>SUM(AH59,AK59,AN59)</f>
        <v>7</v>
      </c>
      <c r="AT58" s="997">
        <f>(AO58*3)+(AP58*1)</f>
        <v>3</v>
      </c>
      <c r="AU58" s="976">
        <f>RANK(AT58,$AT$56:$AT$61)</f>
        <v>2</v>
      </c>
      <c r="AV58" s="978" t="s">
        <v>635</v>
      </c>
      <c r="AW58" s="1024">
        <f>AR58-AS58</f>
        <v>-3</v>
      </c>
      <c r="AX58" s="1025"/>
      <c r="AY58" s="1021">
        <f>RANK(AW58,$AW$56:$AW$61)</f>
        <v>2</v>
      </c>
      <c r="AZ58" s="1026" t="s">
        <v>635</v>
      </c>
      <c r="BA58" s="989">
        <v>2</v>
      </c>
      <c r="BB58" s="990"/>
    </row>
    <row r="59" spans="1:54" ht="26.25" customHeight="1">
      <c r="A59" s="968"/>
      <c r="B59" s="991" t="s">
        <v>618</v>
      </c>
      <c r="C59" s="992"/>
      <c r="D59" s="408">
        <f>I57</f>
        <v>0</v>
      </c>
      <c r="E59" s="406" t="s">
        <v>249</v>
      </c>
      <c r="F59" s="407">
        <f>G57</f>
        <v>0</v>
      </c>
      <c r="G59" s="417"/>
      <c r="H59" s="404"/>
      <c r="I59" s="418"/>
      <c r="J59" s="419">
        <f>R18</f>
        <v>0</v>
      </c>
      <c r="K59" s="406" t="s">
        <v>249</v>
      </c>
      <c r="L59" s="420">
        <f>V18</f>
        <v>0</v>
      </c>
      <c r="M59" s="972"/>
      <c r="N59" s="974"/>
      <c r="O59" s="974"/>
      <c r="P59" s="974"/>
      <c r="Q59" s="974"/>
      <c r="R59" s="974"/>
      <c r="S59" s="976"/>
      <c r="T59" s="978"/>
      <c r="U59" s="1018"/>
      <c r="V59" s="1019"/>
      <c r="W59" s="1021"/>
      <c r="X59" s="1023"/>
      <c r="Y59" s="989"/>
      <c r="Z59" s="990"/>
      <c r="AA59" s="397"/>
      <c r="AC59" s="968"/>
      <c r="AD59" s="991" t="s">
        <v>618</v>
      </c>
      <c r="AE59" s="992"/>
      <c r="AF59" s="408">
        <f>AK57</f>
        <v>2</v>
      </c>
      <c r="AG59" s="406" t="s">
        <v>249</v>
      </c>
      <c r="AH59" s="407">
        <f>AI57</f>
        <v>1</v>
      </c>
      <c r="AI59" s="417"/>
      <c r="AJ59" s="404"/>
      <c r="AK59" s="418"/>
      <c r="AL59" s="419">
        <f>AT18</f>
        <v>2</v>
      </c>
      <c r="AM59" s="406" t="s">
        <v>249</v>
      </c>
      <c r="AN59" s="420">
        <f>AX18</f>
        <v>6</v>
      </c>
      <c r="AO59" s="972"/>
      <c r="AP59" s="974"/>
      <c r="AQ59" s="974"/>
      <c r="AR59" s="974"/>
      <c r="AS59" s="974"/>
      <c r="AT59" s="974"/>
      <c r="AU59" s="976"/>
      <c r="AV59" s="978"/>
      <c r="AW59" s="1018"/>
      <c r="AX59" s="1019"/>
      <c r="AY59" s="1021"/>
      <c r="AZ59" s="1023"/>
      <c r="BA59" s="989"/>
      <c r="BB59" s="990"/>
    </row>
    <row r="60" spans="1:54" ht="26.25" customHeight="1">
      <c r="A60" s="993" t="str">
        <f>'予選リーグ'!H7</f>
        <v>ＫＩＮＧＳ</v>
      </c>
      <c r="B60" s="994" t="s">
        <v>634</v>
      </c>
      <c r="C60" s="995"/>
      <c r="D60" s="410"/>
      <c r="E60" s="410" t="str">
        <f>IF(D61="","",IF(D61&gt;F61,"○",IF(D61&lt;F61,"●",IF(D61=F61,"△"))))</f>
        <v>●</v>
      </c>
      <c r="F60" s="411"/>
      <c r="G60" s="415"/>
      <c r="H60" s="410" t="str">
        <f>IF(G61="","",IF(G61&gt;I61,"○",IF(G61&lt;I61,"●",IF(G61=I61,"△"))))</f>
        <v>△</v>
      </c>
      <c r="I60" s="411"/>
      <c r="J60" s="412"/>
      <c r="K60" s="413"/>
      <c r="L60" s="414"/>
      <c r="M60" s="996">
        <f>COUNTIF(D60:L60,"○")</f>
        <v>0</v>
      </c>
      <c r="N60" s="997">
        <f>COUNTIF(D60:L60,"△")+COUNTIF(D60:L60,"▲")</f>
        <v>1</v>
      </c>
      <c r="O60" s="997">
        <f>COUNTIF(D60:L60,"●")</f>
        <v>1</v>
      </c>
      <c r="P60" s="997">
        <f>SUM(D61,G61,J61)</f>
        <v>0</v>
      </c>
      <c r="Q60" s="997">
        <f>SUM(F61,I61,L61)</f>
        <v>1</v>
      </c>
      <c r="R60" s="997">
        <f>(M60*3)+(N60*1)</f>
        <v>1</v>
      </c>
      <c r="S60" s="976">
        <f>RANK(R60,$R$56:$R$61)</f>
        <v>3</v>
      </c>
      <c r="T60" s="978" t="s">
        <v>635</v>
      </c>
      <c r="U60" s="1024">
        <f>P60-Q60</f>
        <v>-1</v>
      </c>
      <c r="V60" s="1025"/>
      <c r="W60" s="1021">
        <f>RANK(U60,$U$56:$V$61)</f>
        <v>3</v>
      </c>
      <c r="X60" s="1026" t="s">
        <v>635</v>
      </c>
      <c r="Y60" s="989">
        <v>3</v>
      </c>
      <c r="Z60" s="990"/>
      <c r="AA60" s="397"/>
      <c r="AC60" s="993" t="str">
        <f>'予選リーグ'!N7</f>
        <v>大分トリニータ</v>
      </c>
      <c r="AD60" s="994" t="s">
        <v>634</v>
      </c>
      <c r="AE60" s="995"/>
      <c r="AF60" s="410"/>
      <c r="AG60" s="410" t="str">
        <f>IF(AF61="","",IF(AF61&gt;AH61,"○",IF(AF61&lt;AH61,"●",IF(AF61=AH61,"△"))))</f>
        <v>○</v>
      </c>
      <c r="AH60" s="411"/>
      <c r="AI60" s="415"/>
      <c r="AJ60" s="410" t="str">
        <f>IF(AI61="","",IF(AI61&gt;AK61,"○",IF(AI61&lt;AK61,"●",IF(AI61=AK61,"△"))))</f>
        <v>○</v>
      </c>
      <c r="AK60" s="411"/>
      <c r="AL60" s="412"/>
      <c r="AM60" s="413"/>
      <c r="AN60" s="414"/>
      <c r="AO60" s="996">
        <f>COUNTIF(AF60:AN60,"○")</f>
        <v>2</v>
      </c>
      <c r="AP60" s="997">
        <f>COUNTIF(AF60:AN60,"△")+COUNTIF(AF60:AN60,"▲")</f>
        <v>0</v>
      </c>
      <c r="AQ60" s="997">
        <f>COUNTIF(AF60:AN60,"●")</f>
        <v>0</v>
      </c>
      <c r="AR60" s="997">
        <f>SUM(AF61,AI61,AL61)</f>
        <v>8</v>
      </c>
      <c r="AS60" s="997">
        <f>SUM(AH61,AK61,AN61)</f>
        <v>2</v>
      </c>
      <c r="AT60" s="997">
        <f>(AO60*3)+(AP60*1)</f>
        <v>6</v>
      </c>
      <c r="AU60" s="976">
        <f>RANK(AT60,$AT$56:$AT$61)</f>
        <v>1</v>
      </c>
      <c r="AV60" s="978" t="s">
        <v>635</v>
      </c>
      <c r="AW60" s="1024">
        <f>AR60-AS60</f>
        <v>6</v>
      </c>
      <c r="AX60" s="1025"/>
      <c r="AY60" s="1021">
        <f>RANK(AW60,$AW$56:$AW$61)</f>
        <v>1</v>
      </c>
      <c r="AZ60" s="1026" t="s">
        <v>635</v>
      </c>
      <c r="BA60" s="989">
        <v>1</v>
      </c>
      <c r="BB60" s="990"/>
    </row>
    <row r="61" spans="1:54" ht="26.25" customHeight="1">
      <c r="A61" s="1001"/>
      <c r="B61" s="1012" t="s">
        <v>618</v>
      </c>
      <c r="C61" s="1013"/>
      <c r="D61" s="421">
        <f>L57</f>
        <v>0</v>
      </c>
      <c r="E61" s="422" t="s">
        <v>249</v>
      </c>
      <c r="F61" s="423">
        <f>J57</f>
        <v>1</v>
      </c>
      <c r="G61" s="424">
        <f>L59</f>
        <v>0</v>
      </c>
      <c r="H61" s="422" t="s">
        <v>249</v>
      </c>
      <c r="I61" s="425">
        <f>J59</f>
        <v>0</v>
      </c>
      <c r="J61" s="426"/>
      <c r="K61" s="427"/>
      <c r="L61" s="428"/>
      <c r="M61" s="1002"/>
      <c r="N61" s="1003"/>
      <c r="O61" s="1003"/>
      <c r="P61" s="1003"/>
      <c r="Q61" s="1003"/>
      <c r="R61" s="1003"/>
      <c r="S61" s="1004"/>
      <c r="T61" s="1005"/>
      <c r="U61" s="1027"/>
      <c r="V61" s="1028"/>
      <c r="W61" s="1029"/>
      <c r="X61" s="1030"/>
      <c r="Y61" s="1010"/>
      <c r="Z61" s="1011"/>
      <c r="AA61" s="397"/>
      <c r="AC61" s="1001"/>
      <c r="AD61" s="1012" t="s">
        <v>618</v>
      </c>
      <c r="AE61" s="1013"/>
      <c r="AF61" s="421">
        <f>AN57</f>
        <v>2</v>
      </c>
      <c r="AG61" s="422" t="s">
        <v>249</v>
      </c>
      <c r="AH61" s="423">
        <f>AL57</f>
        <v>0</v>
      </c>
      <c r="AI61" s="424">
        <f>AN59</f>
        <v>6</v>
      </c>
      <c r="AJ61" s="422" t="s">
        <v>249</v>
      </c>
      <c r="AK61" s="425">
        <f>AL59</f>
        <v>2</v>
      </c>
      <c r="AL61" s="426"/>
      <c r="AM61" s="427"/>
      <c r="AN61" s="428"/>
      <c r="AO61" s="1002"/>
      <c r="AP61" s="1003"/>
      <c r="AQ61" s="1003"/>
      <c r="AR61" s="1003"/>
      <c r="AS61" s="1003"/>
      <c r="AT61" s="1003"/>
      <c r="AU61" s="1004"/>
      <c r="AV61" s="1005"/>
      <c r="AW61" s="1027"/>
      <c r="AX61" s="1028"/>
      <c r="AY61" s="1029"/>
      <c r="AZ61" s="1030"/>
      <c r="BA61" s="1010"/>
      <c r="BB61" s="1011"/>
    </row>
    <row r="62" spans="1:54" ht="13.5">
      <c r="A62" s="386"/>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97"/>
      <c r="Z62" s="397"/>
      <c r="AA62" s="429"/>
      <c r="AC62" s="429"/>
      <c r="AD62" s="429"/>
      <c r="AE62" s="429"/>
      <c r="AF62" s="429"/>
      <c r="AG62" s="429"/>
      <c r="AH62" s="429"/>
      <c r="AI62" s="429"/>
      <c r="AJ62" s="429"/>
      <c r="AK62" s="429"/>
      <c r="AL62" s="429"/>
      <c r="AM62" s="429"/>
      <c r="AN62" s="429"/>
      <c r="AO62" s="397"/>
      <c r="AP62" s="397"/>
      <c r="AQ62" s="397"/>
      <c r="AR62" s="397"/>
      <c r="AS62" s="397"/>
      <c r="AT62" s="397"/>
      <c r="AU62" s="386"/>
      <c r="AV62" s="386"/>
      <c r="AW62" s="386"/>
      <c r="AX62" s="386"/>
      <c r="AY62" s="386"/>
      <c r="AZ62" s="386"/>
      <c r="BA62" s="397"/>
      <c r="BB62" s="397"/>
    </row>
    <row r="63" spans="1:54" ht="54" customHeight="1">
      <c r="A63" s="956" t="s">
        <v>638</v>
      </c>
      <c r="B63" s="957"/>
      <c r="C63" s="958"/>
      <c r="D63" s="959" t="str">
        <f>A64</f>
        <v>鶴居</v>
      </c>
      <c r="E63" s="960"/>
      <c r="F63" s="960"/>
      <c r="G63" s="960" t="str">
        <f>A66</f>
        <v>リノス</v>
      </c>
      <c r="H63" s="960"/>
      <c r="I63" s="960"/>
      <c r="J63" s="960" t="str">
        <f>A68</f>
        <v>ミネルバ</v>
      </c>
      <c r="K63" s="960"/>
      <c r="L63" s="960"/>
      <c r="M63" s="394" t="s">
        <v>621</v>
      </c>
      <c r="N63" s="395" t="s">
        <v>622</v>
      </c>
      <c r="O63" s="396" t="s">
        <v>625</v>
      </c>
      <c r="P63" s="395" t="s">
        <v>626</v>
      </c>
      <c r="Q63" s="395" t="s">
        <v>627</v>
      </c>
      <c r="R63" s="395" t="s">
        <v>628</v>
      </c>
      <c r="S63" s="961" t="s">
        <v>629</v>
      </c>
      <c r="T63" s="962"/>
      <c r="U63" s="1014" t="s">
        <v>630</v>
      </c>
      <c r="V63" s="1015"/>
      <c r="W63" s="1014" t="s">
        <v>631</v>
      </c>
      <c r="X63" s="1015"/>
      <c r="Y63" s="965" t="s">
        <v>632</v>
      </c>
      <c r="Z63" s="966"/>
      <c r="AA63" s="397"/>
      <c r="AC63" s="956" t="s">
        <v>639</v>
      </c>
      <c r="AD63" s="957"/>
      <c r="AE63" s="958"/>
      <c r="AF63" s="959" t="str">
        <f>AC64</f>
        <v>竹田直入</v>
      </c>
      <c r="AG63" s="960"/>
      <c r="AH63" s="960"/>
      <c r="AI63" s="960" t="str">
        <f>AC66</f>
        <v>Ｍ．Ｓ．Ｓ</v>
      </c>
      <c r="AJ63" s="960"/>
      <c r="AK63" s="960"/>
      <c r="AL63" s="960" t="str">
        <f>AC68</f>
        <v>玖珠</v>
      </c>
      <c r="AM63" s="960"/>
      <c r="AN63" s="960"/>
      <c r="AO63" s="394" t="s">
        <v>621</v>
      </c>
      <c r="AP63" s="395" t="s">
        <v>622</v>
      </c>
      <c r="AQ63" s="396" t="s">
        <v>625</v>
      </c>
      <c r="AR63" s="395" t="s">
        <v>626</v>
      </c>
      <c r="AS63" s="395" t="s">
        <v>627</v>
      </c>
      <c r="AT63" s="395" t="s">
        <v>628</v>
      </c>
      <c r="AU63" s="961" t="s">
        <v>629</v>
      </c>
      <c r="AV63" s="962"/>
      <c r="AW63" s="1014" t="s">
        <v>630</v>
      </c>
      <c r="AX63" s="1015"/>
      <c r="AY63" s="1014" t="s">
        <v>631</v>
      </c>
      <c r="AZ63" s="1015"/>
      <c r="BA63" s="965" t="s">
        <v>632</v>
      </c>
      <c r="BB63" s="966"/>
    </row>
    <row r="64" spans="1:54" ht="26.25" customHeight="1">
      <c r="A64" s="967" t="str">
        <f>'予選リーグ'!D10</f>
        <v>鶴居</v>
      </c>
      <c r="B64" s="969" t="s">
        <v>634</v>
      </c>
      <c r="C64" s="970"/>
      <c r="D64" s="398"/>
      <c r="E64" s="398"/>
      <c r="F64" s="399"/>
      <c r="G64" s="400"/>
      <c r="H64" s="380" t="str">
        <f>IF(G65="","",IF(G65&gt;I65,"○",IF(G65&lt;I65,"●",IF(G65=I65,"△"))))</f>
        <v>●</v>
      </c>
      <c r="I64" s="401"/>
      <c r="J64" s="380"/>
      <c r="K64" s="380" t="str">
        <f>IF(J65="","",IF(J65&gt;L65,"○",IF(J65&lt;L65,"●",IF(J65=L65,"△"))))</f>
        <v>○</v>
      </c>
      <c r="L64" s="401"/>
      <c r="M64" s="971">
        <f>COUNTIF(D64:L64,"○")</f>
        <v>1</v>
      </c>
      <c r="N64" s="973">
        <f>COUNTIF(D64:L64,"△")+COUNTIF(D64:L64,"▲")</f>
        <v>0</v>
      </c>
      <c r="O64" s="973">
        <f>COUNTIF(D64:L64,"●")</f>
        <v>1</v>
      </c>
      <c r="P64" s="973">
        <f>SUM(D65,G65,J65)</f>
        <v>3</v>
      </c>
      <c r="Q64" s="973">
        <f>SUM(F65,I65,L65)</f>
        <v>3</v>
      </c>
      <c r="R64" s="973">
        <f>(M64*3)+(N64*1)</f>
        <v>3</v>
      </c>
      <c r="S64" s="975">
        <f>RANK(R64,$R$64:$R$69)</f>
        <v>2</v>
      </c>
      <c r="T64" s="977" t="s">
        <v>635</v>
      </c>
      <c r="U64" s="1016">
        <f>P64-Q64</f>
        <v>0</v>
      </c>
      <c r="V64" s="1017"/>
      <c r="W64" s="1020">
        <f>RANK(U64,$U$64:$V$69)</f>
        <v>2</v>
      </c>
      <c r="X64" s="1022" t="s">
        <v>635</v>
      </c>
      <c r="Y64" s="987">
        <v>2</v>
      </c>
      <c r="Z64" s="988"/>
      <c r="AA64" s="397"/>
      <c r="AC64" s="967" t="str">
        <f>'予選リーグ'!J10</f>
        <v>竹田直入</v>
      </c>
      <c r="AD64" s="969" t="s">
        <v>634</v>
      </c>
      <c r="AE64" s="970"/>
      <c r="AF64" s="398"/>
      <c r="AG64" s="398"/>
      <c r="AH64" s="399"/>
      <c r="AI64" s="400"/>
      <c r="AJ64" s="380" t="str">
        <f>IF(AI65="","",IF(AI65&gt;AK65,"○",IF(AI65&lt;AK65,"●",IF(AI65=AK65,"△"))))</f>
        <v>●</v>
      </c>
      <c r="AK64" s="401"/>
      <c r="AL64" s="380"/>
      <c r="AM64" s="380" t="str">
        <f>IF(AL65="","",IF(AL65&gt;AN65,"○",IF(AL65&lt;AN65,"●",IF(AL65=AN65,"△"))))</f>
        <v>●</v>
      </c>
      <c r="AN64" s="401"/>
      <c r="AO64" s="971">
        <f>COUNTIF(AF64:AN64,"○")</f>
        <v>0</v>
      </c>
      <c r="AP64" s="973">
        <f>COUNTIF(AF64:AN64,"△")+COUNTIF(AF64:AN64,"▲")</f>
        <v>0</v>
      </c>
      <c r="AQ64" s="973">
        <f>COUNTIF(AF64:AN64,"●")</f>
        <v>2</v>
      </c>
      <c r="AR64" s="973">
        <f>SUM(AF65,AI65,AL65)</f>
        <v>1</v>
      </c>
      <c r="AS64" s="973">
        <f>SUM(AH65,AK65,AN65)</f>
        <v>8</v>
      </c>
      <c r="AT64" s="973">
        <f>(AO64*3)+(AP64*1)</f>
        <v>0</v>
      </c>
      <c r="AU64" s="975">
        <f>RANK(AT64,$AT$64:$AT$69)</f>
        <v>3</v>
      </c>
      <c r="AV64" s="977" t="s">
        <v>635</v>
      </c>
      <c r="AW64" s="1016">
        <f>AR64-AS64</f>
        <v>-7</v>
      </c>
      <c r="AX64" s="1017"/>
      <c r="AY64" s="1020">
        <f>RANK(AW64,$AW$64:$AW$69)</f>
        <v>3</v>
      </c>
      <c r="AZ64" s="1022" t="s">
        <v>635</v>
      </c>
      <c r="BA64" s="987">
        <v>3</v>
      </c>
      <c r="BB64" s="988"/>
    </row>
    <row r="65" spans="1:54" ht="26.25" customHeight="1">
      <c r="A65" s="968"/>
      <c r="B65" s="991" t="s">
        <v>618</v>
      </c>
      <c r="C65" s="992"/>
      <c r="D65" s="403"/>
      <c r="E65" s="404"/>
      <c r="F65" s="405"/>
      <c r="G65" s="402">
        <f>F16</f>
        <v>2</v>
      </c>
      <c r="H65" s="406" t="s">
        <v>249</v>
      </c>
      <c r="I65" s="407">
        <f>J16</f>
        <v>3</v>
      </c>
      <c r="J65" s="408">
        <f>J26</f>
        <v>1</v>
      </c>
      <c r="K65" s="409" t="s">
        <v>249</v>
      </c>
      <c r="L65" s="407">
        <f>F26</f>
        <v>0</v>
      </c>
      <c r="M65" s="972"/>
      <c r="N65" s="974"/>
      <c r="O65" s="974"/>
      <c r="P65" s="974"/>
      <c r="Q65" s="974"/>
      <c r="R65" s="974"/>
      <c r="S65" s="976"/>
      <c r="T65" s="978"/>
      <c r="U65" s="1018"/>
      <c r="V65" s="1019"/>
      <c r="W65" s="1021"/>
      <c r="X65" s="1023"/>
      <c r="Y65" s="989"/>
      <c r="Z65" s="990"/>
      <c r="AA65" s="397"/>
      <c r="AC65" s="968"/>
      <c r="AD65" s="991" t="s">
        <v>618</v>
      </c>
      <c r="AE65" s="992"/>
      <c r="AF65" s="403"/>
      <c r="AG65" s="404"/>
      <c r="AH65" s="405"/>
      <c r="AI65" s="402">
        <f>AH16</f>
        <v>0</v>
      </c>
      <c r="AJ65" s="406" t="s">
        <v>249</v>
      </c>
      <c r="AK65" s="407">
        <f>AL16</f>
        <v>3</v>
      </c>
      <c r="AL65" s="408">
        <f>AL26</f>
        <v>1</v>
      </c>
      <c r="AM65" s="409" t="s">
        <v>249</v>
      </c>
      <c r="AN65" s="407">
        <f>AH26</f>
        <v>5</v>
      </c>
      <c r="AO65" s="972"/>
      <c r="AP65" s="974"/>
      <c r="AQ65" s="974"/>
      <c r="AR65" s="974"/>
      <c r="AS65" s="974"/>
      <c r="AT65" s="974"/>
      <c r="AU65" s="976"/>
      <c r="AV65" s="978"/>
      <c r="AW65" s="1018"/>
      <c r="AX65" s="1019"/>
      <c r="AY65" s="1021"/>
      <c r="AZ65" s="1023"/>
      <c r="BA65" s="989"/>
      <c r="BB65" s="990"/>
    </row>
    <row r="66" spans="1:54" ht="26.25" customHeight="1">
      <c r="A66" s="993" t="str">
        <f>'予選リーグ'!C12</f>
        <v>リノス</v>
      </c>
      <c r="B66" s="994" t="s">
        <v>634</v>
      </c>
      <c r="C66" s="995"/>
      <c r="D66" s="410"/>
      <c r="E66" s="410" t="str">
        <f>IF(D67="","",IF(D67&gt;F67,"○",IF(D67&lt;F67,"●",IF(D67=F67,"△"))))</f>
        <v>○</v>
      </c>
      <c r="F66" s="411"/>
      <c r="G66" s="412"/>
      <c r="H66" s="413"/>
      <c r="I66" s="414"/>
      <c r="J66" s="415"/>
      <c r="K66" s="416" t="str">
        <f>IF(J67="","",IF(J67&gt;L67,"○",IF(J67&lt;L67,"●",IF(J67=L67,"△"))))</f>
        <v>○</v>
      </c>
      <c r="L66" s="411"/>
      <c r="M66" s="996">
        <f>COUNTIF(D66:L66,"○")</f>
        <v>2</v>
      </c>
      <c r="N66" s="997">
        <f>COUNTIF(D66:L66,"△")+COUNTIF(D66:L66,"▲")</f>
        <v>0</v>
      </c>
      <c r="O66" s="997">
        <f>COUNTIF(D66:L66,"●")</f>
        <v>0</v>
      </c>
      <c r="P66" s="997">
        <f>SUM(D67,G67,J67)</f>
        <v>5</v>
      </c>
      <c r="Q66" s="997">
        <f>SUM(F67,I67,L67)</f>
        <v>2</v>
      </c>
      <c r="R66" s="997">
        <f>(M66*3)+(N66*1)</f>
        <v>6</v>
      </c>
      <c r="S66" s="976">
        <f>RANK(R66,$R$64:$R$69)</f>
        <v>1</v>
      </c>
      <c r="T66" s="978" t="s">
        <v>635</v>
      </c>
      <c r="U66" s="1024">
        <f>P66-Q66</f>
        <v>3</v>
      </c>
      <c r="V66" s="1025"/>
      <c r="W66" s="1021">
        <f>RANK(U66,$U$64:$V$69)</f>
        <v>1</v>
      </c>
      <c r="X66" s="1026" t="s">
        <v>635</v>
      </c>
      <c r="Y66" s="989" t="s">
        <v>640</v>
      </c>
      <c r="Z66" s="990"/>
      <c r="AA66" s="397"/>
      <c r="AC66" s="993" t="str">
        <f>'予選リーグ'!I12</f>
        <v>Ｍ．Ｓ．Ｓ</v>
      </c>
      <c r="AD66" s="994" t="s">
        <v>634</v>
      </c>
      <c r="AE66" s="995"/>
      <c r="AF66" s="410"/>
      <c r="AG66" s="410" t="str">
        <f>IF(AF67="","",IF(AF67&gt;AH67,"○",IF(AF67&lt;AH67,"●",IF(AF67=AH67,"△"))))</f>
        <v>○</v>
      </c>
      <c r="AH66" s="411"/>
      <c r="AI66" s="412"/>
      <c r="AJ66" s="413"/>
      <c r="AK66" s="414"/>
      <c r="AL66" s="415"/>
      <c r="AM66" s="416" t="str">
        <f>IF(AL67="","",IF(AL67&gt;AN67,"○",IF(AL67&lt;AN67,"●",IF(AL67=AN67,"△"))))</f>
        <v>●</v>
      </c>
      <c r="AN66" s="411"/>
      <c r="AO66" s="996">
        <f>COUNTIF(AF66:AN66,"○")</f>
        <v>1</v>
      </c>
      <c r="AP66" s="997">
        <f>COUNTIF(AF66:AN66,"△")+COUNTIF(AF66:AN66,"▲")</f>
        <v>0</v>
      </c>
      <c r="AQ66" s="997">
        <f>COUNTIF(AF66:AN66,"●")</f>
        <v>1</v>
      </c>
      <c r="AR66" s="997">
        <f>SUM(AF67,AI67,AL67)</f>
        <v>3</v>
      </c>
      <c r="AS66" s="997">
        <f>SUM(AH67,AK67,AN67)</f>
        <v>2</v>
      </c>
      <c r="AT66" s="997">
        <f>(AO66*3)+(AP66*1)</f>
        <v>3</v>
      </c>
      <c r="AU66" s="976">
        <f>RANK(AT66,$AT$64:$AT$69)</f>
        <v>2</v>
      </c>
      <c r="AV66" s="978" t="s">
        <v>635</v>
      </c>
      <c r="AW66" s="1024">
        <f>AR66-AS66</f>
        <v>1</v>
      </c>
      <c r="AX66" s="1025"/>
      <c r="AY66" s="1021">
        <f>RANK(AW66,$AW$64:$AW$69)</f>
        <v>2</v>
      </c>
      <c r="AZ66" s="1026" t="s">
        <v>635</v>
      </c>
      <c r="BA66" s="989">
        <v>2</v>
      </c>
      <c r="BB66" s="990"/>
    </row>
    <row r="67" spans="1:54" ht="26.25" customHeight="1">
      <c r="A67" s="968"/>
      <c r="B67" s="991" t="s">
        <v>618</v>
      </c>
      <c r="C67" s="992"/>
      <c r="D67" s="408">
        <f>I65</f>
        <v>3</v>
      </c>
      <c r="E67" s="406" t="s">
        <v>249</v>
      </c>
      <c r="F67" s="407">
        <f>G65</f>
        <v>2</v>
      </c>
      <c r="G67" s="417"/>
      <c r="H67" s="404"/>
      <c r="I67" s="418"/>
      <c r="J67" s="419">
        <f>F22</f>
        <v>2</v>
      </c>
      <c r="K67" s="406" t="s">
        <v>249</v>
      </c>
      <c r="L67" s="420">
        <f>J22</f>
        <v>0</v>
      </c>
      <c r="M67" s="972"/>
      <c r="N67" s="974"/>
      <c r="O67" s="974"/>
      <c r="P67" s="974"/>
      <c r="Q67" s="974"/>
      <c r="R67" s="974"/>
      <c r="S67" s="976"/>
      <c r="T67" s="978"/>
      <c r="U67" s="1018"/>
      <c r="V67" s="1019"/>
      <c r="W67" s="1021"/>
      <c r="X67" s="1023"/>
      <c r="Y67" s="989"/>
      <c r="Z67" s="990"/>
      <c r="AA67" s="397"/>
      <c r="AC67" s="968"/>
      <c r="AD67" s="991" t="s">
        <v>618</v>
      </c>
      <c r="AE67" s="992"/>
      <c r="AF67" s="408">
        <f>AK65</f>
        <v>3</v>
      </c>
      <c r="AG67" s="406" t="s">
        <v>249</v>
      </c>
      <c r="AH67" s="407">
        <f>AI65</f>
        <v>0</v>
      </c>
      <c r="AI67" s="417"/>
      <c r="AJ67" s="404"/>
      <c r="AK67" s="418"/>
      <c r="AL67" s="419">
        <f>AH22</f>
        <v>0</v>
      </c>
      <c r="AM67" s="406" t="s">
        <v>249</v>
      </c>
      <c r="AN67" s="420">
        <f>AL22</f>
        <v>2</v>
      </c>
      <c r="AO67" s="972"/>
      <c r="AP67" s="974"/>
      <c r="AQ67" s="974"/>
      <c r="AR67" s="974"/>
      <c r="AS67" s="974"/>
      <c r="AT67" s="974"/>
      <c r="AU67" s="976"/>
      <c r="AV67" s="978"/>
      <c r="AW67" s="1018"/>
      <c r="AX67" s="1019"/>
      <c r="AY67" s="1021"/>
      <c r="AZ67" s="1023"/>
      <c r="BA67" s="989"/>
      <c r="BB67" s="990"/>
    </row>
    <row r="68" spans="1:54" ht="26.25" customHeight="1">
      <c r="A68" s="993" t="str">
        <f>'予選リーグ'!E12</f>
        <v>ミネルバ</v>
      </c>
      <c r="B68" s="994" t="s">
        <v>634</v>
      </c>
      <c r="C68" s="995"/>
      <c r="D68" s="410"/>
      <c r="E68" s="410" t="str">
        <f>IF(D69="","",IF(D69&gt;F69,"○",IF(D69&lt;F69,"●",IF(D69=F69,"△"))))</f>
        <v>●</v>
      </c>
      <c r="F68" s="411"/>
      <c r="G68" s="415"/>
      <c r="H68" s="410" t="str">
        <f>IF(G69="","",IF(G69&gt;I69,"○",IF(G69&lt;I69,"●",IF(G69=I69,"△"))))</f>
        <v>●</v>
      </c>
      <c r="I68" s="411"/>
      <c r="J68" s="412"/>
      <c r="K68" s="413"/>
      <c r="L68" s="414"/>
      <c r="M68" s="996">
        <f>COUNTIF(D68:L68,"○")</f>
        <v>0</v>
      </c>
      <c r="N68" s="997">
        <f>COUNTIF(D68:L68,"△")+COUNTIF(D68:L68,"▲")</f>
        <v>0</v>
      </c>
      <c r="O68" s="997">
        <f>COUNTIF(D68:L68,"●")</f>
        <v>2</v>
      </c>
      <c r="P68" s="997">
        <f>SUM(D69,G69,J69)</f>
        <v>0</v>
      </c>
      <c r="Q68" s="997">
        <f>SUM(F69,I69,L69)</f>
        <v>3</v>
      </c>
      <c r="R68" s="997">
        <f>(M68*3)+(N68*1)</f>
        <v>0</v>
      </c>
      <c r="S68" s="976">
        <f>RANK(R68,$R$64:$R$69)</f>
        <v>3</v>
      </c>
      <c r="T68" s="978" t="s">
        <v>635</v>
      </c>
      <c r="U68" s="1024">
        <f>P68-Q68</f>
        <v>-3</v>
      </c>
      <c r="V68" s="1025"/>
      <c r="W68" s="1021">
        <f>RANK(U68,$U$64:$V$69)</f>
        <v>3</v>
      </c>
      <c r="X68" s="1026" t="s">
        <v>635</v>
      </c>
      <c r="Y68" s="989">
        <v>3</v>
      </c>
      <c r="Z68" s="990"/>
      <c r="AA68" s="397"/>
      <c r="AC68" s="993" t="str">
        <f>'予選リーグ'!K12</f>
        <v>玖珠</v>
      </c>
      <c r="AD68" s="994" t="s">
        <v>634</v>
      </c>
      <c r="AE68" s="995"/>
      <c r="AF68" s="410"/>
      <c r="AG68" s="410" t="str">
        <f>IF(AF69="","",IF(AF69&gt;AH69,"○",IF(AF69&lt;AH69,"●",IF(AF69=AH69,"△"))))</f>
        <v>○</v>
      </c>
      <c r="AH68" s="411"/>
      <c r="AI68" s="415"/>
      <c r="AJ68" s="410" t="str">
        <f>IF(AI69="","",IF(AI69&gt;AK69,"○",IF(AI69&lt;AK69,"●",IF(AI69=AK69,"△"))))</f>
        <v>○</v>
      </c>
      <c r="AK68" s="411"/>
      <c r="AL68" s="412"/>
      <c r="AM68" s="413"/>
      <c r="AN68" s="414"/>
      <c r="AO68" s="996">
        <f>COUNTIF(AF68:AN68,"○")</f>
        <v>2</v>
      </c>
      <c r="AP68" s="997">
        <f>COUNTIF(AF68:AN68,"△")+COUNTIF(AF68:AN68,"▲")</f>
        <v>0</v>
      </c>
      <c r="AQ68" s="997">
        <f>COUNTIF(AF68:AN68,"●")</f>
        <v>0</v>
      </c>
      <c r="AR68" s="997">
        <f>SUM(AF69,AI69,AL69)</f>
        <v>7</v>
      </c>
      <c r="AS68" s="997">
        <f>SUM(AH69,AK69,AN69)</f>
        <v>1</v>
      </c>
      <c r="AT68" s="997">
        <f>(AO68*3)+(AP68*1)</f>
        <v>6</v>
      </c>
      <c r="AU68" s="976">
        <f>RANK(AT68,$AT$64:$AT$69)</f>
        <v>1</v>
      </c>
      <c r="AV68" s="978" t="s">
        <v>635</v>
      </c>
      <c r="AW68" s="1024">
        <f>AR68-AS68</f>
        <v>6</v>
      </c>
      <c r="AX68" s="1025"/>
      <c r="AY68" s="1021">
        <f>RANK(AW68,$AW$64:$AW$69)</f>
        <v>1</v>
      </c>
      <c r="AZ68" s="1026" t="s">
        <v>635</v>
      </c>
      <c r="BA68" s="989" t="s">
        <v>640</v>
      </c>
      <c r="BB68" s="990"/>
    </row>
    <row r="69" spans="1:54" ht="26.25" customHeight="1">
      <c r="A69" s="1001"/>
      <c r="B69" s="1012" t="s">
        <v>618</v>
      </c>
      <c r="C69" s="1013"/>
      <c r="D69" s="421">
        <f>L65</f>
        <v>0</v>
      </c>
      <c r="E69" s="422" t="s">
        <v>249</v>
      </c>
      <c r="F69" s="423">
        <f>J65</f>
        <v>1</v>
      </c>
      <c r="G69" s="424">
        <f>L67</f>
        <v>0</v>
      </c>
      <c r="H69" s="422" t="s">
        <v>249</v>
      </c>
      <c r="I69" s="425">
        <f>J67</f>
        <v>2</v>
      </c>
      <c r="J69" s="426"/>
      <c r="K69" s="427"/>
      <c r="L69" s="428"/>
      <c r="M69" s="1002"/>
      <c r="N69" s="1003"/>
      <c r="O69" s="1003"/>
      <c r="P69" s="1003"/>
      <c r="Q69" s="1003"/>
      <c r="R69" s="1003"/>
      <c r="S69" s="1004"/>
      <c r="T69" s="1005"/>
      <c r="U69" s="1027"/>
      <c r="V69" s="1028"/>
      <c r="W69" s="1029"/>
      <c r="X69" s="1030"/>
      <c r="Y69" s="1010"/>
      <c r="Z69" s="1011"/>
      <c r="AA69" s="397"/>
      <c r="AC69" s="1001"/>
      <c r="AD69" s="1012" t="s">
        <v>618</v>
      </c>
      <c r="AE69" s="1013"/>
      <c r="AF69" s="421">
        <f>AN65</f>
        <v>5</v>
      </c>
      <c r="AG69" s="422" t="s">
        <v>249</v>
      </c>
      <c r="AH69" s="423">
        <f>AL65</f>
        <v>1</v>
      </c>
      <c r="AI69" s="424">
        <f>AN67</f>
        <v>2</v>
      </c>
      <c r="AJ69" s="422" t="s">
        <v>249</v>
      </c>
      <c r="AK69" s="425">
        <f>AL67</f>
        <v>0</v>
      </c>
      <c r="AL69" s="426"/>
      <c r="AM69" s="427"/>
      <c r="AN69" s="428"/>
      <c r="AO69" s="1002"/>
      <c r="AP69" s="1003"/>
      <c r="AQ69" s="1003"/>
      <c r="AR69" s="1003"/>
      <c r="AS69" s="1003"/>
      <c r="AT69" s="1003"/>
      <c r="AU69" s="1004"/>
      <c r="AV69" s="1005"/>
      <c r="AW69" s="1027"/>
      <c r="AX69" s="1028"/>
      <c r="AY69" s="1029"/>
      <c r="AZ69" s="1030"/>
      <c r="BA69" s="1010"/>
      <c r="BB69" s="1011"/>
    </row>
    <row r="70" spans="1:54" ht="13.5">
      <c r="A70" s="386"/>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97"/>
      <c r="Z70" s="397"/>
      <c r="AA70" s="429"/>
      <c r="AC70" s="429"/>
      <c r="AD70" s="429"/>
      <c r="AE70" s="429"/>
      <c r="AF70" s="429"/>
      <c r="AG70" s="429"/>
      <c r="AH70" s="429"/>
      <c r="AI70" s="429"/>
      <c r="AJ70" s="429"/>
      <c r="AK70" s="429"/>
      <c r="AL70" s="429"/>
      <c r="AM70" s="429"/>
      <c r="AN70" s="429"/>
      <c r="AO70" s="397"/>
      <c r="AP70" s="397"/>
      <c r="AQ70" s="397"/>
      <c r="AR70" s="397"/>
      <c r="AS70" s="397"/>
      <c r="AT70" s="397"/>
      <c r="AU70" s="386"/>
      <c r="AV70" s="386"/>
      <c r="AW70" s="386"/>
      <c r="AX70" s="386"/>
      <c r="AY70" s="386"/>
      <c r="AZ70" s="386"/>
      <c r="BA70" s="397"/>
      <c r="BB70" s="397"/>
    </row>
    <row r="71" spans="1:54" ht="54" customHeight="1">
      <c r="A71" s="956" t="s">
        <v>641</v>
      </c>
      <c r="B71" s="957"/>
      <c r="C71" s="958"/>
      <c r="D71" s="959" t="str">
        <f>A72</f>
        <v>下毛</v>
      </c>
      <c r="E71" s="960"/>
      <c r="F71" s="960"/>
      <c r="G71" s="960" t="str">
        <f>A74</f>
        <v>ブルーウイング</v>
      </c>
      <c r="H71" s="960"/>
      <c r="I71" s="960"/>
      <c r="J71" s="960" t="str">
        <f>A76</f>
        <v>桃園</v>
      </c>
      <c r="K71" s="960"/>
      <c r="L71" s="960"/>
      <c r="M71" s="394" t="s">
        <v>621</v>
      </c>
      <c r="N71" s="395" t="s">
        <v>622</v>
      </c>
      <c r="O71" s="396" t="s">
        <v>625</v>
      </c>
      <c r="P71" s="395" t="s">
        <v>626</v>
      </c>
      <c r="Q71" s="395" t="s">
        <v>627</v>
      </c>
      <c r="R71" s="395" t="s">
        <v>628</v>
      </c>
      <c r="S71" s="961" t="s">
        <v>629</v>
      </c>
      <c r="T71" s="962"/>
      <c r="U71" s="1014" t="s">
        <v>630</v>
      </c>
      <c r="V71" s="1015"/>
      <c r="W71" s="1014" t="s">
        <v>631</v>
      </c>
      <c r="X71" s="1015"/>
      <c r="Y71" s="965" t="s">
        <v>632</v>
      </c>
      <c r="Z71" s="966"/>
      <c r="AA71" s="397"/>
      <c r="AC71" s="956" t="s">
        <v>642</v>
      </c>
      <c r="AD71" s="957"/>
      <c r="AE71" s="958"/>
      <c r="AF71" s="959" t="str">
        <f>AC72</f>
        <v>臼杵</v>
      </c>
      <c r="AG71" s="960"/>
      <c r="AH71" s="960"/>
      <c r="AI71" s="960" t="str">
        <f>AC74</f>
        <v>安岐</v>
      </c>
      <c r="AJ71" s="960"/>
      <c r="AK71" s="960"/>
      <c r="AL71" s="960" t="str">
        <f>AC76</f>
        <v>ドリームキッズ</v>
      </c>
      <c r="AM71" s="960"/>
      <c r="AN71" s="960"/>
      <c r="AO71" s="394" t="s">
        <v>621</v>
      </c>
      <c r="AP71" s="395" t="s">
        <v>622</v>
      </c>
      <c r="AQ71" s="396" t="s">
        <v>625</v>
      </c>
      <c r="AR71" s="395" t="s">
        <v>626</v>
      </c>
      <c r="AS71" s="395" t="s">
        <v>627</v>
      </c>
      <c r="AT71" s="395" t="s">
        <v>628</v>
      </c>
      <c r="AU71" s="961" t="s">
        <v>629</v>
      </c>
      <c r="AV71" s="962"/>
      <c r="AW71" s="1014" t="s">
        <v>630</v>
      </c>
      <c r="AX71" s="1015"/>
      <c r="AY71" s="1014" t="s">
        <v>631</v>
      </c>
      <c r="AZ71" s="1015"/>
      <c r="BA71" s="965" t="s">
        <v>632</v>
      </c>
      <c r="BB71" s="966"/>
    </row>
    <row r="72" spans="1:54" ht="26.25" customHeight="1">
      <c r="A72" s="967" t="str">
        <f>'予選リーグ'!G10</f>
        <v>下毛</v>
      </c>
      <c r="B72" s="969" t="s">
        <v>634</v>
      </c>
      <c r="C72" s="970"/>
      <c r="D72" s="398"/>
      <c r="E72" s="398"/>
      <c r="F72" s="399"/>
      <c r="G72" s="400"/>
      <c r="H72" s="380" t="str">
        <f>IF(G73="","",IF(G73&gt;I73,"○",IF(G73&lt;I73,"●",IF(G73=I73,"△"))))</f>
        <v>●</v>
      </c>
      <c r="I72" s="401"/>
      <c r="J72" s="380"/>
      <c r="K72" s="380" t="str">
        <f>IF(J73="","",IF(J73&gt;L73,"○",IF(J73&lt;L73,"●",IF(J73=L73,"△"))))</f>
        <v>●</v>
      </c>
      <c r="L72" s="401"/>
      <c r="M72" s="971">
        <f>COUNTIF(D72:L72,"○")</f>
        <v>0</v>
      </c>
      <c r="N72" s="973">
        <f>COUNTIF(D72:L72,"△")+COUNTIF(D72:L72,"▲")</f>
        <v>0</v>
      </c>
      <c r="O72" s="973">
        <f>COUNTIF(D72:L72,"●")</f>
        <v>2</v>
      </c>
      <c r="P72" s="973">
        <f>SUM(D73,G73,J73)</f>
        <v>0</v>
      </c>
      <c r="Q72" s="973">
        <f>SUM(F73,I73,L73)</f>
        <v>2</v>
      </c>
      <c r="R72" s="973">
        <f>(M72*3)+(N72*1)</f>
        <v>0</v>
      </c>
      <c r="S72" s="975">
        <f>RANK(R72,$R$72:$R$77)</f>
        <v>3</v>
      </c>
      <c r="T72" s="977" t="s">
        <v>635</v>
      </c>
      <c r="U72" s="1016">
        <f>P72-Q72</f>
        <v>-2</v>
      </c>
      <c r="V72" s="1017"/>
      <c r="W72" s="1020">
        <f>RANK(U72,$U$72:$V$77)</f>
        <v>3</v>
      </c>
      <c r="X72" s="1022" t="s">
        <v>635</v>
      </c>
      <c r="Y72" s="987">
        <v>3</v>
      </c>
      <c r="Z72" s="988"/>
      <c r="AA72" s="397"/>
      <c r="AC72" s="967" t="str">
        <f>'予選リーグ'!M10</f>
        <v>臼杵</v>
      </c>
      <c r="AD72" s="969" t="s">
        <v>634</v>
      </c>
      <c r="AE72" s="970"/>
      <c r="AF72" s="398"/>
      <c r="AG72" s="398"/>
      <c r="AH72" s="399"/>
      <c r="AI72" s="400"/>
      <c r="AJ72" s="380" t="str">
        <f>IF(AI73="","",IF(AI73&gt;AK73,"○",IF(AI73&lt;AK73,"●",IF(AI73=AK73,"△"))))</f>
        <v>●</v>
      </c>
      <c r="AK72" s="401"/>
      <c r="AL72" s="380"/>
      <c r="AM72" s="380" t="str">
        <f>IF(AL73="","",IF(AL73&gt;AN73,"○",IF(AL73&lt;AN73,"●",IF(AL73=AN73,"△"))))</f>
        <v>●</v>
      </c>
      <c r="AN72" s="401"/>
      <c r="AO72" s="971">
        <f>COUNTIF(AF72:AN72,"○")</f>
        <v>0</v>
      </c>
      <c r="AP72" s="973">
        <f>COUNTIF(AF72:AN72,"△")+COUNTIF(AF72:AN72,"▲")</f>
        <v>0</v>
      </c>
      <c r="AQ72" s="973">
        <f>COUNTIF(AF72:AN72,"●")</f>
        <v>2</v>
      </c>
      <c r="AR72" s="973">
        <f>SUM(AF73,AI73,AL73)</f>
        <v>0</v>
      </c>
      <c r="AS72" s="973">
        <f>SUM(AH73,AK73,AN73)</f>
        <v>9</v>
      </c>
      <c r="AT72" s="973">
        <f>(AO72*3)+(AP72*1)</f>
        <v>0</v>
      </c>
      <c r="AU72" s="975">
        <f>RANK(AT72,$AT$72:$AT$77)</f>
        <v>3</v>
      </c>
      <c r="AV72" s="977" t="s">
        <v>635</v>
      </c>
      <c r="AW72" s="1016">
        <f>AR72-AS72</f>
        <v>-9</v>
      </c>
      <c r="AX72" s="1017"/>
      <c r="AY72" s="1020">
        <f>RANK(AW72,$AW$72:$AW$77)</f>
        <v>3</v>
      </c>
      <c r="AZ72" s="1022" t="s">
        <v>635</v>
      </c>
      <c r="BA72" s="987">
        <v>3</v>
      </c>
      <c r="BB72" s="988"/>
    </row>
    <row r="73" spans="1:54" ht="26.25" customHeight="1">
      <c r="A73" s="968"/>
      <c r="B73" s="991" t="s">
        <v>618</v>
      </c>
      <c r="C73" s="992"/>
      <c r="D73" s="403"/>
      <c r="E73" s="404"/>
      <c r="F73" s="405"/>
      <c r="G73" s="402">
        <f>R16</f>
        <v>0</v>
      </c>
      <c r="H73" s="406" t="s">
        <v>249</v>
      </c>
      <c r="I73" s="407">
        <f>V16</f>
        <v>1</v>
      </c>
      <c r="J73" s="408">
        <f>V26</f>
        <v>0</v>
      </c>
      <c r="K73" s="409" t="s">
        <v>249</v>
      </c>
      <c r="L73" s="407">
        <f>R26</f>
        <v>1</v>
      </c>
      <c r="M73" s="972"/>
      <c r="N73" s="974"/>
      <c r="O73" s="974"/>
      <c r="P73" s="974"/>
      <c r="Q73" s="974"/>
      <c r="R73" s="974"/>
      <c r="S73" s="976"/>
      <c r="T73" s="978"/>
      <c r="U73" s="1018"/>
      <c r="V73" s="1019"/>
      <c r="W73" s="1021"/>
      <c r="X73" s="1023"/>
      <c r="Y73" s="989"/>
      <c r="Z73" s="990"/>
      <c r="AA73" s="397"/>
      <c r="AC73" s="968"/>
      <c r="AD73" s="991" t="s">
        <v>618</v>
      </c>
      <c r="AE73" s="992"/>
      <c r="AF73" s="403"/>
      <c r="AG73" s="404"/>
      <c r="AH73" s="405"/>
      <c r="AI73" s="402">
        <f>AT16</f>
        <v>0</v>
      </c>
      <c r="AJ73" s="406" t="s">
        <v>249</v>
      </c>
      <c r="AK73" s="407">
        <f>AX16</f>
        <v>2</v>
      </c>
      <c r="AL73" s="408">
        <f>AX26</f>
        <v>0</v>
      </c>
      <c r="AM73" s="409" t="s">
        <v>249</v>
      </c>
      <c r="AN73" s="407">
        <f>AT26</f>
        <v>7</v>
      </c>
      <c r="AO73" s="972"/>
      <c r="AP73" s="974"/>
      <c r="AQ73" s="974"/>
      <c r="AR73" s="974"/>
      <c r="AS73" s="974"/>
      <c r="AT73" s="974"/>
      <c r="AU73" s="976"/>
      <c r="AV73" s="978"/>
      <c r="AW73" s="1018"/>
      <c r="AX73" s="1019"/>
      <c r="AY73" s="1021"/>
      <c r="AZ73" s="1023"/>
      <c r="BA73" s="989"/>
      <c r="BB73" s="990"/>
    </row>
    <row r="74" spans="1:54" ht="26.25" customHeight="1">
      <c r="A74" s="993" t="str">
        <f>'予選リーグ'!F12</f>
        <v>ブルーウイング</v>
      </c>
      <c r="B74" s="994" t="s">
        <v>634</v>
      </c>
      <c r="C74" s="995"/>
      <c r="D74" s="410"/>
      <c r="E74" s="410" t="str">
        <f>IF(D75="","",IF(D75&gt;F75,"○",IF(D75&lt;F75,"●",IF(D75=F75,"△"))))</f>
        <v>○</v>
      </c>
      <c r="F74" s="411"/>
      <c r="G74" s="412"/>
      <c r="H74" s="413"/>
      <c r="I74" s="414"/>
      <c r="J74" s="415"/>
      <c r="K74" s="416" t="str">
        <f>IF(J75="","",IF(J75&gt;L75,"○",IF(J75&lt;L75,"●",IF(J75=L75,"△"))))</f>
        <v>○</v>
      </c>
      <c r="L74" s="411"/>
      <c r="M74" s="996">
        <f>COUNTIF(D74:L74,"○")</f>
        <v>2</v>
      </c>
      <c r="N74" s="997">
        <f>COUNTIF(D74:L74,"△")+COUNTIF(D74:L74,"▲")</f>
        <v>0</v>
      </c>
      <c r="O74" s="997">
        <f>COUNTIF(D74:L74,"●")</f>
        <v>0</v>
      </c>
      <c r="P74" s="997">
        <f>SUM(D75,G75,J75)</f>
        <v>2</v>
      </c>
      <c r="Q74" s="997">
        <f>SUM(F75,I75,L75)</f>
        <v>0</v>
      </c>
      <c r="R74" s="997">
        <f>(M74*3)+(N74*1)</f>
        <v>6</v>
      </c>
      <c r="S74" s="976">
        <f>RANK(R74,$R$72:$R$77)</f>
        <v>1</v>
      </c>
      <c r="T74" s="978" t="s">
        <v>635</v>
      </c>
      <c r="U74" s="1024">
        <f>P74-Q74</f>
        <v>2</v>
      </c>
      <c r="V74" s="1025"/>
      <c r="W74" s="1021">
        <f>RANK(U74,$U$72:$V$77)</f>
        <v>1</v>
      </c>
      <c r="X74" s="1026" t="s">
        <v>635</v>
      </c>
      <c r="Y74" s="989" t="s">
        <v>640</v>
      </c>
      <c r="Z74" s="990"/>
      <c r="AA74" s="397"/>
      <c r="AC74" s="993" t="str">
        <f>'予選リーグ'!L12</f>
        <v>安岐</v>
      </c>
      <c r="AD74" s="994" t="s">
        <v>634</v>
      </c>
      <c r="AE74" s="995"/>
      <c r="AF74" s="410"/>
      <c r="AG74" s="410" t="str">
        <f>IF(AF75="","",IF(AF75&gt;AH75,"○",IF(AF75&lt;AH75,"●",IF(AF75=AH75,"△"))))</f>
        <v>○</v>
      </c>
      <c r="AH74" s="411"/>
      <c r="AI74" s="412"/>
      <c r="AJ74" s="413"/>
      <c r="AK74" s="414"/>
      <c r="AL74" s="415"/>
      <c r="AM74" s="416" t="str">
        <f>IF(AL75="","",IF(AL75&gt;AN75,"○",IF(AL75&lt;AN75,"●",IF(AL75=AN75,"△"))))</f>
        <v>●</v>
      </c>
      <c r="AN74" s="411"/>
      <c r="AO74" s="996">
        <f>COUNTIF(AF74:AN74,"○")</f>
        <v>1</v>
      </c>
      <c r="AP74" s="997">
        <f>COUNTIF(AF74:AN74,"△")+COUNTIF(AF74:AN74,"▲")</f>
        <v>0</v>
      </c>
      <c r="AQ74" s="997">
        <f>COUNTIF(AF74:AN74,"●")</f>
        <v>1</v>
      </c>
      <c r="AR74" s="997">
        <f>SUM(AF75,AI75,AL75)</f>
        <v>2</v>
      </c>
      <c r="AS74" s="997">
        <f>SUM(AH75,AK75,AN75)</f>
        <v>6</v>
      </c>
      <c r="AT74" s="997">
        <f>(AO74*3)+(AP74*1)</f>
        <v>3</v>
      </c>
      <c r="AU74" s="976">
        <f>RANK(AT74,$AT$72:$AT$77)</f>
        <v>2</v>
      </c>
      <c r="AV74" s="978" t="s">
        <v>635</v>
      </c>
      <c r="AW74" s="1024">
        <f>AR74-AS74</f>
        <v>-4</v>
      </c>
      <c r="AX74" s="1025"/>
      <c r="AY74" s="1021">
        <f>RANK(AW74,$AW$72:$AW$77)</f>
        <v>2</v>
      </c>
      <c r="AZ74" s="1026" t="s">
        <v>635</v>
      </c>
      <c r="BA74" s="989">
        <v>2</v>
      </c>
      <c r="BB74" s="990"/>
    </row>
    <row r="75" spans="1:54" ht="26.25" customHeight="1">
      <c r="A75" s="968"/>
      <c r="B75" s="991" t="s">
        <v>618</v>
      </c>
      <c r="C75" s="992"/>
      <c r="D75" s="408">
        <f>I73</f>
        <v>1</v>
      </c>
      <c r="E75" s="406" t="s">
        <v>249</v>
      </c>
      <c r="F75" s="407">
        <f>G73</f>
        <v>0</v>
      </c>
      <c r="G75" s="417"/>
      <c r="H75" s="404"/>
      <c r="I75" s="418"/>
      <c r="J75" s="419">
        <f>R22</f>
        <v>1</v>
      </c>
      <c r="K75" s="406" t="s">
        <v>249</v>
      </c>
      <c r="L75" s="420">
        <f>V22</f>
        <v>0</v>
      </c>
      <c r="M75" s="972"/>
      <c r="N75" s="974"/>
      <c r="O75" s="974"/>
      <c r="P75" s="974"/>
      <c r="Q75" s="974"/>
      <c r="R75" s="974"/>
      <c r="S75" s="976"/>
      <c r="T75" s="978"/>
      <c r="U75" s="1018"/>
      <c r="V75" s="1019"/>
      <c r="W75" s="1021"/>
      <c r="X75" s="1023"/>
      <c r="Y75" s="989"/>
      <c r="Z75" s="990"/>
      <c r="AA75" s="397"/>
      <c r="AC75" s="968"/>
      <c r="AD75" s="991" t="s">
        <v>618</v>
      </c>
      <c r="AE75" s="992"/>
      <c r="AF75" s="408">
        <f>AK73</f>
        <v>2</v>
      </c>
      <c r="AG75" s="406" t="s">
        <v>249</v>
      </c>
      <c r="AH75" s="407">
        <f>AI73</f>
        <v>0</v>
      </c>
      <c r="AI75" s="417"/>
      <c r="AJ75" s="404"/>
      <c r="AK75" s="418"/>
      <c r="AL75" s="419">
        <f>AT22</f>
        <v>0</v>
      </c>
      <c r="AM75" s="406" t="s">
        <v>249</v>
      </c>
      <c r="AN75" s="420">
        <f>AX22</f>
        <v>6</v>
      </c>
      <c r="AO75" s="972"/>
      <c r="AP75" s="974"/>
      <c r="AQ75" s="974"/>
      <c r="AR75" s="974"/>
      <c r="AS75" s="974"/>
      <c r="AT75" s="974"/>
      <c r="AU75" s="976"/>
      <c r="AV75" s="978"/>
      <c r="AW75" s="1018"/>
      <c r="AX75" s="1019"/>
      <c r="AY75" s="1021"/>
      <c r="AZ75" s="1023"/>
      <c r="BA75" s="989"/>
      <c r="BB75" s="990"/>
    </row>
    <row r="76" spans="1:54" ht="26.25" customHeight="1">
      <c r="A76" s="993" t="str">
        <f>'予選リーグ'!H12</f>
        <v>桃園</v>
      </c>
      <c r="B76" s="994" t="s">
        <v>634</v>
      </c>
      <c r="C76" s="995"/>
      <c r="D76" s="410"/>
      <c r="E76" s="410" t="str">
        <f>IF(D77="","",IF(D77&gt;F77,"○",IF(D77&lt;F77,"●",IF(D77=F77,"△"))))</f>
        <v>○</v>
      </c>
      <c r="F76" s="411"/>
      <c r="G76" s="415"/>
      <c r="H76" s="410" t="str">
        <f>IF(G77="","",IF(G77&gt;I77,"○",IF(G77&lt;I77,"●",IF(G77=I77,"△"))))</f>
        <v>●</v>
      </c>
      <c r="I76" s="411"/>
      <c r="J76" s="412"/>
      <c r="K76" s="413"/>
      <c r="L76" s="414"/>
      <c r="M76" s="996">
        <f>COUNTIF(D76:L76,"○")</f>
        <v>1</v>
      </c>
      <c r="N76" s="997">
        <f>COUNTIF(D76:L76,"△")+COUNTIF(D76:L76,"▲")</f>
        <v>0</v>
      </c>
      <c r="O76" s="997">
        <f>COUNTIF(D76:L76,"●")</f>
        <v>1</v>
      </c>
      <c r="P76" s="997">
        <f>SUM(D77,G77,J77)</f>
        <v>1</v>
      </c>
      <c r="Q76" s="997">
        <f>SUM(F77,I77,L77)</f>
        <v>1</v>
      </c>
      <c r="R76" s="997">
        <f>(M76*3)+(N76*1)</f>
        <v>3</v>
      </c>
      <c r="S76" s="976">
        <f>RANK(R76,$R$72:$R$77)</f>
        <v>2</v>
      </c>
      <c r="T76" s="978" t="s">
        <v>635</v>
      </c>
      <c r="U76" s="1024">
        <f>P76-Q76</f>
        <v>0</v>
      </c>
      <c r="V76" s="1025"/>
      <c r="W76" s="1021">
        <f>RANK(U76,$U$72:$V$77)</f>
        <v>2</v>
      </c>
      <c r="X76" s="1026" t="s">
        <v>635</v>
      </c>
      <c r="Y76" s="989">
        <v>2</v>
      </c>
      <c r="Z76" s="990"/>
      <c r="AA76" s="397"/>
      <c r="AC76" s="993" t="str">
        <f>'予選リーグ'!N12</f>
        <v>ドリームキッズ</v>
      </c>
      <c r="AD76" s="994" t="s">
        <v>634</v>
      </c>
      <c r="AE76" s="995"/>
      <c r="AF76" s="410"/>
      <c r="AG76" s="410" t="str">
        <f>IF(AF77="","",IF(AF77&gt;AH77,"○",IF(AF77&lt;AH77,"●",IF(AF77=AH77,"△"))))</f>
        <v>○</v>
      </c>
      <c r="AH76" s="411"/>
      <c r="AI76" s="415"/>
      <c r="AJ76" s="410" t="str">
        <f>IF(AI77="","",IF(AI77&gt;AK77,"○",IF(AI77&lt;AK77,"●",IF(AI77=AK77,"△"))))</f>
        <v>○</v>
      </c>
      <c r="AK76" s="411"/>
      <c r="AL76" s="412"/>
      <c r="AM76" s="413"/>
      <c r="AN76" s="414"/>
      <c r="AO76" s="996">
        <f>COUNTIF(AF76:AN76,"○")</f>
        <v>2</v>
      </c>
      <c r="AP76" s="997">
        <f>COUNTIF(AF76:AN76,"△")+COUNTIF(AF76:AN76,"▲")</f>
        <v>0</v>
      </c>
      <c r="AQ76" s="997">
        <f>COUNTIF(AF76:AN76,"●")</f>
        <v>0</v>
      </c>
      <c r="AR76" s="997">
        <f>SUM(AF77,AI77,AL77)</f>
        <v>13</v>
      </c>
      <c r="AS76" s="997">
        <f>SUM(AH77,AK77,AN77)</f>
        <v>0</v>
      </c>
      <c r="AT76" s="997">
        <f>(AO76*3)+(AP76*1)</f>
        <v>6</v>
      </c>
      <c r="AU76" s="976">
        <f>RANK(AT76,$AT$72:$AT$77)</f>
        <v>1</v>
      </c>
      <c r="AV76" s="978" t="s">
        <v>635</v>
      </c>
      <c r="AW76" s="1024">
        <f>AR76-AS76</f>
        <v>13</v>
      </c>
      <c r="AX76" s="1025"/>
      <c r="AY76" s="1021">
        <f>RANK(AW76,$AW$72:$AW$77)</f>
        <v>1</v>
      </c>
      <c r="AZ76" s="1026" t="s">
        <v>635</v>
      </c>
      <c r="BA76" s="989" t="s">
        <v>640</v>
      </c>
      <c r="BB76" s="990"/>
    </row>
    <row r="77" spans="1:54" ht="26.25" customHeight="1">
      <c r="A77" s="1001"/>
      <c r="B77" s="1012" t="s">
        <v>618</v>
      </c>
      <c r="C77" s="1013"/>
      <c r="D77" s="421">
        <f>L73</f>
        <v>1</v>
      </c>
      <c r="E77" s="422" t="s">
        <v>249</v>
      </c>
      <c r="F77" s="423">
        <f>J73</f>
        <v>0</v>
      </c>
      <c r="G77" s="424">
        <f>L75</f>
        <v>0</v>
      </c>
      <c r="H77" s="422" t="s">
        <v>249</v>
      </c>
      <c r="I77" s="425">
        <f>J75</f>
        <v>1</v>
      </c>
      <c r="J77" s="426"/>
      <c r="K77" s="427"/>
      <c r="L77" s="428"/>
      <c r="M77" s="1002"/>
      <c r="N77" s="1003"/>
      <c r="O77" s="1003"/>
      <c r="P77" s="1003"/>
      <c r="Q77" s="1003"/>
      <c r="R77" s="1003"/>
      <c r="S77" s="1004"/>
      <c r="T77" s="1005"/>
      <c r="U77" s="1027"/>
      <c r="V77" s="1028"/>
      <c r="W77" s="1029"/>
      <c r="X77" s="1030"/>
      <c r="Y77" s="1010"/>
      <c r="Z77" s="1011"/>
      <c r="AA77" s="397"/>
      <c r="AC77" s="1001"/>
      <c r="AD77" s="1012" t="s">
        <v>618</v>
      </c>
      <c r="AE77" s="1013"/>
      <c r="AF77" s="421">
        <f>AN73</f>
        <v>7</v>
      </c>
      <c r="AG77" s="422" t="s">
        <v>249</v>
      </c>
      <c r="AH77" s="423">
        <f>AL73</f>
        <v>0</v>
      </c>
      <c r="AI77" s="424">
        <f>AN75</f>
        <v>6</v>
      </c>
      <c r="AJ77" s="422" t="s">
        <v>249</v>
      </c>
      <c r="AK77" s="425">
        <f>AL75</f>
        <v>0</v>
      </c>
      <c r="AL77" s="426"/>
      <c r="AM77" s="427"/>
      <c r="AN77" s="428"/>
      <c r="AO77" s="1002"/>
      <c r="AP77" s="1003"/>
      <c r="AQ77" s="1003"/>
      <c r="AR77" s="1003"/>
      <c r="AS77" s="1003"/>
      <c r="AT77" s="1003"/>
      <c r="AU77" s="1004"/>
      <c r="AV77" s="1005"/>
      <c r="AW77" s="1027"/>
      <c r="AX77" s="1028"/>
      <c r="AY77" s="1029"/>
      <c r="AZ77" s="1030"/>
      <c r="BA77" s="1010"/>
      <c r="BB77" s="1011"/>
    </row>
    <row r="78" spans="25:67" ht="13.5">
      <c r="Y78" s="360"/>
      <c r="Z78" s="360"/>
      <c r="AA78" s="362"/>
      <c r="AC78" s="360"/>
      <c r="AD78" s="360"/>
      <c r="AE78" s="360"/>
      <c r="AF78" s="360"/>
      <c r="AG78" s="360"/>
      <c r="AH78" s="360"/>
      <c r="AI78" s="360"/>
      <c r="AJ78" s="360"/>
      <c r="AK78" s="360"/>
      <c r="AL78" s="360"/>
      <c r="AM78" s="360"/>
      <c r="AN78" s="360"/>
      <c r="AO78" s="360"/>
      <c r="AP78" s="360"/>
      <c r="BD78" s="362"/>
      <c r="BE78" s="362"/>
      <c r="BF78" s="362"/>
      <c r="BG78" s="362"/>
      <c r="BH78" s="362"/>
      <c r="BI78" s="362"/>
      <c r="BJ78" s="362"/>
      <c r="BK78" s="362"/>
      <c r="BL78" s="362"/>
      <c r="BM78" s="362"/>
      <c r="BN78" s="362"/>
      <c r="BO78" s="362"/>
    </row>
    <row r="79" spans="25:67" ht="13.5">
      <c r="Y79" s="360"/>
      <c r="Z79" s="360"/>
      <c r="AA79" s="362"/>
      <c r="AC79" s="360"/>
      <c r="AD79" s="360"/>
      <c r="AE79" s="360"/>
      <c r="AF79" s="360"/>
      <c r="AG79" s="360"/>
      <c r="AH79" s="360"/>
      <c r="AI79" s="360"/>
      <c r="AJ79" s="360"/>
      <c r="AK79" s="360"/>
      <c r="AL79" s="360"/>
      <c r="AM79" s="360"/>
      <c r="AN79" s="360"/>
      <c r="AO79" s="360"/>
      <c r="AP79" s="360"/>
      <c r="BD79" s="362"/>
      <c r="BE79" s="362"/>
      <c r="BF79" s="362"/>
      <c r="BG79" s="362"/>
      <c r="BH79" s="362"/>
      <c r="BI79" s="362"/>
      <c r="BJ79" s="362"/>
      <c r="BK79" s="362"/>
      <c r="BL79" s="362"/>
      <c r="BM79" s="362"/>
      <c r="BN79" s="362"/>
      <c r="BO79" s="362"/>
    </row>
    <row r="80" spans="25:67" ht="13.5">
      <c r="Y80" s="360"/>
      <c r="Z80" s="360"/>
      <c r="AA80" s="362"/>
      <c r="AC80" s="360"/>
      <c r="AD80" s="360"/>
      <c r="AE80" s="360"/>
      <c r="AF80" s="360"/>
      <c r="AG80" s="360"/>
      <c r="AH80" s="360"/>
      <c r="AI80" s="360"/>
      <c r="AJ80" s="360"/>
      <c r="AK80" s="360"/>
      <c r="AL80" s="360"/>
      <c r="AM80" s="360"/>
      <c r="AN80" s="360"/>
      <c r="AO80" s="360"/>
      <c r="AP80" s="360"/>
      <c r="BD80" s="362"/>
      <c r="BE80" s="362"/>
      <c r="BF80" s="362"/>
      <c r="BG80" s="362"/>
      <c r="BH80" s="362"/>
      <c r="BI80" s="362"/>
      <c r="BJ80" s="362"/>
      <c r="BK80" s="362"/>
      <c r="BL80" s="362"/>
      <c r="BM80" s="362"/>
      <c r="BN80" s="362"/>
      <c r="BO80" s="362"/>
    </row>
    <row r="81" spans="25:67" ht="13.5">
      <c r="Y81" s="360"/>
      <c r="Z81" s="360"/>
      <c r="AA81" s="362"/>
      <c r="AC81" s="360"/>
      <c r="AD81" s="360"/>
      <c r="AE81" s="360"/>
      <c r="AF81" s="360"/>
      <c r="AG81" s="360"/>
      <c r="AH81" s="360"/>
      <c r="AI81" s="360"/>
      <c r="AJ81" s="360"/>
      <c r="AK81" s="360"/>
      <c r="AL81" s="360"/>
      <c r="AM81" s="360"/>
      <c r="AN81" s="360"/>
      <c r="AO81" s="360"/>
      <c r="AP81" s="360"/>
      <c r="BD81" s="362"/>
      <c r="BE81" s="362"/>
      <c r="BF81" s="362"/>
      <c r="BG81" s="362"/>
      <c r="BH81" s="362"/>
      <c r="BI81" s="362"/>
      <c r="BJ81" s="362"/>
      <c r="BK81" s="362"/>
      <c r="BL81" s="362"/>
      <c r="BM81" s="362"/>
      <c r="BN81" s="362"/>
      <c r="BO81" s="362"/>
    </row>
    <row r="82" spans="25:67" ht="13.5">
      <c r="Y82" s="360"/>
      <c r="Z82" s="360"/>
      <c r="AA82" s="362"/>
      <c r="AC82" s="360"/>
      <c r="AD82" s="360"/>
      <c r="AE82" s="360"/>
      <c r="AF82" s="360"/>
      <c r="AG82" s="360"/>
      <c r="AH82" s="360"/>
      <c r="AI82" s="360"/>
      <c r="AJ82" s="360"/>
      <c r="AK82" s="360"/>
      <c r="AL82" s="360"/>
      <c r="AM82" s="360"/>
      <c r="AN82" s="360"/>
      <c r="AO82" s="360"/>
      <c r="AP82" s="360"/>
      <c r="BD82" s="362"/>
      <c r="BE82" s="362"/>
      <c r="BF82" s="362"/>
      <c r="BG82" s="362"/>
      <c r="BH82" s="362"/>
      <c r="BI82" s="362"/>
      <c r="BJ82" s="362"/>
      <c r="BK82" s="362"/>
      <c r="BL82" s="362"/>
      <c r="BM82" s="362"/>
      <c r="BN82" s="362"/>
      <c r="BO82" s="362"/>
    </row>
    <row r="83" spans="25:67" ht="13.5">
      <c r="Y83" s="360"/>
      <c r="Z83" s="360"/>
      <c r="AA83" s="362"/>
      <c r="AC83" s="360"/>
      <c r="AD83" s="360"/>
      <c r="AE83" s="360"/>
      <c r="AF83" s="360"/>
      <c r="AG83" s="360"/>
      <c r="AH83" s="360"/>
      <c r="AI83" s="360"/>
      <c r="AJ83" s="360"/>
      <c r="AK83" s="360"/>
      <c r="AL83" s="360"/>
      <c r="AM83" s="360"/>
      <c r="AN83" s="360"/>
      <c r="AO83" s="360"/>
      <c r="AP83" s="360"/>
      <c r="BD83" s="362"/>
      <c r="BE83" s="362"/>
      <c r="BF83" s="362"/>
      <c r="BG83" s="362"/>
      <c r="BH83" s="362"/>
      <c r="BI83" s="362"/>
      <c r="BJ83" s="362"/>
      <c r="BK83" s="362"/>
      <c r="BL83" s="362"/>
      <c r="BM83" s="362"/>
      <c r="BN83" s="362"/>
      <c r="BO83" s="362"/>
    </row>
    <row r="84" spans="25:67" ht="13.5">
      <c r="Y84" s="360"/>
      <c r="Z84" s="360"/>
      <c r="AA84" s="362"/>
      <c r="AC84" s="360"/>
      <c r="AD84" s="360"/>
      <c r="AE84" s="360"/>
      <c r="AF84" s="360"/>
      <c r="AG84" s="360"/>
      <c r="AH84" s="360"/>
      <c r="AI84" s="360"/>
      <c r="AJ84" s="360"/>
      <c r="AK84" s="360"/>
      <c r="AL84" s="360"/>
      <c r="AM84" s="360"/>
      <c r="AN84" s="360"/>
      <c r="AO84" s="360"/>
      <c r="AP84" s="360"/>
      <c r="BD84" s="362"/>
      <c r="BE84" s="362"/>
      <c r="BF84" s="362"/>
      <c r="BG84" s="362"/>
      <c r="BH84" s="362"/>
      <c r="BI84" s="362"/>
      <c r="BJ84" s="362"/>
      <c r="BK84" s="362"/>
      <c r="BL84" s="362"/>
      <c r="BM84" s="362"/>
      <c r="BN84" s="362"/>
      <c r="BO84" s="362"/>
    </row>
    <row r="85" spans="25:67" ht="13.5">
      <c r="Y85" s="360"/>
      <c r="Z85" s="360"/>
      <c r="AA85" s="362"/>
      <c r="AC85" s="360"/>
      <c r="AD85" s="360"/>
      <c r="AE85" s="360"/>
      <c r="AF85" s="360"/>
      <c r="AG85" s="360"/>
      <c r="AH85" s="360"/>
      <c r="AI85" s="360"/>
      <c r="AJ85" s="360"/>
      <c r="AK85" s="360"/>
      <c r="AL85" s="360"/>
      <c r="AM85" s="360"/>
      <c r="AN85" s="360"/>
      <c r="AO85" s="360"/>
      <c r="AP85" s="360"/>
      <c r="BD85" s="362"/>
      <c r="BE85" s="362"/>
      <c r="BF85" s="362"/>
      <c r="BG85" s="362"/>
      <c r="BH85" s="362"/>
      <c r="BI85" s="362"/>
      <c r="BJ85" s="362"/>
      <c r="BK85" s="362"/>
      <c r="BL85" s="362"/>
      <c r="BM85" s="362"/>
      <c r="BN85" s="362"/>
      <c r="BO85" s="362"/>
    </row>
  </sheetData>
  <mergeCells count="702">
    <mergeCell ref="BA76:BB77"/>
    <mergeCell ref="B77:C77"/>
    <mergeCell ref="AD77:AE77"/>
    <mergeCell ref="AQ76:AQ77"/>
    <mergeCell ref="AR76:AR77"/>
    <mergeCell ref="AS76:AS77"/>
    <mergeCell ref="AT76:AT77"/>
    <mergeCell ref="AU76:AU77"/>
    <mergeCell ref="AV76:AV77"/>
    <mergeCell ref="AW76:AX77"/>
    <mergeCell ref="AY76:AY77"/>
    <mergeCell ref="AZ76:AZ77"/>
    <mergeCell ref="T76:T77"/>
    <mergeCell ref="U76:V77"/>
    <mergeCell ref="W76:W77"/>
    <mergeCell ref="X76:X77"/>
    <mergeCell ref="Y76:Z77"/>
    <mergeCell ref="AC76:AC77"/>
    <mergeCell ref="AD76:AE76"/>
    <mergeCell ref="AO76:AO77"/>
    <mergeCell ref="AP76:AP77"/>
    <mergeCell ref="A76:A77"/>
    <mergeCell ref="B76:C76"/>
    <mergeCell ref="M76:M77"/>
    <mergeCell ref="N76:N77"/>
    <mergeCell ref="O76:O77"/>
    <mergeCell ref="P76:P77"/>
    <mergeCell ref="Q76:Q77"/>
    <mergeCell ref="R76:R77"/>
    <mergeCell ref="S76:S77"/>
    <mergeCell ref="AT74:AT75"/>
    <mergeCell ref="AU74:AU75"/>
    <mergeCell ref="AV74:AV75"/>
    <mergeCell ref="AW74:AX75"/>
    <mergeCell ref="AY74:AY75"/>
    <mergeCell ref="AZ74:AZ75"/>
    <mergeCell ref="BA74:BB75"/>
    <mergeCell ref="B75:C75"/>
    <mergeCell ref="AD75:AE75"/>
    <mergeCell ref="BA72:BB73"/>
    <mergeCell ref="B73:C73"/>
    <mergeCell ref="AD73:AE73"/>
    <mergeCell ref="A74:A75"/>
    <mergeCell ref="B74:C74"/>
    <mergeCell ref="M74:M75"/>
    <mergeCell ref="N74:N75"/>
    <mergeCell ref="O74:O75"/>
    <mergeCell ref="P74:P75"/>
    <mergeCell ref="Q74:Q75"/>
    <mergeCell ref="R74:R75"/>
    <mergeCell ref="S74:S75"/>
    <mergeCell ref="T74:T75"/>
    <mergeCell ref="U74:V75"/>
    <mergeCell ref="W74:W75"/>
    <mergeCell ref="X74:X75"/>
    <mergeCell ref="Y74:Z75"/>
    <mergeCell ref="AC74:AC75"/>
    <mergeCell ref="AD74:AE74"/>
    <mergeCell ref="AO74:AO75"/>
    <mergeCell ref="AP74:AP75"/>
    <mergeCell ref="AQ74:AQ75"/>
    <mergeCell ref="AR74:AR75"/>
    <mergeCell ref="AS74:AS75"/>
    <mergeCell ref="AQ72:AQ73"/>
    <mergeCell ref="AR72:AR73"/>
    <mergeCell ref="AS72:AS73"/>
    <mergeCell ref="AT72:AT73"/>
    <mergeCell ref="AU72:AU73"/>
    <mergeCell ref="AV72:AV73"/>
    <mergeCell ref="AW72:AX73"/>
    <mergeCell ref="AY72:AY73"/>
    <mergeCell ref="AZ72:AZ73"/>
    <mergeCell ref="T72:T73"/>
    <mergeCell ref="U72:V73"/>
    <mergeCell ref="W72:W73"/>
    <mergeCell ref="X72:X73"/>
    <mergeCell ref="Y72:Z73"/>
    <mergeCell ref="AC72:AC73"/>
    <mergeCell ref="AD72:AE72"/>
    <mergeCell ref="AO72:AO73"/>
    <mergeCell ref="AP72:AP73"/>
    <mergeCell ref="A72:A73"/>
    <mergeCell ref="B72:C72"/>
    <mergeCell ref="M72:M73"/>
    <mergeCell ref="N72:N73"/>
    <mergeCell ref="O72:O73"/>
    <mergeCell ref="P72:P73"/>
    <mergeCell ref="Q72:Q73"/>
    <mergeCell ref="R72:R73"/>
    <mergeCell ref="S72:S73"/>
    <mergeCell ref="BA68:BB69"/>
    <mergeCell ref="B69:C69"/>
    <mergeCell ref="AD69:AE69"/>
    <mergeCell ref="A71:C71"/>
    <mergeCell ref="D71:F71"/>
    <mergeCell ref="G71:I71"/>
    <mergeCell ref="J71:L71"/>
    <mergeCell ref="S71:T71"/>
    <mergeCell ref="U71:V71"/>
    <mergeCell ref="W71:X71"/>
    <mergeCell ref="Y71:Z71"/>
    <mergeCell ref="AC71:AE71"/>
    <mergeCell ref="AF71:AH71"/>
    <mergeCell ref="AI71:AK71"/>
    <mergeCell ref="AL71:AN71"/>
    <mergeCell ref="AU71:AV71"/>
    <mergeCell ref="AW71:AX71"/>
    <mergeCell ref="AY71:AZ71"/>
    <mergeCell ref="BA71:BB71"/>
    <mergeCell ref="AQ68:AQ69"/>
    <mergeCell ref="AR68:AR69"/>
    <mergeCell ref="AS68:AS69"/>
    <mergeCell ref="AT68:AT69"/>
    <mergeCell ref="AU68:AU69"/>
    <mergeCell ref="AV68:AV69"/>
    <mergeCell ref="AW68:AX69"/>
    <mergeCell ref="AY68:AY69"/>
    <mergeCell ref="AZ68:AZ69"/>
    <mergeCell ref="T68:T69"/>
    <mergeCell ref="U68:V69"/>
    <mergeCell ref="W68:W69"/>
    <mergeCell ref="X68:X69"/>
    <mergeCell ref="Y68:Z69"/>
    <mergeCell ref="AC68:AC69"/>
    <mergeCell ref="AD68:AE68"/>
    <mergeCell ref="AO68:AO69"/>
    <mergeCell ref="AP68:AP69"/>
    <mergeCell ref="A68:A69"/>
    <mergeCell ref="B68:C68"/>
    <mergeCell ref="M68:M69"/>
    <mergeCell ref="N68:N69"/>
    <mergeCell ref="O68:O69"/>
    <mergeCell ref="P68:P69"/>
    <mergeCell ref="Q68:Q69"/>
    <mergeCell ref="R68:R69"/>
    <mergeCell ref="S68:S69"/>
    <mergeCell ref="AT66:AT67"/>
    <mergeCell ref="AU66:AU67"/>
    <mergeCell ref="AV66:AV67"/>
    <mergeCell ref="AW66:AX67"/>
    <mergeCell ref="AY66:AY67"/>
    <mergeCell ref="AZ66:AZ67"/>
    <mergeCell ref="BA66:BB67"/>
    <mergeCell ref="B67:C67"/>
    <mergeCell ref="AD67:AE67"/>
    <mergeCell ref="BA64:BB65"/>
    <mergeCell ref="B65:C65"/>
    <mergeCell ref="AD65:AE65"/>
    <mergeCell ref="A66:A67"/>
    <mergeCell ref="B66:C66"/>
    <mergeCell ref="M66:M67"/>
    <mergeCell ref="N66:N67"/>
    <mergeCell ref="O66:O67"/>
    <mergeCell ref="P66:P67"/>
    <mergeCell ref="Q66:Q67"/>
    <mergeCell ref="R66:R67"/>
    <mergeCell ref="S66:S67"/>
    <mergeCell ref="T66:T67"/>
    <mergeCell ref="U66:V67"/>
    <mergeCell ref="W66:W67"/>
    <mergeCell ref="X66:X67"/>
    <mergeCell ref="Y66:Z67"/>
    <mergeCell ref="AC66:AC67"/>
    <mergeCell ref="AD66:AE66"/>
    <mergeCell ref="AO66:AO67"/>
    <mergeCell ref="AP66:AP67"/>
    <mergeCell ref="AQ66:AQ67"/>
    <mergeCell ref="AR66:AR67"/>
    <mergeCell ref="AS66:AS67"/>
    <mergeCell ref="AQ64:AQ65"/>
    <mergeCell ref="AR64:AR65"/>
    <mergeCell ref="AS64:AS65"/>
    <mergeCell ref="AT64:AT65"/>
    <mergeCell ref="AU64:AU65"/>
    <mergeCell ref="AV64:AV65"/>
    <mergeCell ref="AW64:AX65"/>
    <mergeCell ref="AY64:AY65"/>
    <mergeCell ref="AZ64:AZ65"/>
    <mergeCell ref="T64:T65"/>
    <mergeCell ref="U64:V65"/>
    <mergeCell ref="W64:W65"/>
    <mergeCell ref="X64:X65"/>
    <mergeCell ref="Y64:Z65"/>
    <mergeCell ref="AC64:AC65"/>
    <mergeCell ref="AD64:AE64"/>
    <mergeCell ref="AO64:AO65"/>
    <mergeCell ref="AP64:AP65"/>
    <mergeCell ref="A64:A65"/>
    <mergeCell ref="B64:C64"/>
    <mergeCell ref="M64:M65"/>
    <mergeCell ref="N64:N65"/>
    <mergeCell ref="O64:O65"/>
    <mergeCell ref="P64:P65"/>
    <mergeCell ref="Q64:Q65"/>
    <mergeCell ref="R64:R65"/>
    <mergeCell ref="S64:S65"/>
    <mergeCell ref="BA60:BB61"/>
    <mergeCell ref="B61:C61"/>
    <mergeCell ref="AD61:AE61"/>
    <mergeCell ref="A63:C63"/>
    <mergeCell ref="D63:F63"/>
    <mergeCell ref="G63:I63"/>
    <mergeCell ref="J63:L63"/>
    <mergeCell ref="S63:T63"/>
    <mergeCell ref="U63:V63"/>
    <mergeCell ref="W63:X63"/>
    <mergeCell ref="Y63:Z63"/>
    <mergeCell ref="AC63:AE63"/>
    <mergeCell ref="AF63:AH63"/>
    <mergeCell ref="AI63:AK63"/>
    <mergeCell ref="AL63:AN63"/>
    <mergeCell ref="AU63:AV63"/>
    <mergeCell ref="AW63:AX63"/>
    <mergeCell ref="AY63:AZ63"/>
    <mergeCell ref="BA63:BB63"/>
    <mergeCell ref="AQ60:AQ61"/>
    <mergeCell ref="AR60:AR61"/>
    <mergeCell ref="AS60:AS61"/>
    <mergeCell ref="AT60:AT61"/>
    <mergeCell ref="AU60:AU61"/>
    <mergeCell ref="AV60:AV61"/>
    <mergeCell ref="AW60:AX61"/>
    <mergeCell ref="AY60:AY61"/>
    <mergeCell ref="AZ60:AZ61"/>
    <mergeCell ref="T60:T61"/>
    <mergeCell ref="U60:V61"/>
    <mergeCell ref="W60:W61"/>
    <mergeCell ref="X60:X61"/>
    <mergeCell ref="Y60:Z61"/>
    <mergeCell ref="AC60:AC61"/>
    <mergeCell ref="AD60:AE60"/>
    <mergeCell ref="AO60:AO61"/>
    <mergeCell ref="AP60:AP61"/>
    <mergeCell ref="A60:A61"/>
    <mergeCell ref="B60:C60"/>
    <mergeCell ref="M60:M61"/>
    <mergeCell ref="N60:N61"/>
    <mergeCell ref="O60:O61"/>
    <mergeCell ref="P60:P61"/>
    <mergeCell ref="Q60:Q61"/>
    <mergeCell ref="R60:R61"/>
    <mergeCell ref="S60:S61"/>
    <mergeCell ref="AT58:AT59"/>
    <mergeCell ref="AU58:AU59"/>
    <mergeCell ref="AV58:AV59"/>
    <mergeCell ref="AW58:AX59"/>
    <mergeCell ref="AY58:AY59"/>
    <mergeCell ref="AZ58:AZ59"/>
    <mergeCell ref="BA58:BB59"/>
    <mergeCell ref="B59:C59"/>
    <mergeCell ref="AD59:AE59"/>
    <mergeCell ref="BA56:BB57"/>
    <mergeCell ref="B57:C57"/>
    <mergeCell ref="AD57:AE57"/>
    <mergeCell ref="A58:A59"/>
    <mergeCell ref="B58:C58"/>
    <mergeCell ref="M58:M59"/>
    <mergeCell ref="N58:N59"/>
    <mergeCell ref="O58:O59"/>
    <mergeCell ref="P58:P59"/>
    <mergeCell ref="Q58:Q59"/>
    <mergeCell ref="R58:R59"/>
    <mergeCell ref="S58:S59"/>
    <mergeCell ref="T58:T59"/>
    <mergeCell ref="U58:V59"/>
    <mergeCell ref="W58:W59"/>
    <mergeCell ref="X58:X59"/>
    <mergeCell ref="Y58:Z59"/>
    <mergeCell ref="AC58:AC59"/>
    <mergeCell ref="AD58:AE58"/>
    <mergeCell ref="AO58:AO59"/>
    <mergeCell ref="AP58:AP59"/>
    <mergeCell ref="AQ58:AQ59"/>
    <mergeCell ref="AR58:AR59"/>
    <mergeCell ref="AS58:AS59"/>
    <mergeCell ref="AQ56:AQ57"/>
    <mergeCell ref="AR56:AR57"/>
    <mergeCell ref="AS56:AS57"/>
    <mergeCell ref="AT56:AT57"/>
    <mergeCell ref="AU56:AU57"/>
    <mergeCell ref="AV56:AV57"/>
    <mergeCell ref="AW56:AX57"/>
    <mergeCell ref="AY56:AY57"/>
    <mergeCell ref="AZ56:AZ57"/>
    <mergeCell ref="T56:T57"/>
    <mergeCell ref="U56:V57"/>
    <mergeCell ref="W56:W57"/>
    <mergeCell ref="X56:X57"/>
    <mergeCell ref="Y56:Z57"/>
    <mergeCell ref="AC56:AC57"/>
    <mergeCell ref="AD56:AE56"/>
    <mergeCell ref="AO56:AO57"/>
    <mergeCell ref="AP56:AP57"/>
    <mergeCell ref="A56:A57"/>
    <mergeCell ref="B56:C56"/>
    <mergeCell ref="M56:M57"/>
    <mergeCell ref="N56:N57"/>
    <mergeCell ref="O56:O57"/>
    <mergeCell ref="P56:P57"/>
    <mergeCell ref="Q56:Q57"/>
    <mergeCell ref="R56:R57"/>
    <mergeCell ref="S56:S57"/>
    <mergeCell ref="BA52:BB53"/>
    <mergeCell ref="B53:C53"/>
    <mergeCell ref="AD53:AE53"/>
    <mergeCell ref="A55:C55"/>
    <mergeCell ref="D55:F55"/>
    <mergeCell ref="G55:I55"/>
    <mergeCell ref="J55:L55"/>
    <mergeCell ref="S55:T55"/>
    <mergeCell ref="U55:V55"/>
    <mergeCell ref="W55:X55"/>
    <mergeCell ref="Y55:Z55"/>
    <mergeCell ref="AC55:AE55"/>
    <mergeCell ref="AF55:AH55"/>
    <mergeCell ref="AI55:AK55"/>
    <mergeCell ref="AL55:AN55"/>
    <mergeCell ref="AU55:AV55"/>
    <mergeCell ref="AW55:AX55"/>
    <mergeCell ref="AY55:AZ55"/>
    <mergeCell ref="BA55:BB55"/>
    <mergeCell ref="AQ52:AQ53"/>
    <mergeCell ref="AR52:AR53"/>
    <mergeCell ref="AS52:AS53"/>
    <mergeCell ref="AT52:AT53"/>
    <mergeCell ref="AU52:AU53"/>
    <mergeCell ref="AV52:AV53"/>
    <mergeCell ref="AW52:AX53"/>
    <mergeCell ref="AY52:AY53"/>
    <mergeCell ref="AZ52:AZ53"/>
    <mergeCell ref="T52:T53"/>
    <mergeCell ref="U52:V53"/>
    <mergeCell ref="W52:W53"/>
    <mergeCell ref="X52:X53"/>
    <mergeCell ref="Y52:Z53"/>
    <mergeCell ref="AC52:AC53"/>
    <mergeCell ref="AD52:AE52"/>
    <mergeCell ref="AO52:AO53"/>
    <mergeCell ref="AP52:AP53"/>
    <mergeCell ref="A52:A53"/>
    <mergeCell ref="B52:C52"/>
    <mergeCell ref="M52:M53"/>
    <mergeCell ref="N52:N53"/>
    <mergeCell ref="O52:O53"/>
    <mergeCell ref="P52:P53"/>
    <mergeCell ref="Q52:Q53"/>
    <mergeCell ref="R52:R53"/>
    <mergeCell ref="S52:S53"/>
    <mergeCell ref="AS50:AS51"/>
    <mergeCell ref="AT50:AT51"/>
    <mergeCell ref="AU50:AU51"/>
    <mergeCell ref="AV50:AV51"/>
    <mergeCell ref="AW50:AX51"/>
    <mergeCell ref="AY50:AY51"/>
    <mergeCell ref="AZ50:AZ51"/>
    <mergeCell ref="BA50:BB51"/>
    <mergeCell ref="B51:C51"/>
    <mergeCell ref="AD51:AE51"/>
    <mergeCell ref="AZ48:AZ49"/>
    <mergeCell ref="BA48:BB49"/>
    <mergeCell ref="B49:C49"/>
    <mergeCell ref="AD49:AE49"/>
    <mergeCell ref="A50:A51"/>
    <mergeCell ref="B50:C50"/>
    <mergeCell ref="M50:M51"/>
    <mergeCell ref="N50:N51"/>
    <mergeCell ref="O50:O51"/>
    <mergeCell ref="P50:P51"/>
    <mergeCell ref="Q50:Q51"/>
    <mergeCell ref="R50:R51"/>
    <mergeCell ref="S50:S51"/>
    <mergeCell ref="T50:T51"/>
    <mergeCell ref="U50:V51"/>
    <mergeCell ref="W50:W51"/>
    <mergeCell ref="X50:X51"/>
    <mergeCell ref="Y50:Z51"/>
    <mergeCell ref="AC50:AC51"/>
    <mergeCell ref="AD50:AE50"/>
    <mergeCell ref="AO50:AO51"/>
    <mergeCell ref="AP50:AP51"/>
    <mergeCell ref="AQ50:AQ51"/>
    <mergeCell ref="AR50:AR51"/>
    <mergeCell ref="AP48:AP49"/>
    <mergeCell ref="AQ48:AQ49"/>
    <mergeCell ref="AR48:AR49"/>
    <mergeCell ref="AS48:AS49"/>
    <mergeCell ref="AT48:AT49"/>
    <mergeCell ref="AU48:AU49"/>
    <mergeCell ref="AV48:AV49"/>
    <mergeCell ref="AW48:AX49"/>
    <mergeCell ref="AY48:AY49"/>
    <mergeCell ref="AF47:AH47"/>
    <mergeCell ref="AI47:AK47"/>
    <mergeCell ref="AL47:AN47"/>
    <mergeCell ref="AU47:AV47"/>
    <mergeCell ref="AW47:AX47"/>
    <mergeCell ref="AY47:AZ47"/>
    <mergeCell ref="BA47:BB47"/>
    <mergeCell ref="A48:A49"/>
    <mergeCell ref="B48:C48"/>
    <mergeCell ref="M48:M49"/>
    <mergeCell ref="N48:N49"/>
    <mergeCell ref="O48:O49"/>
    <mergeCell ref="P48:P49"/>
    <mergeCell ref="Q48:Q49"/>
    <mergeCell ref="R48:R49"/>
    <mergeCell ref="S48:S49"/>
    <mergeCell ref="T48:T49"/>
    <mergeCell ref="U48:V49"/>
    <mergeCell ref="W48:W49"/>
    <mergeCell ref="X48:X49"/>
    <mergeCell ref="Y48:Z49"/>
    <mergeCell ref="AC48:AC49"/>
    <mergeCell ref="AD48:AE48"/>
    <mergeCell ref="AO48:AO49"/>
    <mergeCell ref="A47:C47"/>
    <mergeCell ref="D47:F47"/>
    <mergeCell ref="G47:I47"/>
    <mergeCell ref="J47:L47"/>
    <mergeCell ref="S47:T47"/>
    <mergeCell ref="U47:V47"/>
    <mergeCell ref="W47:X47"/>
    <mergeCell ref="Y47:Z47"/>
    <mergeCell ref="AC47:AE47"/>
    <mergeCell ref="AX25:AZ25"/>
    <mergeCell ref="BA25:BC25"/>
    <mergeCell ref="D26:E26"/>
    <mergeCell ref="F26:H26"/>
    <mergeCell ref="J26:L26"/>
    <mergeCell ref="M26:O26"/>
    <mergeCell ref="P26:Q26"/>
    <mergeCell ref="R26:T26"/>
    <mergeCell ref="V26:X26"/>
    <mergeCell ref="Y26:AA26"/>
    <mergeCell ref="AF26:AG26"/>
    <mergeCell ref="AH26:AJ26"/>
    <mergeCell ref="AL26:AN26"/>
    <mergeCell ref="AO26:AQ26"/>
    <mergeCell ref="AR26:AS26"/>
    <mergeCell ref="AT26:AV26"/>
    <mergeCell ref="AX26:AZ26"/>
    <mergeCell ref="BA26:BC26"/>
    <mergeCell ref="Y25:AA25"/>
    <mergeCell ref="AC25:AC26"/>
    <mergeCell ref="AD25:AE26"/>
    <mergeCell ref="AF25:AG25"/>
    <mergeCell ref="AH25:AJ25"/>
    <mergeCell ref="AL25:AN25"/>
    <mergeCell ref="AO25:AQ25"/>
    <mergeCell ref="AR25:AS25"/>
    <mergeCell ref="AT25:AV25"/>
    <mergeCell ref="A25:A26"/>
    <mergeCell ref="B25:C26"/>
    <mergeCell ref="D25:E25"/>
    <mergeCell ref="F25:H25"/>
    <mergeCell ref="J25:L25"/>
    <mergeCell ref="M25:O25"/>
    <mergeCell ref="P25:Q25"/>
    <mergeCell ref="R25:T25"/>
    <mergeCell ref="V25:X25"/>
    <mergeCell ref="AX23:AZ23"/>
    <mergeCell ref="BA23:BC23"/>
    <mergeCell ref="D24:E24"/>
    <mergeCell ref="F24:H24"/>
    <mergeCell ref="J24:L24"/>
    <mergeCell ref="M24:O24"/>
    <mergeCell ref="P24:Q24"/>
    <mergeCell ref="R24:T24"/>
    <mergeCell ref="V24:X24"/>
    <mergeCell ref="Y24:AA24"/>
    <mergeCell ref="AF24:AG24"/>
    <mergeCell ref="AH24:AJ24"/>
    <mergeCell ref="AL24:AN24"/>
    <mergeCell ref="AO24:AQ24"/>
    <mergeCell ref="AR24:AS24"/>
    <mergeCell ref="AT24:AV24"/>
    <mergeCell ref="AX24:AZ24"/>
    <mergeCell ref="BA24:BC24"/>
    <mergeCell ref="Y23:AA23"/>
    <mergeCell ref="AC23:AC24"/>
    <mergeCell ref="AD23:AE24"/>
    <mergeCell ref="AF23:AG23"/>
    <mergeCell ref="AH23:AJ23"/>
    <mergeCell ref="AL23:AN23"/>
    <mergeCell ref="AO23:AQ23"/>
    <mergeCell ref="AR23:AS23"/>
    <mergeCell ref="AT23:AV23"/>
    <mergeCell ref="A23:A24"/>
    <mergeCell ref="B23:C24"/>
    <mergeCell ref="D23:E23"/>
    <mergeCell ref="F23:H23"/>
    <mergeCell ref="J23:L23"/>
    <mergeCell ref="M23:O23"/>
    <mergeCell ref="P23:Q23"/>
    <mergeCell ref="R23:T23"/>
    <mergeCell ref="V23:X23"/>
    <mergeCell ref="AX21:AZ21"/>
    <mergeCell ref="BA21:BC21"/>
    <mergeCell ref="D22:E22"/>
    <mergeCell ref="F22:H22"/>
    <mergeCell ref="J22:L22"/>
    <mergeCell ref="M22:O22"/>
    <mergeCell ref="P22:Q22"/>
    <mergeCell ref="R22:T22"/>
    <mergeCell ref="V22:X22"/>
    <mergeCell ref="Y22:AA22"/>
    <mergeCell ref="AF22:AG22"/>
    <mergeCell ref="AH22:AJ22"/>
    <mergeCell ref="AL22:AN22"/>
    <mergeCell ref="AO22:AQ22"/>
    <mergeCell ref="AR22:AS22"/>
    <mergeCell ref="AT22:AV22"/>
    <mergeCell ref="AX22:AZ22"/>
    <mergeCell ref="BA22:BC22"/>
    <mergeCell ref="A19:A20"/>
    <mergeCell ref="B19:C20"/>
    <mergeCell ref="D19:AA20"/>
    <mergeCell ref="AC19:AC20"/>
    <mergeCell ref="AD19:AE20"/>
    <mergeCell ref="AF19:BC20"/>
    <mergeCell ref="A21:A22"/>
    <mergeCell ref="B21:C22"/>
    <mergeCell ref="D21:E21"/>
    <mergeCell ref="F21:H21"/>
    <mergeCell ref="J21:L21"/>
    <mergeCell ref="M21:O21"/>
    <mergeCell ref="P21:Q21"/>
    <mergeCell ref="R21:T21"/>
    <mergeCell ref="V21:X21"/>
    <mergeCell ref="Y21:AA21"/>
    <mergeCell ref="AC21:AC22"/>
    <mergeCell ref="AD21:AE22"/>
    <mergeCell ref="AF21:AG21"/>
    <mergeCell ref="AH21:AJ21"/>
    <mergeCell ref="AL21:AN21"/>
    <mergeCell ref="AO21:AQ21"/>
    <mergeCell ref="AR21:AS21"/>
    <mergeCell ref="AT21:AV21"/>
    <mergeCell ref="AX17:AZ17"/>
    <mergeCell ref="BA17:BC17"/>
    <mergeCell ref="D18:E18"/>
    <mergeCell ref="F18:H18"/>
    <mergeCell ref="J18:L18"/>
    <mergeCell ref="M18:O18"/>
    <mergeCell ref="P18:Q18"/>
    <mergeCell ref="R18:T18"/>
    <mergeCell ref="V18:X18"/>
    <mergeCell ref="Y18:AA18"/>
    <mergeCell ref="AF18:AG18"/>
    <mergeCell ref="AH18:AJ18"/>
    <mergeCell ref="AL18:AN18"/>
    <mergeCell ref="AO18:AQ18"/>
    <mergeCell ref="AR18:AS18"/>
    <mergeCell ref="AT18:AV18"/>
    <mergeCell ref="AX18:AZ18"/>
    <mergeCell ref="BA18:BC18"/>
    <mergeCell ref="Y17:AA17"/>
    <mergeCell ref="AC17:AC18"/>
    <mergeCell ref="AD17:AE18"/>
    <mergeCell ref="AF17:AG17"/>
    <mergeCell ref="AH17:AJ17"/>
    <mergeCell ref="AL17:AN17"/>
    <mergeCell ref="AO17:AQ17"/>
    <mergeCell ref="AR17:AS17"/>
    <mergeCell ref="AT17:AV17"/>
    <mergeCell ref="A17:A18"/>
    <mergeCell ref="B17:C18"/>
    <mergeCell ref="D17:E17"/>
    <mergeCell ref="F17:H17"/>
    <mergeCell ref="J17:L17"/>
    <mergeCell ref="M17:O17"/>
    <mergeCell ref="P17:Q17"/>
    <mergeCell ref="R17:T17"/>
    <mergeCell ref="V17:X17"/>
    <mergeCell ref="AX15:AZ15"/>
    <mergeCell ref="BA15:BC15"/>
    <mergeCell ref="D16:E16"/>
    <mergeCell ref="F16:H16"/>
    <mergeCell ref="J16:L16"/>
    <mergeCell ref="M16:O16"/>
    <mergeCell ref="P16:Q16"/>
    <mergeCell ref="R16:T16"/>
    <mergeCell ref="V16:X16"/>
    <mergeCell ref="Y16:AA16"/>
    <mergeCell ref="AF16:AG16"/>
    <mergeCell ref="AH16:AJ16"/>
    <mergeCell ref="AL16:AN16"/>
    <mergeCell ref="AO16:AQ16"/>
    <mergeCell ref="AR16:AS16"/>
    <mergeCell ref="AT16:AV16"/>
    <mergeCell ref="AX16:AZ16"/>
    <mergeCell ref="BA16:BC16"/>
    <mergeCell ref="Y15:AA15"/>
    <mergeCell ref="AC15:AC16"/>
    <mergeCell ref="AD15:AE16"/>
    <mergeCell ref="AF15:AG15"/>
    <mergeCell ref="AH15:AJ15"/>
    <mergeCell ref="AL15:AN15"/>
    <mergeCell ref="AO15:AQ15"/>
    <mergeCell ref="AR15:AS15"/>
    <mergeCell ref="AT15:AV15"/>
    <mergeCell ref="A15:A16"/>
    <mergeCell ref="B15:C16"/>
    <mergeCell ref="D15:E15"/>
    <mergeCell ref="F15:H15"/>
    <mergeCell ref="J15:L15"/>
    <mergeCell ref="M15:O15"/>
    <mergeCell ref="P15:Q15"/>
    <mergeCell ref="R15:T15"/>
    <mergeCell ref="V15:X15"/>
    <mergeCell ref="AX13:AZ13"/>
    <mergeCell ref="BA13:BC13"/>
    <mergeCell ref="D14:E14"/>
    <mergeCell ref="F14:H14"/>
    <mergeCell ref="J14:L14"/>
    <mergeCell ref="M14:O14"/>
    <mergeCell ref="P14:Q14"/>
    <mergeCell ref="R14:T14"/>
    <mergeCell ref="V14:X14"/>
    <mergeCell ref="Y14:AA14"/>
    <mergeCell ref="AF14:AG14"/>
    <mergeCell ref="AH14:AJ14"/>
    <mergeCell ref="AL14:AN14"/>
    <mergeCell ref="AO14:AQ14"/>
    <mergeCell ref="AR14:AS14"/>
    <mergeCell ref="AT14:AV14"/>
    <mergeCell ref="AX14:AZ14"/>
    <mergeCell ref="BA14:BC14"/>
    <mergeCell ref="A12:C12"/>
    <mergeCell ref="M12:O12"/>
    <mergeCell ref="Y12:AA12"/>
    <mergeCell ref="AC12:AE12"/>
    <mergeCell ref="AO12:AQ12"/>
    <mergeCell ref="BA12:BC12"/>
    <mergeCell ref="A13:A14"/>
    <mergeCell ref="B13:C14"/>
    <mergeCell ref="D13:E13"/>
    <mergeCell ref="F13:H13"/>
    <mergeCell ref="J13:L13"/>
    <mergeCell ref="M13:O13"/>
    <mergeCell ref="P13:Q13"/>
    <mergeCell ref="R13:T13"/>
    <mergeCell ref="V13:X13"/>
    <mergeCell ref="Y13:AA13"/>
    <mergeCell ref="AC13:AC14"/>
    <mergeCell ref="AD13:AE14"/>
    <mergeCell ref="AF13:AG13"/>
    <mergeCell ref="AH13:AJ13"/>
    <mergeCell ref="AL13:AN13"/>
    <mergeCell ref="AO13:AQ13"/>
    <mergeCell ref="AR13:AS13"/>
    <mergeCell ref="AT13:AV13"/>
    <mergeCell ref="AX7:BC7"/>
    <mergeCell ref="A10:C10"/>
    <mergeCell ref="AC10:AE10"/>
    <mergeCell ref="A11:C11"/>
    <mergeCell ref="D11:O11"/>
    <mergeCell ref="P11:AA11"/>
    <mergeCell ref="AC11:AE11"/>
    <mergeCell ref="AF11:AQ11"/>
    <mergeCell ref="AR11:BC11"/>
    <mergeCell ref="A5:C7"/>
    <mergeCell ref="AX5:BC5"/>
    <mergeCell ref="D6:I6"/>
    <mergeCell ref="J6:O6"/>
    <mergeCell ref="P6:U6"/>
    <mergeCell ref="V6:AA6"/>
    <mergeCell ref="AF6:AK6"/>
    <mergeCell ref="AL6:AQ6"/>
    <mergeCell ref="AR6:AW6"/>
    <mergeCell ref="AX6:BC6"/>
    <mergeCell ref="D5:I5"/>
    <mergeCell ref="J5:O5"/>
    <mergeCell ref="P5:U5"/>
    <mergeCell ref="V5:AA5"/>
    <mergeCell ref="AC5:AE7"/>
    <mergeCell ref="AF5:AK5"/>
    <mergeCell ref="AL5:AQ5"/>
    <mergeCell ref="AR5:AW5"/>
    <mergeCell ref="D7:I7"/>
    <mergeCell ref="J7:O7"/>
    <mergeCell ref="P7:U7"/>
    <mergeCell ref="V7:AA7"/>
    <mergeCell ref="AF7:AK7"/>
    <mergeCell ref="AL7:AQ7"/>
    <mergeCell ref="AR7:AW7"/>
    <mergeCell ref="A1:AA1"/>
    <mergeCell ref="AC1:BC1"/>
    <mergeCell ref="A3:C3"/>
    <mergeCell ref="D3:AA3"/>
    <mergeCell ref="AC3:AE3"/>
    <mergeCell ref="AF3:BC3"/>
    <mergeCell ref="A4:C4"/>
    <mergeCell ref="D4:I4"/>
    <mergeCell ref="J4:O4"/>
    <mergeCell ref="P4:U4"/>
    <mergeCell ref="V4:AA4"/>
    <mergeCell ref="AC4:AE4"/>
    <mergeCell ref="AF4:AK4"/>
    <mergeCell ref="AL4:AQ4"/>
    <mergeCell ref="AR4:AW4"/>
    <mergeCell ref="AX4:BC4"/>
  </mergeCells>
  <printOptions/>
  <pageMargins left="0.39370078740157477" right="0.39370078740157477" top="0.39370078740157477" bottom="0.39370078740157477" header="0.5118110236220472" footer="0.5118110236220472"/>
  <pageSetup fitToHeight="1" fitToWidth="1" horizontalDpi="600" verticalDpi="600" orientation="portrait" paperSize="9" scale="79" copies="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430" customWidth="1"/>
    <col min="2" max="2" width="11.875" style="430" bestFit="1" customWidth="1"/>
    <col min="3" max="3" width="3.125" style="430" customWidth="1"/>
    <col min="4" max="4" width="6.75390625" style="430" bestFit="1" customWidth="1"/>
    <col min="5" max="5" width="10.125" style="430" customWidth="1"/>
    <col min="6" max="6" width="20.625" style="430" customWidth="1"/>
    <col min="7" max="7" width="7.625" style="430" customWidth="1"/>
    <col min="8" max="8" width="4.875" style="430" customWidth="1"/>
    <col min="9" max="9" width="10.125" style="430" customWidth="1"/>
    <col min="10" max="10" width="5.25390625" style="430" customWidth="1"/>
    <col min="11" max="11" width="10.125" style="430" customWidth="1"/>
    <col min="12" max="12" width="4.875" style="430" customWidth="1"/>
    <col min="13" max="13" width="7.625" style="430" customWidth="1"/>
    <col min="14" max="14" width="20.625" style="430" customWidth="1"/>
    <col min="15" max="15" width="10.125" style="430" customWidth="1"/>
    <col min="16" max="16" width="5.00390625" style="430" bestFit="1" customWidth="1"/>
    <col min="17" max="17" width="12.125" style="430" customWidth="1"/>
    <col min="18" max="18" width="11.875" style="430" bestFit="1" customWidth="1"/>
    <col min="19" max="19" width="3.125" style="430" customWidth="1"/>
    <col min="20" max="20" width="6.75390625" style="430" bestFit="1" customWidth="1"/>
    <col min="21" max="21" width="10.125" style="430" bestFit="1" customWidth="1"/>
    <col min="22" max="22" width="20.625" style="430" customWidth="1"/>
    <col min="23" max="23" width="7.625" style="430" customWidth="1"/>
    <col min="24" max="24" width="4.875" style="430" customWidth="1"/>
    <col min="25" max="25" width="10.125" style="430" customWidth="1"/>
    <col min="26" max="26" width="5.25390625" style="430" customWidth="1"/>
    <col min="27" max="27" width="10.125" style="430" customWidth="1"/>
    <col min="28" max="28" width="4.875" style="430" customWidth="1"/>
    <col min="29" max="29" width="7.625" style="430" customWidth="1"/>
    <col min="30" max="30" width="20.625" style="430" customWidth="1"/>
    <col min="31" max="31" width="10.125" style="430" customWidth="1"/>
    <col min="32" max="16384" width="9.00390625" style="430" customWidth="1"/>
  </cols>
  <sheetData>
    <row r="1" spans="1:31" s="431" customFormat="1" ht="20.25" customHeight="1">
      <c r="A1" s="1031" t="str">
        <f>'要項'!C2</f>
        <v>OFA 第 34 回 大分県U-11サッカー選手権大会</v>
      </c>
      <c r="B1" s="1031"/>
      <c r="C1" s="1031"/>
      <c r="D1" s="1031"/>
      <c r="E1" s="1031"/>
      <c r="F1" s="1031"/>
      <c r="G1" s="1031"/>
      <c r="H1" s="1031"/>
      <c r="I1" s="1031"/>
      <c r="J1" s="1031"/>
      <c r="K1" s="1031" t="s">
        <v>643</v>
      </c>
      <c r="L1" s="1031"/>
      <c r="M1" s="1031"/>
      <c r="N1" s="1031"/>
      <c r="O1" s="432"/>
      <c r="P1" s="433"/>
      <c r="Q1" s="1031" t="str">
        <f>'要項'!C2</f>
        <v>OFA 第 34 回 大分県U-11サッカー選手権大会</v>
      </c>
      <c r="R1" s="1031"/>
      <c r="S1" s="1031"/>
      <c r="T1" s="1031"/>
      <c r="U1" s="1031"/>
      <c r="V1" s="1031"/>
      <c r="W1" s="1031"/>
      <c r="X1" s="1031"/>
      <c r="Y1" s="1031"/>
      <c r="Z1" s="1031"/>
      <c r="AA1" s="1031" t="s">
        <v>643</v>
      </c>
      <c r="AB1" s="1031"/>
      <c r="AC1" s="1031"/>
      <c r="AD1" s="1031"/>
      <c r="AE1" s="432"/>
    </row>
    <row r="2" spans="17:30" ht="20.25" customHeight="1">
      <c r="Q2" s="434"/>
      <c r="R2" s="434"/>
      <c r="S2" s="434"/>
      <c r="T2" s="434"/>
      <c r="U2" s="434"/>
      <c r="V2" s="434"/>
      <c r="W2" s="434"/>
      <c r="X2" s="434"/>
      <c r="Y2" s="434"/>
      <c r="Z2" s="434"/>
      <c r="AA2" s="434"/>
      <c r="AB2" s="434"/>
      <c r="AC2" s="434"/>
      <c r="AD2" s="434"/>
    </row>
    <row r="3" spans="1:30" ht="20.25" customHeight="1">
      <c r="A3" s="430" t="s">
        <v>64</v>
      </c>
      <c r="B3" s="1032" t="str">
        <f>'予選リーグ'!C14</f>
        <v>昭和電工ｻｯｶｰ･ﾗｸﾞﾋﾞｰ場　Aｺｰﾄ</v>
      </c>
      <c r="C3" s="1032"/>
      <c r="D3" s="1032"/>
      <c r="E3" s="1032"/>
      <c r="F3" s="435" t="str">
        <f>'予選リーグ'!C15</f>
        <v>「北」コート</v>
      </c>
      <c r="G3" s="435"/>
      <c r="H3" s="435"/>
      <c r="I3" s="435"/>
      <c r="J3" s="435"/>
      <c r="K3" s="435"/>
      <c r="L3" s="435"/>
      <c r="Q3" s="430" t="s">
        <v>64</v>
      </c>
      <c r="R3" s="1032" t="str">
        <f>'予選リーグ'!C14</f>
        <v>昭和電工ｻｯｶｰ･ﾗｸﾞﾋﾞｰ場　Aｺｰﾄ</v>
      </c>
      <c r="S3" s="1032"/>
      <c r="T3" s="1032"/>
      <c r="U3" s="1032"/>
      <c r="V3" s="435" t="str">
        <f>'予選リーグ'!C15</f>
        <v>「北」コート</v>
      </c>
      <c r="W3" s="436"/>
      <c r="X3" s="436"/>
      <c r="Y3" s="436"/>
      <c r="Z3" s="436"/>
      <c r="AA3" s="436"/>
      <c r="AB3" s="436"/>
      <c r="AC3" s="436"/>
      <c r="AD3" s="436"/>
    </row>
    <row r="4" spans="17:30" ht="20.25" customHeight="1">
      <c r="Q4" s="434"/>
      <c r="R4" s="434"/>
      <c r="S4" s="434"/>
      <c r="T4" s="434"/>
      <c r="U4" s="434"/>
      <c r="V4" s="434"/>
      <c r="W4" s="434"/>
      <c r="X4" s="434"/>
      <c r="Y4" s="434"/>
      <c r="Z4" s="434"/>
      <c r="AA4" s="434"/>
      <c r="AB4" s="434"/>
      <c r="AC4" s="434"/>
      <c r="AD4" s="434"/>
    </row>
    <row r="5" spans="5:30" ht="20.25" customHeight="1">
      <c r="E5" s="437" t="s">
        <v>362</v>
      </c>
      <c r="F5" s="1033" t="str">
        <f>VLOOKUP(E5,'組合せ抽選用'!$Q:$U,5,FALSE)</f>
        <v>明治サッカースポーツ少年団</v>
      </c>
      <c r="G5" s="1033"/>
      <c r="H5" s="1033"/>
      <c r="I5" s="1033"/>
      <c r="J5" s="1033"/>
      <c r="K5" s="1033"/>
      <c r="L5" s="1033"/>
      <c r="M5" s="1033" t="str">
        <f>VLOOKUP(E5,'組合せ抽選用'!$Q:$V,6,FALSE)</f>
        <v>大分</v>
      </c>
      <c r="N5" s="1034"/>
      <c r="S5" s="434"/>
      <c r="T5" s="434"/>
      <c r="U5" s="437" t="s">
        <v>363</v>
      </c>
      <c r="V5" s="1033" t="str">
        <f>VLOOKUP(U5,'組合せ抽選用'!$Q:$U,5,FALSE)</f>
        <v>鶴居ＳＳＳ</v>
      </c>
      <c r="W5" s="1033"/>
      <c r="X5" s="1033"/>
      <c r="Y5" s="1033"/>
      <c r="Z5" s="1033"/>
      <c r="AA5" s="1033"/>
      <c r="AB5" s="1033"/>
      <c r="AC5" s="1033" t="str">
        <f>VLOOKUP(U5,'組合せ抽選用'!$Q:$V,6,FALSE)</f>
        <v>中津</v>
      </c>
      <c r="AD5" s="1034"/>
    </row>
    <row r="6" spans="5:30" ht="20.25" customHeight="1">
      <c r="E6" s="438" t="s">
        <v>371</v>
      </c>
      <c r="F6" s="1035" t="str">
        <f>VLOOKUP(E6,'組合せ抽選用'!$Q:$U,5,FALSE)</f>
        <v>スマイス・セレソン</v>
      </c>
      <c r="G6" s="1035"/>
      <c r="H6" s="1035"/>
      <c r="I6" s="1035"/>
      <c r="J6" s="1035"/>
      <c r="K6" s="1035"/>
      <c r="L6" s="1035"/>
      <c r="M6" s="1035" t="str">
        <f>VLOOKUP(E6,'組合せ抽選用'!$Q:$V,6,FALSE)</f>
        <v>別府</v>
      </c>
      <c r="N6" s="1036"/>
      <c r="Q6" s="434"/>
      <c r="R6" s="434"/>
      <c r="S6" s="434"/>
      <c r="T6" s="434"/>
      <c r="U6" s="438" t="s">
        <v>373</v>
      </c>
      <c r="V6" s="1035" t="str">
        <f>VLOOKUP(U6,'組合せ抽選用'!$Q:$U,5,FALSE)</f>
        <v>リノスフットボールクラブ　Ｕ－１２</v>
      </c>
      <c r="W6" s="1035"/>
      <c r="X6" s="1035"/>
      <c r="Y6" s="1035"/>
      <c r="Z6" s="1035"/>
      <c r="AA6" s="1035"/>
      <c r="AB6" s="1035"/>
      <c r="AC6" s="1035" t="str">
        <f>VLOOKUP(U6,'組合せ抽選用'!$Q:$V,6,FALSE)</f>
        <v>大分</v>
      </c>
      <c r="AD6" s="1036"/>
    </row>
    <row r="7" spans="5:30" ht="20.25" customHeight="1">
      <c r="E7" s="439" t="s">
        <v>372</v>
      </c>
      <c r="F7" s="1037" t="str">
        <f>VLOOKUP(E7,'組合せ抽選用'!$Q:$U,5,FALSE)</f>
        <v>鶴崎ＳＳＳ</v>
      </c>
      <c r="G7" s="1037"/>
      <c r="H7" s="1037"/>
      <c r="I7" s="1037"/>
      <c r="J7" s="1037"/>
      <c r="K7" s="1037"/>
      <c r="L7" s="1037"/>
      <c r="M7" s="1037" t="str">
        <f>VLOOKUP(E7,'組合せ抽選用'!$Q:$V,6,FALSE)</f>
        <v>大分</v>
      </c>
      <c r="N7" s="1038"/>
      <c r="Q7" s="434"/>
      <c r="R7" s="434"/>
      <c r="S7" s="434"/>
      <c r="T7" s="434"/>
      <c r="U7" s="439" t="s">
        <v>374</v>
      </c>
      <c r="V7" s="1037" t="str">
        <f>VLOOKUP(U7,'組合せ抽選用'!$Q:$U,5,FALSE)</f>
        <v>別府フットボールクラブ．ミネルバＵ－１２</v>
      </c>
      <c r="W7" s="1037"/>
      <c r="X7" s="1037"/>
      <c r="Y7" s="1037"/>
      <c r="Z7" s="1037"/>
      <c r="AA7" s="1037"/>
      <c r="AB7" s="1037"/>
      <c r="AC7" s="1037" t="str">
        <f>VLOOKUP(U7,'組合せ抽選用'!$Q:$V,6,FALSE)</f>
        <v>別府</v>
      </c>
      <c r="AD7" s="1038"/>
    </row>
    <row r="8" spans="17:30" ht="20.25" customHeight="1">
      <c r="Q8" s="434"/>
      <c r="R8" s="434"/>
      <c r="S8" s="434"/>
      <c r="T8" s="434"/>
      <c r="U8" s="434"/>
      <c r="V8" s="434"/>
      <c r="W8" s="434"/>
      <c r="X8" s="434"/>
      <c r="Y8" s="434"/>
      <c r="Z8" s="434"/>
      <c r="AA8" s="434"/>
      <c r="AB8" s="434"/>
      <c r="AC8" s="434"/>
      <c r="AD8" s="434"/>
    </row>
    <row r="10" spans="1:31" ht="27.4" customHeight="1">
      <c r="A10" s="440" t="s">
        <v>644</v>
      </c>
      <c r="B10" s="1039" t="s">
        <v>645</v>
      </c>
      <c r="C10" s="1040"/>
      <c r="D10" s="1041"/>
      <c r="E10" s="1042">
        <f>'予選リーグ'!B19</f>
        <v>0.4166666666666667</v>
      </c>
      <c r="F10" s="1045" t="str">
        <f>F5</f>
        <v>明治サッカースポーツ少年団</v>
      </c>
      <c r="G10" s="1048">
        <f>SUM(I10:I11)</f>
        <v>3</v>
      </c>
      <c r="H10" s="1051" t="s">
        <v>451</v>
      </c>
      <c r="I10" s="441">
        <v>1</v>
      </c>
      <c r="J10" s="441" t="s">
        <v>646</v>
      </c>
      <c r="K10" s="441">
        <v>2</v>
      </c>
      <c r="L10" s="1051" t="s">
        <v>647</v>
      </c>
      <c r="M10" s="1048">
        <f>SUM(K10:K11)</f>
        <v>2</v>
      </c>
      <c r="N10" s="1045" t="str">
        <f>F6</f>
        <v>スマイス・セレソン</v>
      </c>
      <c r="O10" s="1054"/>
      <c r="Q10" s="440" t="s">
        <v>644</v>
      </c>
      <c r="R10" s="1039" t="s">
        <v>648</v>
      </c>
      <c r="S10" s="1040"/>
      <c r="T10" s="1041"/>
      <c r="U10" s="1042">
        <f>'予選リーグ'!B21</f>
        <v>0.4513888888888889</v>
      </c>
      <c r="V10" s="1045" t="str">
        <f>V5</f>
        <v>鶴居ＳＳＳ</v>
      </c>
      <c r="W10" s="1048">
        <f>SUM(Y10:Y11)</f>
        <v>2</v>
      </c>
      <c r="X10" s="1051" t="s">
        <v>451</v>
      </c>
      <c r="Y10" s="441">
        <v>1</v>
      </c>
      <c r="Z10" s="441" t="s">
        <v>646</v>
      </c>
      <c r="AA10" s="441">
        <v>0</v>
      </c>
      <c r="AB10" s="1051" t="s">
        <v>647</v>
      </c>
      <c r="AC10" s="1048">
        <f>SUM(AA10:AA11)</f>
        <v>3</v>
      </c>
      <c r="AD10" s="1045" t="str">
        <f>V6</f>
        <v>リノスフットボールクラブ　Ｕ－１２</v>
      </c>
      <c r="AE10" s="1054"/>
    </row>
    <row r="11" spans="1:31" ht="27.4" customHeight="1">
      <c r="A11" s="442" t="s">
        <v>649</v>
      </c>
      <c r="B11" s="1057"/>
      <c r="C11" s="1057"/>
      <c r="D11" s="1058"/>
      <c r="E11" s="1043"/>
      <c r="F11" s="1046"/>
      <c r="G11" s="1049"/>
      <c r="H11" s="1052"/>
      <c r="I11" s="430">
        <v>2</v>
      </c>
      <c r="J11" s="430" t="s">
        <v>650</v>
      </c>
      <c r="K11" s="430">
        <v>0</v>
      </c>
      <c r="L11" s="1052"/>
      <c r="M11" s="1049"/>
      <c r="N11" s="1046"/>
      <c r="O11" s="1055"/>
      <c r="Q11" s="442" t="s">
        <v>649</v>
      </c>
      <c r="R11" s="1057"/>
      <c r="S11" s="1057"/>
      <c r="T11" s="1058"/>
      <c r="U11" s="1043"/>
      <c r="V11" s="1046"/>
      <c r="W11" s="1049"/>
      <c r="X11" s="1052"/>
      <c r="Y11" s="430">
        <v>1</v>
      </c>
      <c r="Z11" s="430" t="s">
        <v>650</v>
      </c>
      <c r="AA11" s="430">
        <v>3</v>
      </c>
      <c r="AB11" s="1052"/>
      <c r="AC11" s="1049"/>
      <c r="AD11" s="1046"/>
      <c r="AE11" s="1055"/>
    </row>
    <row r="12" spans="1:31" ht="27.4" customHeight="1">
      <c r="A12" s="442" t="s">
        <v>651</v>
      </c>
      <c r="B12" s="1059" t="s">
        <v>652</v>
      </c>
      <c r="C12" s="1059"/>
      <c r="D12" s="1039"/>
      <c r="E12" s="1044"/>
      <c r="F12" s="1047"/>
      <c r="G12" s="1050"/>
      <c r="H12" s="1053"/>
      <c r="I12" s="444"/>
      <c r="J12" s="444" t="s">
        <v>653</v>
      </c>
      <c r="K12" s="444"/>
      <c r="L12" s="1053"/>
      <c r="M12" s="1050"/>
      <c r="N12" s="1047"/>
      <c r="O12" s="1056"/>
      <c r="Q12" s="442" t="s">
        <v>651</v>
      </c>
      <c r="R12" s="1059" t="s">
        <v>645</v>
      </c>
      <c r="S12" s="1059"/>
      <c r="T12" s="1039"/>
      <c r="U12" s="1044"/>
      <c r="V12" s="1047"/>
      <c r="W12" s="1050"/>
      <c r="X12" s="1053"/>
      <c r="Y12" s="444"/>
      <c r="Z12" s="444" t="s">
        <v>653</v>
      </c>
      <c r="AA12" s="444"/>
      <c r="AB12" s="1053"/>
      <c r="AC12" s="1050"/>
      <c r="AD12" s="1047"/>
      <c r="AE12" s="1056"/>
    </row>
    <row r="13" spans="1:31" ht="27.4" customHeight="1">
      <c r="A13" s="1060" t="s">
        <v>654</v>
      </c>
      <c r="B13" s="1060"/>
      <c r="C13" s="1060"/>
      <c r="D13" s="1060"/>
      <c r="E13" s="445" t="s">
        <v>655</v>
      </c>
      <c r="F13" s="446" t="s">
        <v>572</v>
      </c>
      <c r="G13" s="446" t="s">
        <v>656</v>
      </c>
      <c r="H13" s="446" t="s">
        <v>622</v>
      </c>
      <c r="I13" s="447" t="s">
        <v>657</v>
      </c>
      <c r="J13" s="448"/>
      <c r="K13" s="447" t="s">
        <v>657</v>
      </c>
      <c r="L13" s="446" t="s">
        <v>622</v>
      </c>
      <c r="M13" s="446" t="s">
        <v>656</v>
      </c>
      <c r="N13" s="446" t="s">
        <v>572</v>
      </c>
      <c r="O13" s="449" t="s">
        <v>655</v>
      </c>
      <c r="Q13" s="1060" t="s">
        <v>654</v>
      </c>
      <c r="R13" s="1060"/>
      <c r="S13" s="1060"/>
      <c r="T13" s="1061"/>
      <c r="U13" s="445" t="s">
        <v>655</v>
      </c>
      <c r="V13" s="446" t="s">
        <v>572</v>
      </c>
      <c r="W13" s="446" t="s">
        <v>656</v>
      </c>
      <c r="X13" s="446" t="s">
        <v>622</v>
      </c>
      <c r="Y13" s="447" t="s">
        <v>657</v>
      </c>
      <c r="Z13" s="448"/>
      <c r="AA13" s="447" t="s">
        <v>657</v>
      </c>
      <c r="AB13" s="446" t="s">
        <v>622</v>
      </c>
      <c r="AC13" s="446" t="s">
        <v>656</v>
      </c>
      <c r="AD13" s="446" t="s">
        <v>572</v>
      </c>
      <c r="AE13" s="449" t="s">
        <v>655</v>
      </c>
    </row>
    <row r="14" spans="5:31" ht="20.25" customHeight="1" hidden="1">
      <c r="E14" s="450" t="s">
        <v>658</v>
      </c>
      <c r="F14" s="451" t="str">
        <f>IF(ISERROR(VLOOKUP(CONCATENATE($F$10,"_",G14),'選手名簿'!$A:$E,5,FALSE))=TRUE,"",VLOOKUP(CONCATENATE($F$10,"_",G14),'選手名簿'!$A:$E,5,FALSE))</f>
        <v/>
      </c>
      <c r="G14" s="452"/>
      <c r="H14" s="452"/>
      <c r="I14" s="452"/>
      <c r="J14" s="453"/>
      <c r="K14" s="452"/>
      <c r="L14" s="452"/>
      <c r="M14" s="452"/>
      <c r="N14" s="451" t="str">
        <f>IF(ISERROR(VLOOKUP(CONCATENATE($N$10,"_",M14),'選手名簿'!$A:$E,5,FALSE))=TRUE,"",VLOOKUP(CONCATENATE($N$10,"_",M14),'選手名簿'!$A:$E,5,FALSE))</f>
        <v/>
      </c>
      <c r="O14" s="454"/>
      <c r="U14" s="450" t="s">
        <v>658</v>
      </c>
      <c r="V14" s="451" t="str">
        <f>IF(ISERROR(VLOOKUP(CONCATENATE($V$10,"_",W14),'選手名簿'!$A:$E,5,FALSE))=TRUE,"",VLOOKUP(CONCATENATE($V$10,"_",W14),'選手名簿'!$A:$E,5,FALSE))</f>
        <v/>
      </c>
      <c r="W14" s="452"/>
      <c r="X14" s="452"/>
      <c r="Y14" s="452"/>
      <c r="Z14" s="453"/>
      <c r="AA14" s="452"/>
      <c r="AB14" s="452"/>
      <c r="AC14" s="452"/>
      <c r="AD14" s="451" t="str">
        <f>IF(ISERROR(VLOOKUP(CONCATENATE($AD$10,"_",AC14),'選手名簿'!$A:$E,5,FALSE))=TRUE,"",VLOOKUP(CONCATENATE($AD$10,"_",AC14),'選手名簿'!$A:$E,5,FALSE))</f>
        <v/>
      </c>
      <c r="AE14" s="454"/>
    </row>
    <row r="15" spans="5:31" ht="20.25" customHeight="1" hidden="1">
      <c r="E15" s="450" t="s">
        <v>658</v>
      </c>
      <c r="F15" s="451" t="str">
        <f>IF(ISERROR(VLOOKUP(CONCATENATE($F$10,"_",G15),'選手名簿'!$A:$E,5,FALSE))=TRUE,"",VLOOKUP(CONCATENATE($F$10,"_",G15),'選手名簿'!$A:$E,5,FALSE))</f>
        <v/>
      </c>
      <c r="G15" s="452"/>
      <c r="H15" s="452"/>
      <c r="I15" s="452"/>
      <c r="J15" s="453"/>
      <c r="K15" s="452"/>
      <c r="L15" s="452"/>
      <c r="M15" s="452"/>
      <c r="N15" s="451" t="str">
        <f>IF(ISERROR(VLOOKUP(CONCATENATE($N$10,"_",M15),'選手名簿'!$A:$E,5,FALSE))=TRUE,"",VLOOKUP(CONCATENATE($N$10,"_",M15),'選手名簿'!$A:$E,5,FALSE))</f>
        <v/>
      </c>
      <c r="O15" s="454"/>
      <c r="U15" s="450" t="s">
        <v>658</v>
      </c>
      <c r="V15" s="451" t="str">
        <f>IF(ISERROR(VLOOKUP(CONCATENATE($V$10,"_",W15),'選手名簿'!$A:$E,5,FALSE))=TRUE,"",VLOOKUP(CONCATENATE($V$10,"_",W15),'選手名簿'!$A:$E,5,FALSE))</f>
        <v/>
      </c>
      <c r="W15" s="452"/>
      <c r="X15" s="452"/>
      <c r="Y15" s="452"/>
      <c r="Z15" s="453"/>
      <c r="AA15" s="452"/>
      <c r="AB15" s="452"/>
      <c r="AC15" s="452"/>
      <c r="AD15" s="451" t="str">
        <f>IF(ISERROR(VLOOKUP(CONCATENATE($AD$10,"_",AC15),'選手名簿'!$A:$E,5,FALSE))=TRUE,"",VLOOKUP(CONCATENATE($AD$10,"_",AC15),'選手名簿'!$A:$E,5,FALSE))</f>
        <v/>
      </c>
      <c r="AE15" s="454"/>
    </row>
    <row r="16" spans="5:31" ht="20.25" customHeight="1" hidden="1">
      <c r="E16" s="450" t="s">
        <v>658</v>
      </c>
      <c r="F16" s="451" t="str">
        <f>IF(ISERROR(VLOOKUP(CONCATENATE($F$10,"_",G16),'選手名簿'!$A:$E,5,FALSE))=TRUE,"",VLOOKUP(CONCATENATE($F$10,"_",G16),'選手名簿'!$A:$E,5,FALSE))</f>
        <v/>
      </c>
      <c r="G16" s="452"/>
      <c r="H16" s="452"/>
      <c r="I16" s="452"/>
      <c r="J16" s="453"/>
      <c r="K16" s="452"/>
      <c r="L16" s="452"/>
      <c r="M16" s="452"/>
      <c r="N16" s="451" t="str">
        <f>IF(ISERROR(VLOOKUP(CONCATENATE($N$10,"_",M16),'選手名簿'!$A:$E,5,FALSE))=TRUE,"",VLOOKUP(CONCATENATE($N$10,"_",M16),'選手名簿'!$A:$E,5,FALSE))</f>
        <v/>
      </c>
      <c r="O16" s="454"/>
      <c r="U16" s="450" t="s">
        <v>658</v>
      </c>
      <c r="V16" s="451" t="str">
        <f>IF(ISERROR(VLOOKUP(CONCATENATE($V$10,"_",W16),'選手名簿'!$A:$E,5,FALSE))=TRUE,"",VLOOKUP(CONCATENATE($V$10,"_",W16),'選手名簿'!$A:$E,5,FALSE))</f>
        <v/>
      </c>
      <c r="W16" s="452"/>
      <c r="X16" s="452"/>
      <c r="Y16" s="452"/>
      <c r="Z16" s="453"/>
      <c r="AA16" s="452"/>
      <c r="AB16" s="452"/>
      <c r="AC16" s="452"/>
      <c r="AD16" s="451" t="str">
        <f>IF(ISERROR(VLOOKUP(CONCATENATE($AD$10,"_",AC16),'選手名簿'!$A:$E,5,FALSE))=TRUE,"",VLOOKUP(CONCATENATE($AD$10,"_",AC16),'選手名簿'!$A:$E,5,FALSE))</f>
        <v/>
      </c>
      <c r="AE16" s="454"/>
    </row>
    <row r="17" spans="5:31" ht="20.25" customHeight="1" hidden="1">
      <c r="E17" s="450" t="s">
        <v>658</v>
      </c>
      <c r="F17" s="451" t="str">
        <f>IF(ISERROR(VLOOKUP(CONCATENATE($F$10,"_",G17),'選手名簿'!$A:$E,5,FALSE))=TRUE,"",VLOOKUP(CONCATENATE($F$10,"_",G17),'選手名簿'!$A:$E,5,FALSE))</f>
        <v/>
      </c>
      <c r="G17" s="452"/>
      <c r="H17" s="452"/>
      <c r="I17" s="452"/>
      <c r="J17" s="453"/>
      <c r="K17" s="452"/>
      <c r="L17" s="452"/>
      <c r="M17" s="452"/>
      <c r="N17" s="451" t="str">
        <f>IF(ISERROR(VLOOKUP(CONCATENATE($N$10,"_",M17),'選手名簿'!$A:$E,5,FALSE))=TRUE,"",VLOOKUP(CONCATENATE($N$10,"_",M17),'選手名簿'!$A:$E,5,FALSE))</f>
        <v/>
      </c>
      <c r="O17" s="454"/>
      <c r="U17" s="450" t="s">
        <v>658</v>
      </c>
      <c r="V17" s="451" t="str">
        <f>IF(ISERROR(VLOOKUP(CONCATENATE($V$10,"_",W17),'選手名簿'!$A:$E,5,FALSE))=TRUE,"",VLOOKUP(CONCATENATE($V$10,"_",W17),'選手名簿'!$A:$E,5,FALSE))</f>
        <v/>
      </c>
      <c r="W17" s="452"/>
      <c r="X17" s="452"/>
      <c r="Y17" s="452"/>
      <c r="Z17" s="453"/>
      <c r="AA17" s="452"/>
      <c r="AB17" s="452"/>
      <c r="AC17" s="452"/>
      <c r="AD17" s="451" t="str">
        <f>IF(ISERROR(VLOOKUP(CONCATENATE($AD$10,"_",AC17),'選手名簿'!$A:$E,5,FALSE))=TRUE,"",VLOOKUP(CONCATENATE($AD$10,"_",AC17),'選手名簿'!$A:$E,5,FALSE))</f>
        <v/>
      </c>
      <c r="AE17" s="454"/>
    </row>
    <row r="18" spans="5:31" ht="20.25" customHeight="1" hidden="1">
      <c r="E18" s="450" t="s">
        <v>658</v>
      </c>
      <c r="F18" s="451" t="str">
        <f>IF(ISERROR(VLOOKUP(CONCATENATE($F$10,"_",G18),'選手名簿'!$A:$E,5,FALSE))=TRUE,"",VLOOKUP(CONCATENATE($F$10,"_",G18),'選手名簿'!$A:$E,5,FALSE))</f>
        <v/>
      </c>
      <c r="G18" s="452"/>
      <c r="H18" s="452"/>
      <c r="I18" s="452"/>
      <c r="J18" s="453"/>
      <c r="K18" s="452"/>
      <c r="L18" s="452"/>
      <c r="M18" s="452"/>
      <c r="N18" s="451" t="str">
        <f>IF(ISERROR(VLOOKUP(CONCATENATE($N$10,"_",M18),'選手名簿'!$A:$E,5,FALSE))=TRUE,"",VLOOKUP(CONCATENATE($N$10,"_",M18),'選手名簿'!$A:$E,5,FALSE))</f>
        <v/>
      </c>
      <c r="O18" s="454"/>
      <c r="U18" s="450" t="s">
        <v>658</v>
      </c>
      <c r="V18" s="451" t="str">
        <f>IF(ISERROR(VLOOKUP(CONCATENATE($V$10,"_",W18),'選手名簿'!$A:$E,5,FALSE))=TRUE,"",VLOOKUP(CONCATENATE($V$10,"_",W18),'選手名簿'!$A:$E,5,FALSE))</f>
        <v/>
      </c>
      <c r="W18" s="452"/>
      <c r="X18" s="452"/>
      <c r="Y18" s="452"/>
      <c r="Z18" s="453"/>
      <c r="AA18" s="452"/>
      <c r="AB18" s="452"/>
      <c r="AC18" s="452"/>
      <c r="AD18" s="451" t="str">
        <f>IF(ISERROR(VLOOKUP(CONCATENATE($AD$10,"_",AC18),'選手名簿'!$A:$E,5,FALSE))=TRUE,"",VLOOKUP(CONCATENATE($AD$10,"_",AC18),'選手名簿'!$A:$E,5,FALSE))</f>
        <v/>
      </c>
      <c r="AE18" s="454"/>
    </row>
    <row r="19" spans="5:31" ht="20.25" customHeight="1" hidden="1">
      <c r="E19" s="450" t="s">
        <v>658</v>
      </c>
      <c r="F19" s="451" t="str">
        <f>IF(ISERROR(VLOOKUP(CONCATENATE($F$10,"_",G19),'選手名簿'!$A:$E,5,FALSE))=TRUE,"",VLOOKUP(CONCATENATE($F$10,"_",G19),'選手名簿'!$A:$E,5,FALSE))</f>
        <v/>
      </c>
      <c r="G19" s="452"/>
      <c r="H19" s="452"/>
      <c r="I19" s="452"/>
      <c r="J19" s="453"/>
      <c r="K19" s="452"/>
      <c r="L19" s="452"/>
      <c r="M19" s="452"/>
      <c r="N19" s="451" t="str">
        <f>IF(ISERROR(VLOOKUP(CONCATENATE($N$10,"_",M19),'選手名簿'!$A:$E,5,FALSE))=TRUE,"",VLOOKUP(CONCATENATE($N$10,"_",M19),'選手名簿'!$A:$E,5,FALSE))</f>
        <v/>
      </c>
      <c r="O19" s="454"/>
      <c r="U19" s="450" t="s">
        <v>658</v>
      </c>
      <c r="V19" s="451" t="str">
        <f>IF(ISERROR(VLOOKUP(CONCATENATE($V$10,"_",W19),'選手名簿'!$A:$E,5,FALSE))=TRUE,"",VLOOKUP(CONCATENATE($V$10,"_",W19),'選手名簿'!$A:$E,5,FALSE))</f>
        <v/>
      </c>
      <c r="W19" s="452"/>
      <c r="X19" s="452"/>
      <c r="Y19" s="452"/>
      <c r="Z19" s="453"/>
      <c r="AA19" s="452"/>
      <c r="AB19" s="452"/>
      <c r="AC19" s="452"/>
      <c r="AD19" s="451" t="str">
        <f>IF(ISERROR(VLOOKUP(CONCATENATE($AD$10,"_",AC19),'選手名簿'!$A:$E,5,FALSE))=TRUE,"",VLOOKUP(CONCATENATE($AD$10,"_",AC19),'選手名簿'!$A:$E,5,FALSE))</f>
        <v/>
      </c>
      <c r="AE19" s="454"/>
    </row>
    <row r="20" spans="5:31" ht="20.25" customHeight="1" hidden="1">
      <c r="E20" s="450" t="s">
        <v>658</v>
      </c>
      <c r="F20" s="451" t="str">
        <f>IF(ISERROR(VLOOKUP(CONCATENATE($F$10,"_",G20),'選手名簿'!$A:$E,5,FALSE))=TRUE,"",VLOOKUP(CONCATENATE($F$10,"_",G20),'選手名簿'!$A:$E,5,FALSE))</f>
        <v/>
      </c>
      <c r="G20" s="452"/>
      <c r="H20" s="452"/>
      <c r="I20" s="452"/>
      <c r="J20" s="453"/>
      <c r="K20" s="452"/>
      <c r="L20" s="452"/>
      <c r="M20" s="452"/>
      <c r="N20" s="451" t="str">
        <f>IF(ISERROR(VLOOKUP(CONCATENATE($N$10,"_",M20),'選手名簿'!$A:$E,5,FALSE))=TRUE,"",VLOOKUP(CONCATENATE($N$10,"_",M20),'選手名簿'!$A:$E,5,FALSE))</f>
        <v/>
      </c>
      <c r="O20" s="454"/>
      <c r="U20" s="450" t="s">
        <v>658</v>
      </c>
      <c r="V20" s="451" t="str">
        <f>IF(ISERROR(VLOOKUP(CONCATENATE($V$10,"_",W20),'選手名簿'!$A:$E,5,FALSE))=TRUE,"",VLOOKUP(CONCATENATE($V$10,"_",W20),'選手名簿'!$A:$E,5,FALSE))</f>
        <v/>
      </c>
      <c r="W20" s="452"/>
      <c r="X20" s="452"/>
      <c r="Y20" s="452"/>
      <c r="Z20" s="453"/>
      <c r="AA20" s="452"/>
      <c r="AB20" s="452"/>
      <c r="AC20" s="452"/>
      <c r="AD20" s="451" t="str">
        <f>IF(ISERROR(VLOOKUP(CONCATENATE($AD$10,"_",AC20),'選手名簿'!$A:$E,5,FALSE))=TRUE,"",VLOOKUP(CONCATENATE($AD$10,"_",AC20),'選手名簿'!$A:$E,5,FALSE))</f>
        <v/>
      </c>
      <c r="AE20" s="454"/>
    </row>
    <row r="21" spans="5:31" ht="20.25" customHeight="1" hidden="1">
      <c r="E21" s="450" t="s">
        <v>658</v>
      </c>
      <c r="F21" s="451" t="str">
        <f>IF(ISERROR(VLOOKUP(CONCATENATE($F$10,"_",G21),'選手名簿'!$A:$E,5,FALSE))=TRUE,"",VLOOKUP(CONCATENATE($F$10,"_",G21),'選手名簿'!$A:$E,5,FALSE))</f>
        <v/>
      </c>
      <c r="G21" s="452"/>
      <c r="H21" s="452"/>
      <c r="I21" s="452"/>
      <c r="J21" s="453"/>
      <c r="K21" s="452"/>
      <c r="L21" s="452"/>
      <c r="M21" s="452"/>
      <c r="N21" s="451" t="str">
        <f>IF(ISERROR(VLOOKUP(CONCATENATE($N$10,"_",M21),'選手名簿'!$A:$E,5,FALSE))=TRUE,"",VLOOKUP(CONCATENATE($N$10,"_",M21),'選手名簿'!$A:$E,5,FALSE))</f>
        <v/>
      </c>
      <c r="O21" s="454"/>
      <c r="U21" s="450" t="s">
        <v>658</v>
      </c>
      <c r="V21" s="451" t="str">
        <f>IF(ISERROR(VLOOKUP(CONCATENATE($V$10,"_",W21),'選手名簿'!$A:$E,5,FALSE))=TRUE,"",VLOOKUP(CONCATENATE($V$10,"_",W21),'選手名簿'!$A:$E,5,FALSE))</f>
        <v/>
      </c>
      <c r="W21" s="452"/>
      <c r="X21" s="452"/>
      <c r="Y21" s="452"/>
      <c r="Z21" s="453"/>
      <c r="AA21" s="452"/>
      <c r="AB21" s="452"/>
      <c r="AC21" s="452"/>
      <c r="AD21" s="451" t="str">
        <f>IF(ISERROR(VLOOKUP(CONCATENATE($AD$10,"_",AC21),'選手名簿'!$A:$E,5,FALSE))=TRUE,"",VLOOKUP(CONCATENATE($AD$10,"_",AC21),'選手名簿'!$A:$E,5,FALSE))</f>
        <v/>
      </c>
      <c r="AE21" s="454"/>
    </row>
    <row r="22" spans="5:31" ht="20.25" customHeight="1" hidden="1">
      <c r="E22" s="450" t="s">
        <v>658</v>
      </c>
      <c r="F22" s="451" t="str">
        <f>IF(ISERROR(VLOOKUP(CONCATENATE($F$10,"_",G22),'選手名簿'!$A:$E,5,FALSE))=TRUE,"",VLOOKUP(CONCATENATE($F$10,"_",G22),'選手名簿'!$A:$E,5,FALSE))</f>
        <v/>
      </c>
      <c r="G22" s="452"/>
      <c r="H22" s="452"/>
      <c r="I22" s="452"/>
      <c r="J22" s="453"/>
      <c r="K22" s="452"/>
      <c r="L22" s="452"/>
      <c r="M22" s="452"/>
      <c r="N22" s="451" t="str">
        <f>IF(ISERROR(VLOOKUP(CONCATENATE($N$10,"_",M22),'選手名簿'!$A:$E,5,FALSE))=TRUE,"",VLOOKUP(CONCATENATE($N$10,"_",M22),'選手名簿'!$A:$E,5,FALSE))</f>
        <v/>
      </c>
      <c r="O22" s="454"/>
      <c r="U22" s="450" t="s">
        <v>658</v>
      </c>
      <c r="V22" s="451" t="str">
        <f>IF(ISERROR(VLOOKUP(CONCATENATE($V$10,"_",W22),'選手名簿'!$A:$E,5,FALSE))=TRUE,"",VLOOKUP(CONCATENATE($V$10,"_",W22),'選手名簿'!$A:$E,5,FALSE))</f>
        <v/>
      </c>
      <c r="W22" s="452"/>
      <c r="X22" s="452"/>
      <c r="Y22" s="452"/>
      <c r="Z22" s="453"/>
      <c r="AA22" s="452"/>
      <c r="AB22" s="452"/>
      <c r="AC22" s="452"/>
      <c r="AD22" s="451" t="str">
        <f>IF(ISERROR(VLOOKUP(CONCATENATE($AD$10,"_",AC22),'選手名簿'!$A:$E,5,FALSE))=TRUE,"",VLOOKUP(CONCATENATE($AD$10,"_",AC22),'選手名簿'!$A:$E,5,FALSE))</f>
        <v/>
      </c>
      <c r="AE22" s="454"/>
    </row>
    <row r="23" spans="5:31" ht="20.25" customHeight="1" hidden="1">
      <c r="E23" s="455" t="s">
        <v>658</v>
      </c>
      <c r="F23" s="456" t="str">
        <f>IF(ISERROR(VLOOKUP(CONCATENATE($F$10,"_",G23),'選手名簿'!$A:$E,5,FALSE))=TRUE,"",VLOOKUP(CONCATENATE($F$10,"_",G23),'選手名簿'!$A:$E,5,FALSE))</f>
        <v/>
      </c>
      <c r="G23" s="457"/>
      <c r="H23" s="457"/>
      <c r="I23" s="457"/>
      <c r="J23" s="458"/>
      <c r="K23" s="457"/>
      <c r="L23" s="457"/>
      <c r="M23" s="457"/>
      <c r="N23" s="456" t="str">
        <f>IF(ISERROR(VLOOKUP(CONCATENATE($N$10,"_",M23),'選手名簿'!$A:$E,5,FALSE))=TRUE,"",VLOOKUP(CONCATENATE($N$10,"_",M23),'選手名簿'!$A:$E,5,FALSE))</f>
        <v/>
      </c>
      <c r="O23" s="454"/>
      <c r="U23" s="455" t="s">
        <v>658</v>
      </c>
      <c r="V23" s="456" t="str">
        <f>IF(ISERROR(VLOOKUP(CONCATENATE($V$10,"_",W23),'選手名簿'!$A:$E,5,FALSE))=TRUE,"",VLOOKUP(CONCATENATE($V$10,"_",W23),'選手名簿'!$A:$E,5,FALSE))</f>
        <v/>
      </c>
      <c r="W23" s="457"/>
      <c r="X23" s="457"/>
      <c r="Y23" s="457"/>
      <c r="Z23" s="458"/>
      <c r="AA23" s="457"/>
      <c r="AB23" s="457"/>
      <c r="AC23" s="457"/>
      <c r="AD23" s="456" t="str">
        <f>IF(ISERROR(VLOOKUP(CONCATENATE($AD$10,"_",AC23),'選手名簿'!$A:$E,5,FALSE))=TRUE,"",VLOOKUP(CONCATENATE($AD$10,"_",AC23),'選手名簿'!$A:$E,5,FALSE))</f>
        <v/>
      </c>
      <c r="AE23" s="454"/>
    </row>
    <row r="24" spans="1:31" ht="20.25" customHeight="1">
      <c r="A24" s="459" t="s">
        <v>656</v>
      </c>
      <c r="B24" s="1062" t="s">
        <v>659</v>
      </c>
      <c r="C24" s="1062"/>
      <c r="D24" s="1062"/>
      <c r="E24" s="450"/>
      <c r="F24" s="451" t="str">
        <f>IF(ISERROR(VLOOKUP(CONCATENATE($F$10,"_",G24),'選手名簿'!$A:$E,5,FALSE))=TRUE,"",VLOOKUP(CONCATENATE($F$10,"_",G24),'選手名簿'!$A:$E,5,FALSE))</f>
        <v/>
      </c>
      <c r="G24" s="452"/>
      <c r="H24" s="452"/>
      <c r="I24" s="452"/>
      <c r="J24" s="453"/>
      <c r="K24" s="452"/>
      <c r="L24" s="452"/>
      <c r="M24" s="452"/>
      <c r="N24" s="451" t="str">
        <f>IF(ISERROR(VLOOKUP(CONCATENATE($N$10,"_",M24),'選手名簿'!$A:$E,5,FALSE))=TRUE,"",VLOOKUP(CONCATENATE($N$10,"_",M24),'選手名簿'!$A:$E,5,FALSE))</f>
        <v/>
      </c>
      <c r="O24" s="460"/>
      <c r="Q24" s="459" t="s">
        <v>656</v>
      </c>
      <c r="R24" s="1062" t="s">
        <v>660</v>
      </c>
      <c r="S24" s="1062"/>
      <c r="T24" s="1063"/>
      <c r="U24" s="450"/>
      <c r="V24" s="451" t="str">
        <f>IF(ISERROR(VLOOKUP(CONCATENATE($V$10,"_",W24),'選手名簿'!$A:$E,5,FALSE))=TRUE,"",VLOOKUP(CONCATENATE($V$10,"_",W24),'選手名簿'!$A:$E,5,FALSE))</f>
        <v/>
      </c>
      <c r="W24" s="452"/>
      <c r="X24" s="452"/>
      <c r="Y24" s="452"/>
      <c r="Z24" s="453"/>
      <c r="AA24" s="452"/>
      <c r="AB24" s="452"/>
      <c r="AC24" s="452"/>
      <c r="AD24" s="451" t="str">
        <f>IF(ISERROR(VLOOKUP(CONCATENATE($AD$10,"_",AC24),'選手名簿'!$A:$E,5,FALSE))=TRUE,"",VLOOKUP(CONCATENATE($AD$10,"_",AC24),'選手名簿'!$A:$E,5,FALSE))</f>
        <v/>
      </c>
      <c r="AE24" s="460"/>
    </row>
    <row r="25" spans="1:31" ht="20.25" customHeight="1">
      <c r="A25" s="461" t="s">
        <v>240</v>
      </c>
      <c r="B25" s="1064" t="str">
        <f>IF(ISERROR(VLOOKUP(B24,'審判員'!$A:$C,2,FALSE))=TRUE,"",VLOOKUP(B24,'審判員'!$A:$C,2,FALSE))</f>
        <v>須藤　健二</v>
      </c>
      <c r="C25" s="1065"/>
      <c r="D25" s="462" t="str">
        <f>IF(ISERROR(VLOOKUP(B24,'審判員'!$A:$C,3,FALSE))=TRUE,"",VLOOKUP(B24,'審判員'!$A:$C,3,FALSE))</f>
        <v>２級</v>
      </c>
      <c r="E25" s="463"/>
      <c r="F25" s="464" t="str">
        <f>IF(ISERROR(VLOOKUP(CONCATENATE($F$10,"_",G25),'選手名簿'!$A:$E,5,FALSE))=TRUE,"",VLOOKUP(CONCATENATE($F$10,"_",G25),'選手名簿'!$A:$E,5,FALSE))</f>
        <v/>
      </c>
      <c r="G25" s="465"/>
      <c r="H25" s="465"/>
      <c r="I25" s="465"/>
      <c r="J25" s="453"/>
      <c r="K25" s="465"/>
      <c r="L25" s="465"/>
      <c r="M25" s="465"/>
      <c r="N25" s="464" t="str">
        <f>IF(ISERROR(VLOOKUP(CONCATENATE($N$10,"_",M25),'選手名簿'!$A:$E,5,FALSE))=TRUE,"",VLOOKUP(CONCATENATE($N$10,"_",M25),'選手名簿'!$A:$E,5,FALSE))</f>
        <v/>
      </c>
      <c r="O25" s="460"/>
      <c r="Q25" s="461" t="s">
        <v>240</v>
      </c>
      <c r="R25" s="1064" t="str">
        <f>IF(ISERROR(VLOOKUP(R24,'審判員'!$A:$C,2,FALSE))=TRUE,"",VLOOKUP(R24,'審判員'!$A:$C,2,FALSE))</f>
        <v>木城　健太</v>
      </c>
      <c r="S25" s="1065"/>
      <c r="T25" s="461" t="str">
        <f>IF(ISERROR(VLOOKUP(R24,'審判員'!$A:$C,3,FALSE))=TRUE,"",VLOOKUP(R24,'審判員'!$A:$C,3,FALSE))</f>
        <v>３級</v>
      </c>
      <c r="U25" s="463"/>
      <c r="V25" s="464" t="str">
        <f>IF(ISERROR(VLOOKUP(CONCATENATE($V$10,"_",W25),'選手名簿'!$A:$E,5,FALSE))=TRUE,"",VLOOKUP(CONCATENATE($V$10,"_",W25),'選手名簿'!$A:$E,5,FALSE))</f>
        <v/>
      </c>
      <c r="W25" s="465"/>
      <c r="X25" s="465"/>
      <c r="Y25" s="465"/>
      <c r="Z25" s="453"/>
      <c r="AA25" s="465"/>
      <c r="AB25" s="465"/>
      <c r="AC25" s="465"/>
      <c r="AD25" s="464" t="str">
        <f>IF(ISERROR(VLOOKUP(CONCATENATE($AD$10,"_",AC25),'選手名簿'!$A:$E,5,FALSE))=TRUE,"",VLOOKUP(CONCATENATE($AD$10,"_",AC25),'選手名簿'!$A:$E,5,FALSE))</f>
        <v/>
      </c>
      <c r="AE25" s="460"/>
    </row>
    <row r="26" spans="1:31" ht="20.25" customHeight="1">
      <c r="A26" s="459" t="s">
        <v>656</v>
      </c>
      <c r="B26" s="1062" t="s">
        <v>661</v>
      </c>
      <c r="C26" s="1062"/>
      <c r="D26" s="1062"/>
      <c r="E26" s="463"/>
      <c r="F26" s="464" t="str">
        <f>IF(ISERROR(VLOOKUP(CONCATENATE($F$10,"_",G26),'選手名簿'!$A:$E,5,FALSE))=TRUE,"",VLOOKUP(CONCATENATE($F$10,"_",G26),'選手名簿'!$A:$E,5,FALSE))</f>
        <v/>
      </c>
      <c r="G26" s="465"/>
      <c r="H26" s="465"/>
      <c r="I26" s="465"/>
      <c r="J26" s="453"/>
      <c r="K26" s="465"/>
      <c r="L26" s="465"/>
      <c r="M26" s="465"/>
      <c r="N26" s="464" t="str">
        <f>IF(ISERROR(VLOOKUP(CONCATENATE($N$10,"_",M26),'選手名簿'!$A:$E,5,FALSE))=TRUE,"",VLOOKUP(CONCATENATE($N$10,"_",M26),'選手名簿'!$A:$E,5,FALSE))</f>
        <v/>
      </c>
      <c r="O26" s="460"/>
      <c r="Q26" s="459" t="s">
        <v>656</v>
      </c>
      <c r="R26" s="1062" t="s">
        <v>662</v>
      </c>
      <c r="S26" s="1062"/>
      <c r="T26" s="1063"/>
      <c r="U26" s="463"/>
      <c r="V26" s="464" t="str">
        <f>IF(ISERROR(VLOOKUP(CONCATENATE($V$10,"_",W26),'選手名簿'!$A:$E,5,FALSE))=TRUE,"",VLOOKUP(CONCATENATE($V$10,"_",W26),'選手名簿'!$A:$E,5,FALSE))</f>
        <v/>
      </c>
      <c r="W26" s="465"/>
      <c r="X26" s="465"/>
      <c r="Y26" s="465"/>
      <c r="Z26" s="453"/>
      <c r="AA26" s="465"/>
      <c r="AB26" s="465"/>
      <c r="AC26" s="465"/>
      <c r="AD26" s="464" t="str">
        <f>IF(ISERROR(VLOOKUP(CONCATENATE($AD$10,"_",AC26),'選手名簿'!$A:$E,5,FALSE))=TRUE,"",VLOOKUP(CONCATENATE($AD$10,"_",AC26),'選手名簿'!$A:$E,5,FALSE))</f>
        <v/>
      </c>
      <c r="AE26" s="460"/>
    </row>
    <row r="27" spans="1:31" ht="20.25" customHeight="1">
      <c r="A27" s="461" t="s">
        <v>663</v>
      </c>
      <c r="B27" s="1064" t="str">
        <f>IF(ISERROR(VLOOKUP(B26,'審判員'!$A:$C,2,FALSE))=TRUE,"",VLOOKUP(B26,'審判員'!$A:$C,2,FALSE))</f>
        <v>鴨川　奨</v>
      </c>
      <c r="C27" s="1065"/>
      <c r="D27" s="462" t="str">
        <f>IF(ISERROR(VLOOKUP(B26,'審判員'!$A:$C,3,FALSE))=TRUE,"",VLOOKUP(B26,'審判員'!$A:$C,3,FALSE))</f>
        <v>３級</v>
      </c>
      <c r="E27" s="463"/>
      <c r="F27" s="464" t="str">
        <f>IF(ISERROR(VLOOKUP(CONCATENATE($F$10,"_",G27),'選手名簿'!$A:$E,5,FALSE))=TRUE,"",VLOOKUP(CONCATENATE($F$10,"_",G27),'選手名簿'!$A:$E,5,FALSE))</f>
        <v/>
      </c>
      <c r="G27" s="465"/>
      <c r="H27" s="465"/>
      <c r="I27" s="465"/>
      <c r="J27" s="453"/>
      <c r="K27" s="465"/>
      <c r="L27" s="465"/>
      <c r="M27" s="465"/>
      <c r="N27" s="464" t="str">
        <f>IF(ISERROR(VLOOKUP(CONCATENATE($N$10,"_",M27),'選手名簿'!$A:$E,5,FALSE))=TRUE,"",VLOOKUP(CONCATENATE($N$10,"_",M27),'選手名簿'!$A:$E,5,FALSE))</f>
        <v/>
      </c>
      <c r="O27" s="460"/>
      <c r="Q27" s="461" t="s">
        <v>663</v>
      </c>
      <c r="R27" s="1064" t="str">
        <f>IF(ISERROR(VLOOKUP(R26,'審判員'!$A:$C,2,FALSE))=TRUE,"",VLOOKUP(R26,'審判員'!$A:$C,2,FALSE))</f>
        <v>如法寺　雅俊</v>
      </c>
      <c r="S27" s="1065"/>
      <c r="T27" s="461" t="str">
        <f>IF(ISERROR(VLOOKUP(R26,'審判員'!$A:$C,3,FALSE))=TRUE,"",VLOOKUP(R26,'審判員'!$A:$C,3,FALSE))</f>
        <v>３級</v>
      </c>
      <c r="U27" s="463"/>
      <c r="V27" s="464" t="str">
        <f>IF(ISERROR(VLOOKUP(CONCATENATE($V$10,"_",W27),'選手名簿'!$A:$E,5,FALSE))=TRUE,"",VLOOKUP(CONCATENATE($V$10,"_",W27),'選手名簿'!$A:$E,5,FALSE))</f>
        <v/>
      </c>
      <c r="W27" s="465"/>
      <c r="X27" s="465"/>
      <c r="Y27" s="465"/>
      <c r="Z27" s="453"/>
      <c r="AA27" s="465"/>
      <c r="AB27" s="465"/>
      <c r="AC27" s="465"/>
      <c r="AD27" s="464" t="str">
        <f>IF(ISERROR(VLOOKUP(CONCATENATE($AD$10,"_",AC27),'選手名簿'!$A:$E,5,FALSE))=TRUE,"",VLOOKUP(CONCATENATE($AD$10,"_",AC27),'選手名簿'!$A:$E,5,FALSE))</f>
        <v/>
      </c>
      <c r="AE27" s="460"/>
    </row>
    <row r="28" spans="1:31" ht="20.25" customHeight="1">
      <c r="A28" s="459" t="s">
        <v>656</v>
      </c>
      <c r="B28" s="1062" t="s">
        <v>664</v>
      </c>
      <c r="C28" s="1062"/>
      <c r="D28" s="1062"/>
      <c r="E28" s="463"/>
      <c r="F28" s="464" t="str">
        <f>IF(ISERROR(VLOOKUP(CONCATENATE($F$10,"_",G28),'選手名簿'!$A:$E,5,FALSE))=TRUE,"",VLOOKUP(CONCATENATE($F$10,"_",G28),'選手名簿'!$A:$E,5,FALSE))</f>
        <v/>
      </c>
      <c r="G28" s="465"/>
      <c r="H28" s="465"/>
      <c r="I28" s="465"/>
      <c r="J28" s="453"/>
      <c r="K28" s="465"/>
      <c r="L28" s="465"/>
      <c r="M28" s="465"/>
      <c r="N28" s="464" t="str">
        <f>IF(ISERROR(VLOOKUP(CONCATENATE($N$10,"_",M28),'選手名簿'!$A:$E,5,FALSE))=TRUE,"",VLOOKUP(CONCATENATE($N$10,"_",M28),'選手名簿'!$A:$E,5,FALSE))</f>
        <v/>
      </c>
      <c r="O28" s="460"/>
      <c r="Q28" s="459" t="s">
        <v>656</v>
      </c>
      <c r="R28" s="1062" t="s">
        <v>665</v>
      </c>
      <c r="S28" s="1062"/>
      <c r="T28" s="1063"/>
      <c r="U28" s="463"/>
      <c r="V28" s="464" t="str">
        <f>IF(ISERROR(VLOOKUP(CONCATENATE($V$10,"_",W28),'選手名簿'!$A:$E,5,FALSE))=TRUE,"",VLOOKUP(CONCATENATE($V$10,"_",W28),'選手名簿'!$A:$E,5,FALSE))</f>
        <v/>
      </c>
      <c r="W28" s="465"/>
      <c r="X28" s="465"/>
      <c r="Y28" s="465"/>
      <c r="Z28" s="453"/>
      <c r="AA28" s="465"/>
      <c r="AB28" s="465"/>
      <c r="AC28" s="465"/>
      <c r="AD28" s="464" t="str">
        <f>IF(ISERROR(VLOOKUP(CONCATENATE($AD$10,"_",AC28),'選手名簿'!$A:$E,5,FALSE))=TRUE,"",VLOOKUP(CONCATENATE($AD$10,"_",AC28),'選手名簿'!$A:$E,5,FALSE))</f>
        <v/>
      </c>
      <c r="AE28" s="460"/>
    </row>
    <row r="29" spans="1:31" ht="20.25" customHeight="1">
      <c r="A29" s="461" t="s">
        <v>666</v>
      </c>
      <c r="B29" s="1064" t="str">
        <f>IF(ISERROR(VLOOKUP(B28,'審判員'!$A:$C,2,FALSE))=TRUE,"",VLOOKUP(B28,'審判員'!$A:$C,2,FALSE))</f>
        <v>富山　保</v>
      </c>
      <c r="C29" s="1065"/>
      <c r="D29" s="462" t="str">
        <f>IF(ISERROR(VLOOKUP(B28,'審判員'!$A:$C,3,FALSE))=TRUE,"",VLOOKUP(B28,'審判員'!$A:$C,3,FALSE))</f>
        <v>３級</v>
      </c>
      <c r="E29" s="463"/>
      <c r="F29" s="464" t="str">
        <f>IF(ISERROR(VLOOKUP(CONCATENATE($F$10,"_",G29),'選手名簿'!$A:$E,5,FALSE))=TRUE,"",VLOOKUP(CONCATENATE($F$10,"_",G29),'選手名簿'!$A:$E,5,FALSE))</f>
        <v/>
      </c>
      <c r="G29" s="465"/>
      <c r="H29" s="465"/>
      <c r="I29" s="465"/>
      <c r="J29" s="453"/>
      <c r="K29" s="465"/>
      <c r="L29" s="465"/>
      <c r="M29" s="465"/>
      <c r="N29" s="464" t="str">
        <f>IF(ISERROR(VLOOKUP(CONCATENATE($N$10,"_",M29),'選手名簿'!$A:$E,5,FALSE))=TRUE,"",VLOOKUP(CONCATENATE($N$10,"_",M29),'選手名簿'!$A:$E,5,FALSE))</f>
        <v/>
      </c>
      <c r="O29" s="460"/>
      <c r="Q29" s="461" t="s">
        <v>666</v>
      </c>
      <c r="R29" s="1064" t="str">
        <f>IF(ISERROR(VLOOKUP(R28,'審判員'!$A:$C,2,FALSE))=TRUE,"",VLOOKUP(R28,'審判員'!$A:$C,2,FALSE))</f>
        <v>柳元　哲哉</v>
      </c>
      <c r="S29" s="1065"/>
      <c r="T29" s="461" t="str">
        <f>IF(ISERROR(VLOOKUP(R28,'審判員'!$A:$C,3,FALSE))=TRUE,"",VLOOKUP(R28,'審判員'!$A:$C,3,FALSE))</f>
        <v>３級</v>
      </c>
      <c r="U29" s="463"/>
      <c r="V29" s="464" t="str">
        <f>IF(ISERROR(VLOOKUP(CONCATENATE($V$10,"_",W29),'選手名簿'!$A:$E,5,FALSE))=TRUE,"",VLOOKUP(CONCATENATE($V$10,"_",W29),'選手名簿'!$A:$E,5,FALSE))</f>
        <v/>
      </c>
      <c r="W29" s="465"/>
      <c r="X29" s="465"/>
      <c r="Y29" s="465"/>
      <c r="Z29" s="453"/>
      <c r="AA29" s="465"/>
      <c r="AB29" s="465"/>
      <c r="AC29" s="465"/>
      <c r="AD29" s="464" t="str">
        <f>IF(ISERROR(VLOOKUP(CONCATENATE($AD$10,"_",AC29),'選手名簿'!$A:$E,5,FALSE))=TRUE,"",VLOOKUP(CONCATENATE($AD$10,"_",AC29),'選手名簿'!$A:$E,5,FALSE))</f>
        <v/>
      </c>
      <c r="AE29" s="460"/>
    </row>
    <row r="30" spans="1:31" ht="20.25" customHeight="1">
      <c r="A30" s="459" t="s">
        <v>656</v>
      </c>
      <c r="B30" s="1062" t="s">
        <v>660</v>
      </c>
      <c r="C30" s="1062"/>
      <c r="D30" s="1062"/>
      <c r="E30" s="463"/>
      <c r="F30" s="464" t="str">
        <f>IF(ISERROR(VLOOKUP(CONCATENATE($F$10,"_",G30),'選手名簿'!$A:$E,5,FALSE))=TRUE,"",VLOOKUP(CONCATENATE($F$10,"_",G30),'選手名簿'!$A:$E,5,FALSE))</f>
        <v/>
      </c>
      <c r="G30" s="465"/>
      <c r="H30" s="465"/>
      <c r="I30" s="465"/>
      <c r="J30" s="453"/>
      <c r="K30" s="465"/>
      <c r="L30" s="465"/>
      <c r="M30" s="465"/>
      <c r="N30" s="464" t="str">
        <f>IF(ISERROR(VLOOKUP(CONCATENATE($N$10,"_",M30),'選手名簿'!$A:$E,5,FALSE))=TRUE,"",VLOOKUP(CONCATENATE($N$10,"_",M30),'選手名簿'!$A:$E,5,FALSE))</f>
        <v/>
      </c>
      <c r="O30" s="460"/>
      <c r="Q30" s="459" t="s">
        <v>656</v>
      </c>
      <c r="R30" s="1062" t="s">
        <v>667</v>
      </c>
      <c r="S30" s="1062"/>
      <c r="T30" s="1063"/>
      <c r="U30" s="463"/>
      <c r="V30" s="464" t="str">
        <f>IF(ISERROR(VLOOKUP(CONCATENATE($V$10,"_",W30),'選手名簿'!$A:$E,5,FALSE))=TRUE,"",VLOOKUP(CONCATENATE($V$10,"_",W30),'選手名簿'!$A:$E,5,FALSE))</f>
        <v/>
      </c>
      <c r="W30" s="465"/>
      <c r="X30" s="465"/>
      <c r="Y30" s="465"/>
      <c r="Z30" s="453"/>
      <c r="AA30" s="465"/>
      <c r="AB30" s="465"/>
      <c r="AC30" s="465"/>
      <c r="AD30" s="464" t="str">
        <f>IF(ISERROR(VLOOKUP(CONCATENATE($AD$10,"_",AC30),'選手名簿'!$A:$E,5,FALSE))=TRUE,"",VLOOKUP(CONCATENATE($AD$10,"_",AC30),'選手名簿'!$A:$E,5,FALSE))</f>
        <v/>
      </c>
      <c r="AE30" s="460"/>
    </row>
    <row r="31" spans="1:31" ht="20.25" customHeight="1">
      <c r="A31" s="461" t="s">
        <v>668</v>
      </c>
      <c r="B31" s="1064" t="str">
        <f>IF(ISERROR(VLOOKUP(B30,'審判員'!$A:$C,2,FALSE))=TRUE,"",VLOOKUP(B30,'審判員'!$A:$C,2,FALSE))</f>
        <v>木城　健太</v>
      </c>
      <c r="C31" s="1065"/>
      <c r="D31" s="462" t="str">
        <f>IF(ISERROR(VLOOKUP(B30,'審判員'!$A:$C,3,FALSE))=TRUE,"",VLOOKUP(B30,'審判員'!$A:$C,3,FALSE))</f>
        <v>３級</v>
      </c>
      <c r="E31" s="466"/>
      <c r="F31" s="467" t="str">
        <f>IF(ISERROR(VLOOKUP(CONCATENATE($F$10,"_",G31),'選手名簿'!$A:$E,5,FALSE))=TRUE,"",VLOOKUP(CONCATENATE($F$10,"_",G31),'選手名簿'!$A:$E,5,FALSE))</f>
        <v/>
      </c>
      <c r="G31" s="468"/>
      <c r="H31" s="468"/>
      <c r="I31" s="468"/>
      <c r="J31" s="458"/>
      <c r="K31" s="468"/>
      <c r="L31" s="468"/>
      <c r="M31" s="468"/>
      <c r="N31" s="467" t="str">
        <f>IF(ISERROR(VLOOKUP(CONCATENATE($N$10,"_",M31),'選手名簿'!$A:$E,5,FALSE))=TRUE,"",VLOOKUP(CONCATENATE($N$10,"_",M31),'選手名簿'!$A:$E,5,FALSE))</f>
        <v/>
      </c>
      <c r="O31" s="469"/>
      <c r="Q31" s="461" t="s">
        <v>668</v>
      </c>
      <c r="R31" s="1064" t="str">
        <f>IF(ISERROR(VLOOKUP(R30,'審判員'!$A:$C,2,FALSE))=TRUE,"",VLOOKUP(R30,'審判員'!$A:$C,2,FALSE))</f>
        <v>大本　敏行</v>
      </c>
      <c r="S31" s="1065"/>
      <c r="T31" s="461" t="str">
        <f>IF(ISERROR(VLOOKUP(R30,'審判員'!$A:$C,3,FALSE))=TRUE,"",VLOOKUP(R30,'審判員'!$A:$C,3,FALSE))</f>
        <v>３級</v>
      </c>
      <c r="U31" s="466"/>
      <c r="V31" s="467" t="str">
        <f>IF(ISERROR(VLOOKUP(CONCATENATE($V$10,"_",W31),'選手名簿'!$A:$E,5,FALSE))=TRUE,"",VLOOKUP(CONCATENATE($V$10,"_",W31),'選手名簿'!$A:$E,5,FALSE))</f>
        <v/>
      </c>
      <c r="W31" s="468"/>
      <c r="X31" s="468"/>
      <c r="Y31" s="468"/>
      <c r="Z31" s="458"/>
      <c r="AA31" s="468"/>
      <c r="AB31" s="468"/>
      <c r="AC31" s="468"/>
      <c r="AD31" s="467" t="str">
        <f>IF(ISERROR(VLOOKUP(CONCATENATE($AD$10,"_",AC31),'選手名簿'!$A:$E,5,FALSE))=TRUE,"",VLOOKUP(CONCATENATE($AD$10,"_",AC31),'選手名簿'!$A:$E,5,FALSE))</f>
        <v/>
      </c>
      <c r="AE31" s="469"/>
    </row>
    <row r="32" spans="5:21" ht="9.95" customHeight="1">
      <c r="E32" s="470"/>
      <c r="U32" s="470"/>
    </row>
    <row r="33" spans="5:21" ht="9.95" customHeight="1">
      <c r="E33" s="470"/>
      <c r="U33" s="470"/>
    </row>
    <row r="34" ht="9.95" customHeight="1"/>
    <row r="35" ht="9.95" customHeight="1"/>
    <row r="36" ht="9.95" customHeight="1"/>
    <row r="37" ht="9.95" customHeight="1"/>
    <row r="38" spans="5:21" ht="9.95" customHeight="1">
      <c r="E38" s="470"/>
      <c r="U38" s="470"/>
    </row>
    <row r="39" spans="1:31" ht="27.4" customHeight="1">
      <c r="A39" s="440" t="s">
        <v>644</v>
      </c>
      <c r="B39" s="1039" t="s">
        <v>652</v>
      </c>
      <c r="C39" s="1040"/>
      <c r="D39" s="1041"/>
      <c r="E39" s="1042">
        <f>'予選リーグ'!B23</f>
        <v>0.4861111111111111</v>
      </c>
      <c r="F39" s="1045" t="str">
        <f>F6</f>
        <v>スマイス・セレソン</v>
      </c>
      <c r="G39" s="1048">
        <f>SUM(I39:I40)</f>
        <v>7</v>
      </c>
      <c r="H39" s="1051" t="s">
        <v>451</v>
      </c>
      <c r="I39" s="441">
        <v>2</v>
      </c>
      <c r="J39" s="441" t="s">
        <v>646</v>
      </c>
      <c r="K39" s="441">
        <v>0</v>
      </c>
      <c r="L39" s="1051" t="s">
        <v>647</v>
      </c>
      <c r="M39" s="1048">
        <f>SUM(K39:K40)</f>
        <v>0</v>
      </c>
      <c r="N39" s="1045" t="str">
        <f>F7</f>
        <v>鶴崎ＳＳＳ</v>
      </c>
      <c r="O39" s="1054"/>
      <c r="Q39" s="440" t="s">
        <v>644</v>
      </c>
      <c r="R39" s="1039" t="s">
        <v>669</v>
      </c>
      <c r="S39" s="1040"/>
      <c r="T39" s="1041"/>
      <c r="U39" s="1042">
        <f>'予選リーグ'!B27</f>
        <v>0.5555555555555556</v>
      </c>
      <c r="V39" s="1045" t="str">
        <f>V6</f>
        <v>リノスフットボールクラブ　Ｕ－１２</v>
      </c>
      <c r="W39" s="1048">
        <f>SUM(Y39:Y40)</f>
        <v>2</v>
      </c>
      <c r="X39" s="1051" t="s">
        <v>451</v>
      </c>
      <c r="Y39" s="441">
        <v>1</v>
      </c>
      <c r="Z39" s="441" t="s">
        <v>646</v>
      </c>
      <c r="AA39" s="441">
        <v>0</v>
      </c>
      <c r="AB39" s="1051" t="s">
        <v>647</v>
      </c>
      <c r="AC39" s="1048">
        <f>SUM(AA39:AA40)</f>
        <v>0</v>
      </c>
      <c r="AD39" s="1045" t="str">
        <f>V7</f>
        <v>別府フットボールクラブ．ミネルバＵ－１２</v>
      </c>
      <c r="AE39" s="1054"/>
    </row>
    <row r="40" spans="1:31" ht="27.4" customHeight="1">
      <c r="A40" s="442" t="s">
        <v>649</v>
      </c>
      <c r="B40" s="1057"/>
      <c r="C40" s="1057"/>
      <c r="D40" s="1058"/>
      <c r="E40" s="1043"/>
      <c r="F40" s="1046"/>
      <c r="G40" s="1049"/>
      <c r="H40" s="1052"/>
      <c r="I40" s="430">
        <v>5</v>
      </c>
      <c r="J40" s="430" t="s">
        <v>650</v>
      </c>
      <c r="K40" s="430">
        <v>0</v>
      </c>
      <c r="L40" s="1052"/>
      <c r="M40" s="1049"/>
      <c r="N40" s="1046"/>
      <c r="O40" s="1055"/>
      <c r="Q40" s="442" t="s">
        <v>649</v>
      </c>
      <c r="R40" s="1057"/>
      <c r="S40" s="1057"/>
      <c r="T40" s="1058"/>
      <c r="U40" s="1043"/>
      <c r="V40" s="1046"/>
      <c r="W40" s="1049"/>
      <c r="X40" s="1052"/>
      <c r="Y40" s="430">
        <v>1</v>
      </c>
      <c r="Z40" s="430" t="s">
        <v>650</v>
      </c>
      <c r="AA40" s="430">
        <v>0</v>
      </c>
      <c r="AB40" s="1052"/>
      <c r="AC40" s="1049"/>
      <c r="AD40" s="1046"/>
      <c r="AE40" s="1055"/>
    </row>
    <row r="41" spans="1:31" ht="27.4" customHeight="1">
      <c r="A41" s="442" t="s">
        <v>651</v>
      </c>
      <c r="B41" s="1059" t="s">
        <v>645</v>
      </c>
      <c r="C41" s="1059"/>
      <c r="D41" s="1039"/>
      <c r="E41" s="1044"/>
      <c r="F41" s="1047"/>
      <c r="G41" s="1050"/>
      <c r="H41" s="1053"/>
      <c r="I41" s="444"/>
      <c r="J41" s="444" t="s">
        <v>653</v>
      </c>
      <c r="K41" s="444"/>
      <c r="L41" s="1053"/>
      <c r="M41" s="1050"/>
      <c r="N41" s="1047"/>
      <c r="O41" s="1056"/>
      <c r="Q41" s="442" t="s">
        <v>651</v>
      </c>
      <c r="R41" s="1059" t="s">
        <v>648</v>
      </c>
      <c r="S41" s="1059"/>
      <c r="T41" s="1039"/>
      <c r="U41" s="1044"/>
      <c r="V41" s="1047"/>
      <c r="W41" s="1050"/>
      <c r="X41" s="1053"/>
      <c r="Y41" s="444"/>
      <c r="Z41" s="444" t="s">
        <v>653</v>
      </c>
      <c r="AA41" s="444"/>
      <c r="AB41" s="1053"/>
      <c r="AC41" s="1050"/>
      <c r="AD41" s="1047"/>
      <c r="AE41" s="1056"/>
    </row>
    <row r="42" spans="1:31" ht="27.4" customHeight="1">
      <c r="A42" s="1060" t="s">
        <v>654</v>
      </c>
      <c r="B42" s="1060"/>
      <c r="C42" s="1060"/>
      <c r="D42" s="1061"/>
      <c r="E42" s="445" t="s">
        <v>655</v>
      </c>
      <c r="F42" s="446" t="s">
        <v>572</v>
      </c>
      <c r="G42" s="446" t="s">
        <v>656</v>
      </c>
      <c r="H42" s="446" t="s">
        <v>622</v>
      </c>
      <c r="I42" s="447" t="s">
        <v>657</v>
      </c>
      <c r="J42" s="448"/>
      <c r="K42" s="447" t="s">
        <v>657</v>
      </c>
      <c r="L42" s="446" t="s">
        <v>622</v>
      </c>
      <c r="M42" s="446" t="s">
        <v>656</v>
      </c>
      <c r="N42" s="446" t="s">
        <v>572</v>
      </c>
      <c r="O42" s="449" t="s">
        <v>655</v>
      </c>
      <c r="Q42" s="1060" t="s">
        <v>654</v>
      </c>
      <c r="R42" s="1060"/>
      <c r="S42" s="1060"/>
      <c r="T42" s="1061"/>
      <c r="U42" s="445" t="s">
        <v>655</v>
      </c>
      <c r="V42" s="446" t="s">
        <v>572</v>
      </c>
      <c r="W42" s="446" t="s">
        <v>656</v>
      </c>
      <c r="X42" s="446" t="s">
        <v>622</v>
      </c>
      <c r="Y42" s="447" t="s">
        <v>657</v>
      </c>
      <c r="Z42" s="448"/>
      <c r="AA42" s="447" t="s">
        <v>657</v>
      </c>
      <c r="AB42" s="446" t="s">
        <v>622</v>
      </c>
      <c r="AC42" s="446" t="s">
        <v>656</v>
      </c>
      <c r="AD42" s="446" t="s">
        <v>572</v>
      </c>
      <c r="AE42" s="449" t="s">
        <v>655</v>
      </c>
    </row>
    <row r="43" spans="5:31" ht="20.25" customHeight="1" hidden="1">
      <c r="E43" s="450" t="s">
        <v>658</v>
      </c>
      <c r="F43" s="451" t="str">
        <f>IF(ISERROR(VLOOKUP(CONCATENATE($F$39,"_",G43),'選手名簿'!$A:$E,5,FALSE))=TRUE,"",VLOOKUP(CONCATENATE($F$39,"_",G43),'選手名簿'!$A:$E,5,FALSE))</f>
        <v/>
      </c>
      <c r="G43" s="452"/>
      <c r="H43" s="452"/>
      <c r="I43" s="452"/>
      <c r="J43" s="453"/>
      <c r="K43" s="452"/>
      <c r="L43" s="452"/>
      <c r="M43" s="452"/>
      <c r="N43" s="451" t="str">
        <f>IF(ISERROR(VLOOKUP(CONCATENATE($N$39,"_",M43),'選手名簿'!$A:$E,5,FALSE))=TRUE,"",VLOOKUP(CONCATENATE($N$39,"_",M43),'選手名簿'!$A:$E,5,FALSE))</f>
        <v/>
      </c>
      <c r="O43" s="454"/>
      <c r="U43" s="450" t="s">
        <v>658</v>
      </c>
      <c r="V43" s="451" t="str">
        <f>IF(ISERROR(VLOOKUP(CONCATENATE($V$39,"_",W43),'選手名簿'!$A:$E,5,FALSE))=TRUE,"",VLOOKUP(CONCATENATE($V$39,"_",W43),'選手名簿'!$A:$E,5,FALSE))</f>
        <v/>
      </c>
      <c r="W43" s="452"/>
      <c r="X43" s="452"/>
      <c r="Y43" s="452"/>
      <c r="Z43" s="453"/>
      <c r="AA43" s="452"/>
      <c r="AB43" s="452"/>
      <c r="AC43" s="452"/>
      <c r="AD43" s="451" t="str">
        <f>IF(ISERROR(VLOOKUP(CONCATENATE($AD$39,"_",AC43),'選手名簿'!$A:$E,5,FALSE))=TRUE,"",VLOOKUP(CONCATENATE($AD$39,"_",AC43),'選手名簿'!$A:$E,5,FALSE))</f>
        <v/>
      </c>
      <c r="AE43" s="454"/>
    </row>
    <row r="44" spans="5:31" ht="20.25" customHeight="1" hidden="1">
      <c r="E44" s="450" t="s">
        <v>658</v>
      </c>
      <c r="F44" s="451" t="str">
        <f>IF(ISERROR(VLOOKUP(CONCATENATE($F$39,"_",G44),'選手名簿'!$A:$E,5,FALSE))=TRUE,"",VLOOKUP(CONCATENATE($F$39,"_",G44),'選手名簿'!$A:$E,5,FALSE))</f>
        <v/>
      </c>
      <c r="G44" s="452"/>
      <c r="H44" s="452"/>
      <c r="I44" s="452"/>
      <c r="J44" s="453"/>
      <c r="K44" s="452"/>
      <c r="L44" s="452"/>
      <c r="M44" s="452"/>
      <c r="N44" s="451" t="str">
        <f>IF(ISERROR(VLOOKUP(CONCATENATE($N$39,"_",M44),'選手名簿'!$A:$E,5,FALSE))=TRUE,"",VLOOKUP(CONCATENATE($N$39,"_",M44),'選手名簿'!$A:$E,5,FALSE))</f>
        <v/>
      </c>
      <c r="O44" s="454"/>
      <c r="U44" s="450" t="s">
        <v>658</v>
      </c>
      <c r="V44" s="451" t="str">
        <f>IF(ISERROR(VLOOKUP(CONCATENATE($V$39,"_",W44),'選手名簿'!$A:$E,5,FALSE))=TRUE,"",VLOOKUP(CONCATENATE($V$39,"_",W44),'選手名簿'!$A:$E,5,FALSE))</f>
        <v/>
      </c>
      <c r="W44" s="452"/>
      <c r="X44" s="452"/>
      <c r="Y44" s="452"/>
      <c r="Z44" s="453"/>
      <c r="AA44" s="452"/>
      <c r="AB44" s="452"/>
      <c r="AC44" s="452"/>
      <c r="AD44" s="451" t="str">
        <f>IF(ISERROR(VLOOKUP(CONCATENATE($AD$39,"_",AC44),'選手名簿'!$A:$E,5,FALSE))=TRUE,"",VLOOKUP(CONCATENATE($AD$39,"_",AC44),'選手名簿'!$A:$E,5,FALSE))</f>
        <v/>
      </c>
      <c r="AE44" s="454"/>
    </row>
    <row r="45" spans="5:31" ht="20.25" customHeight="1" hidden="1">
      <c r="E45" s="450" t="s">
        <v>658</v>
      </c>
      <c r="F45" s="451" t="str">
        <f>IF(ISERROR(VLOOKUP(CONCATENATE($F$39,"_",G45),'選手名簿'!$A:$E,5,FALSE))=TRUE,"",VLOOKUP(CONCATENATE($F$39,"_",G45),'選手名簿'!$A:$E,5,FALSE))</f>
        <v/>
      </c>
      <c r="G45" s="452"/>
      <c r="H45" s="452"/>
      <c r="I45" s="452"/>
      <c r="J45" s="453"/>
      <c r="K45" s="452"/>
      <c r="L45" s="452"/>
      <c r="M45" s="452"/>
      <c r="N45" s="451" t="str">
        <f>IF(ISERROR(VLOOKUP(CONCATENATE($N$39,"_",M45),'選手名簿'!$A:$E,5,FALSE))=TRUE,"",VLOOKUP(CONCATENATE($N$39,"_",M45),'選手名簿'!$A:$E,5,FALSE))</f>
        <v/>
      </c>
      <c r="O45" s="454"/>
      <c r="U45" s="450" t="s">
        <v>658</v>
      </c>
      <c r="V45" s="451" t="str">
        <f>IF(ISERROR(VLOOKUP(CONCATENATE($V$39,"_",W45),'選手名簿'!$A:$E,5,FALSE))=TRUE,"",VLOOKUP(CONCATENATE($V$39,"_",W45),'選手名簿'!$A:$E,5,FALSE))</f>
        <v/>
      </c>
      <c r="W45" s="452"/>
      <c r="X45" s="452"/>
      <c r="Y45" s="452"/>
      <c r="Z45" s="453"/>
      <c r="AA45" s="452"/>
      <c r="AB45" s="452"/>
      <c r="AC45" s="452"/>
      <c r="AD45" s="451" t="str">
        <f>IF(ISERROR(VLOOKUP(CONCATENATE($AD$39,"_",AC45),'選手名簿'!$A:$E,5,FALSE))=TRUE,"",VLOOKUP(CONCATENATE($AD$39,"_",AC45),'選手名簿'!$A:$E,5,FALSE))</f>
        <v/>
      </c>
      <c r="AE45" s="454"/>
    </row>
    <row r="46" spans="5:31" ht="20.25" customHeight="1" hidden="1">
      <c r="E46" s="450" t="s">
        <v>658</v>
      </c>
      <c r="F46" s="451" t="str">
        <f>IF(ISERROR(VLOOKUP(CONCATENATE($F$39,"_",G46),'選手名簿'!$A:$E,5,FALSE))=TRUE,"",VLOOKUP(CONCATENATE($F$39,"_",G46),'選手名簿'!$A:$E,5,FALSE))</f>
        <v/>
      </c>
      <c r="G46" s="452"/>
      <c r="H46" s="452"/>
      <c r="I46" s="452"/>
      <c r="J46" s="453"/>
      <c r="K46" s="452"/>
      <c r="L46" s="452"/>
      <c r="M46" s="452"/>
      <c r="N46" s="451" t="str">
        <f>IF(ISERROR(VLOOKUP(CONCATENATE($N$39,"_",M46),'選手名簿'!$A:$E,5,FALSE))=TRUE,"",VLOOKUP(CONCATENATE($N$39,"_",M46),'選手名簿'!$A:$E,5,FALSE))</f>
        <v/>
      </c>
      <c r="O46" s="454"/>
      <c r="U46" s="450" t="s">
        <v>658</v>
      </c>
      <c r="V46" s="451" t="str">
        <f>IF(ISERROR(VLOOKUP(CONCATENATE($V$39,"_",W46),'選手名簿'!$A:$E,5,FALSE))=TRUE,"",VLOOKUP(CONCATENATE($V$39,"_",W46),'選手名簿'!$A:$E,5,FALSE))</f>
        <v/>
      </c>
      <c r="W46" s="452"/>
      <c r="X46" s="452"/>
      <c r="Y46" s="452"/>
      <c r="Z46" s="453"/>
      <c r="AA46" s="452"/>
      <c r="AB46" s="452"/>
      <c r="AC46" s="452"/>
      <c r="AD46" s="451" t="str">
        <f>IF(ISERROR(VLOOKUP(CONCATENATE($AD$39,"_",AC46),'選手名簿'!$A:$E,5,FALSE))=TRUE,"",VLOOKUP(CONCATENATE($AD$39,"_",AC46),'選手名簿'!$A:$E,5,FALSE))</f>
        <v/>
      </c>
      <c r="AE46" s="454"/>
    </row>
    <row r="47" spans="5:31" ht="20.25" customHeight="1" hidden="1">
      <c r="E47" s="450" t="s">
        <v>658</v>
      </c>
      <c r="F47" s="451" t="str">
        <f>IF(ISERROR(VLOOKUP(CONCATENATE($F$39,"_",G47),'選手名簿'!$A:$E,5,FALSE))=TRUE,"",VLOOKUP(CONCATENATE($F$39,"_",G47),'選手名簿'!$A:$E,5,FALSE))</f>
        <v/>
      </c>
      <c r="G47" s="452"/>
      <c r="H47" s="452"/>
      <c r="I47" s="452"/>
      <c r="J47" s="453"/>
      <c r="K47" s="452"/>
      <c r="L47" s="452"/>
      <c r="M47" s="452"/>
      <c r="N47" s="451" t="str">
        <f>IF(ISERROR(VLOOKUP(CONCATENATE($N$39,"_",M47),'選手名簿'!$A:$E,5,FALSE))=TRUE,"",VLOOKUP(CONCATENATE($N$39,"_",M47),'選手名簿'!$A:$E,5,FALSE))</f>
        <v/>
      </c>
      <c r="O47" s="454"/>
      <c r="U47" s="450" t="s">
        <v>658</v>
      </c>
      <c r="V47" s="451" t="str">
        <f>IF(ISERROR(VLOOKUP(CONCATENATE($V$39,"_",W47),'選手名簿'!$A:$E,5,FALSE))=TRUE,"",VLOOKUP(CONCATENATE($V$39,"_",W47),'選手名簿'!$A:$E,5,FALSE))</f>
        <v/>
      </c>
      <c r="W47" s="452"/>
      <c r="X47" s="452"/>
      <c r="Y47" s="452"/>
      <c r="Z47" s="453"/>
      <c r="AA47" s="452"/>
      <c r="AB47" s="452"/>
      <c r="AC47" s="452"/>
      <c r="AD47" s="451" t="str">
        <f>IF(ISERROR(VLOOKUP(CONCATENATE($AD$39,"_",AC47),'選手名簿'!$A:$E,5,FALSE))=TRUE,"",VLOOKUP(CONCATENATE($AD$39,"_",AC47),'選手名簿'!$A:$E,5,FALSE))</f>
        <v/>
      </c>
      <c r="AE47" s="454"/>
    </row>
    <row r="48" spans="5:31" ht="20.25" customHeight="1" hidden="1">
      <c r="E48" s="450" t="s">
        <v>658</v>
      </c>
      <c r="F48" s="451" t="str">
        <f>IF(ISERROR(VLOOKUP(CONCATENATE($F$39,"_",G48),'選手名簿'!$A:$E,5,FALSE))=TRUE,"",VLOOKUP(CONCATENATE($F$39,"_",G48),'選手名簿'!$A:$E,5,FALSE))</f>
        <v/>
      </c>
      <c r="G48" s="452"/>
      <c r="H48" s="452"/>
      <c r="I48" s="452"/>
      <c r="J48" s="453"/>
      <c r="K48" s="452"/>
      <c r="L48" s="452"/>
      <c r="M48" s="452"/>
      <c r="N48" s="451" t="str">
        <f>IF(ISERROR(VLOOKUP(CONCATENATE($N$39,"_",M48),'選手名簿'!$A:$E,5,FALSE))=TRUE,"",VLOOKUP(CONCATENATE($N$39,"_",M48),'選手名簿'!$A:$E,5,FALSE))</f>
        <v/>
      </c>
      <c r="O48" s="454"/>
      <c r="U48" s="450" t="s">
        <v>658</v>
      </c>
      <c r="V48" s="451" t="str">
        <f>IF(ISERROR(VLOOKUP(CONCATENATE($V$39,"_",W48),'選手名簿'!$A:$E,5,FALSE))=TRUE,"",VLOOKUP(CONCATENATE($V$39,"_",W48),'選手名簿'!$A:$E,5,FALSE))</f>
        <v/>
      </c>
      <c r="W48" s="452"/>
      <c r="X48" s="452"/>
      <c r="Y48" s="452"/>
      <c r="Z48" s="453"/>
      <c r="AA48" s="452"/>
      <c r="AB48" s="452"/>
      <c r="AC48" s="452"/>
      <c r="AD48" s="451" t="str">
        <f>IF(ISERROR(VLOOKUP(CONCATENATE($AD$39,"_",AC48),'選手名簿'!$A:$E,5,FALSE))=TRUE,"",VLOOKUP(CONCATENATE($AD$39,"_",AC48),'選手名簿'!$A:$E,5,FALSE))</f>
        <v/>
      </c>
      <c r="AE48" s="454"/>
    </row>
    <row r="49" spans="5:31" ht="20.25" customHeight="1" hidden="1">
      <c r="E49" s="450" t="s">
        <v>658</v>
      </c>
      <c r="F49" s="451" t="str">
        <f>IF(ISERROR(VLOOKUP(CONCATENATE($F$39,"_",G49),'選手名簿'!$A:$E,5,FALSE))=TRUE,"",VLOOKUP(CONCATENATE($F$39,"_",G49),'選手名簿'!$A:$E,5,FALSE))</f>
        <v/>
      </c>
      <c r="G49" s="452"/>
      <c r="H49" s="452"/>
      <c r="I49" s="452"/>
      <c r="J49" s="453"/>
      <c r="K49" s="452"/>
      <c r="L49" s="452"/>
      <c r="M49" s="452"/>
      <c r="N49" s="451" t="str">
        <f>IF(ISERROR(VLOOKUP(CONCATENATE($N$39,"_",M49),'選手名簿'!$A:$E,5,FALSE))=TRUE,"",VLOOKUP(CONCATENATE($N$39,"_",M49),'選手名簿'!$A:$E,5,FALSE))</f>
        <v/>
      </c>
      <c r="O49" s="454"/>
      <c r="U49" s="450" t="s">
        <v>658</v>
      </c>
      <c r="V49" s="451" t="str">
        <f>IF(ISERROR(VLOOKUP(CONCATENATE($V$39,"_",W49),'選手名簿'!$A:$E,5,FALSE))=TRUE,"",VLOOKUP(CONCATENATE($V$39,"_",W49),'選手名簿'!$A:$E,5,FALSE))</f>
        <v/>
      </c>
      <c r="W49" s="452"/>
      <c r="X49" s="452"/>
      <c r="Y49" s="452"/>
      <c r="Z49" s="453"/>
      <c r="AA49" s="452"/>
      <c r="AB49" s="452"/>
      <c r="AC49" s="452"/>
      <c r="AD49" s="451" t="str">
        <f>IF(ISERROR(VLOOKUP(CONCATENATE($AD$39,"_",AC49),'選手名簿'!$A:$E,5,FALSE))=TRUE,"",VLOOKUP(CONCATENATE($AD$39,"_",AC49),'選手名簿'!$A:$E,5,FALSE))</f>
        <v/>
      </c>
      <c r="AE49" s="454"/>
    </row>
    <row r="50" spans="5:31" ht="20.25" customHeight="1" hidden="1">
      <c r="E50" s="450" t="s">
        <v>658</v>
      </c>
      <c r="F50" s="451" t="str">
        <f>IF(ISERROR(VLOOKUP(CONCATENATE($F$39,"_",G50),'選手名簿'!$A:$E,5,FALSE))=TRUE,"",VLOOKUP(CONCATENATE($F$39,"_",G50),'選手名簿'!$A:$E,5,FALSE))</f>
        <v/>
      </c>
      <c r="G50" s="452"/>
      <c r="H50" s="452"/>
      <c r="I50" s="452"/>
      <c r="J50" s="453"/>
      <c r="K50" s="452"/>
      <c r="L50" s="452"/>
      <c r="M50" s="452"/>
      <c r="N50" s="451" t="str">
        <f>IF(ISERROR(VLOOKUP(CONCATENATE($N$39,"_",M50),'選手名簿'!$A:$E,5,FALSE))=TRUE,"",VLOOKUP(CONCATENATE($N$39,"_",M50),'選手名簿'!$A:$E,5,FALSE))</f>
        <v/>
      </c>
      <c r="O50" s="454"/>
      <c r="U50" s="450" t="s">
        <v>658</v>
      </c>
      <c r="V50" s="451" t="str">
        <f>IF(ISERROR(VLOOKUP(CONCATENATE($V$39,"_",W50),'選手名簿'!$A:$E,5,FALSE))=TRUE,"",VLOOKUP(CONCATENATE($V$39,"_",W50),'選手名簿'!$A:$E,5,FALSE))</f>
        <v/>
      </c>
      <c r="W50" s="452"/>
      <c r="X50" s="452"/>
      <c r="Y50" s="452"/>
      <c r="Z50" s="453"/>
      <c r="AA50" s="452"/>
      <c r="AB50" s="452"/>
      <c r="AC50" s="452"/>
      <c r="AD50" s="451" t="str">
        <f>IF(ISERROR(VLOOKUP(CONCATENATE($AD$39,"_",AC50),'選手名簿'!$A:$E,5,FALSE))=TRUE,"",VLOOKUP(CONCATENATE($AD$39,"_",AC50),'選手名簿'!$A:$E,5,FALSE))</f>
        <v/>
      </c>
      <c r="AE50" s="454"/>
    </row>
    <row r="51" spans="5:31" ht="20.25" customHeight="1" hidden="1">
      <c r="E51" s="450" t="s">
        <v>658</v>
      </c>
      <c r="F51" s="451" t="str">
        <f>IF(ISERROR(VLOOKUP(CONCATENATE($F$39,"_",G51),'選手名簿'!$A:$E,5,FALSE))=TRUE,"",VLOOKUP(CONCATENATE($F$39,"_",G51),'選手名簿'!$A:$E,5,FALSE))</f>
        <v/>
      </c>
      <c r="G51" s="452"/>
      <c r="H51" s="452"/>
      <c r="I51" s="452"/>
      <c r="J51" s="453"/>
      <c r="K51" s="452"/>
      <c r="L51" s="452"/>
      <c r="M51" s="452"/>
      <c r="N51" s="451" t="str">
        <f>IF(ISERROR(VLOOKUP(CONCATENATE($N$39,"_",M51),'選手名簿'!$A:$E,5,FALSE))=TRUE,"",VLOOKUP(CONCATENATE($N$39,"_",M51),'選手名簿'!$A:$E,5,FALSE))</f>
        <v/>
      </c>
      <c r="O51" s="454"/>
      <c r="U51" s="450" t="s">
        <v>658</v>
      </c>
      <c r="V51" s="451" t="str">
        <f>IF(ISERROR(VLOOKUP(CONCATENATE($V$39,"_",W51),'選手名簿'!$A:$E,5,FALSE))=TRUE,"",VLOOKUP(CONCATENATE($V$39,"_",W51),'選手名簿'!$A:$E,5,FALSE))</f>
        <v/>
      </c>
      <c r="W51" s="452"/>
      <c r="X51" s="452"/>
      <c r="Y51" s="452"/>
      <c r="Z51" s="453"/>
      <c r="AA51" s="452"/>
      <c r="AB51" s="452"/>
      <c r="AC51" s="452"/>
      <c r="AD51" s="451" t="str">
        <f>IF(ISERROR(VLOOKUP(CONCATENATE($AD$39,"_",AC51),'選手名簿'!$A:$E,5,FALSE))=TRUE,"",VLOOKUP(CONCATENATE($AD$39,"_",AC51),'選手名簿'!$A:$E,5,FALSE))</f>
        <v/>
      </c>
      <c r="AE51" s="454"/>
    </row>
    <row r="52" spans="5:31" ht="20.25" customHeight="1" hidden="1">
      <c r="E52" s="455" t="s">
        <v>658</v>
      </c>
      <c r="F52" s="456" t="str">
        <f>IF(ISERROR(VLOOKUP(CONCATENATE($F$39,"_",G52),'選手名簿'!$A:$E,5,FALSE))=TRUE,"",VLOOKUP(CONCATENATE($F$39,"_",G52),'選手名簿'!$A:$E,5,FALSE))</f>
        <v/>
      </c>
      <c r="G52" s="457"/>
      <c r="H52" s="457"/>
      <c r="I52" s="457"/>
      <c r="J52" s="458"/>
      <c r="K52" s="457"/>
      <c r="L52" s="457"/>
      <c r="M52" s="457"/>
      <c r="N52" s="456" t="str">
        <f>IF(ISERROR(VLOOKUP(CONCATENATE($N$39,"_",M52),'選手名簿'!$A:$E,5,FALSE))=TRUE,"",VLOOKUP(CONCATENATE($N$39,"_",M52),'選手名簿'!$A:$E,5,FALSE))</f>
        <v/>
      </c>
      <c r="O52" s="454"/>
      <c r="U52" s="455" t="s">
        <v>658</v>
      </c>
      <c r="V52" s="456" t="str">
        <f>IF(ISERROR(VLOOKUP(CONCATENATE($V$39,"_",W52),'選手名簿'!$A:$E,5,FALSE))=TRUE,"",VLOOKUP(CONCATENATE($V$39,"_",W52),'選手名簿'!$A:$E,5,FALSE))</f>
        <v/>
      </c>
      <c r="W52" s="457"/>
      <c r="X52" s="457"/>
      <c r="Y52" s="457"/>
      <c r="Z52" s="458"/>
      <c r="AA52" s="457"/>
      <c r="AB52" s="457"/>
      <c r="AC52" s="457"/>
      <c r="AD52" s="456" t="str">
        <f>IF(ISERROR(VLOOKUP(CONCATENATE($AD$39,"_",AC52),'選手名簿'!$A:$E,5,FALSE))=TRUE,"",VLOOKUP(CONCATENATE($AD$39,"_",AC52),'選手名簿'!$A:$E,5,FALSE))</f>
        <v/>
      </c>
      <c r="AE52" s="454"/>
    </row>
    <row r="53" spans="1:31" ht="20.25" customHeight="1">
      <c r="A53" s="459" t="s">
        <v>656</v>
      </c>
      <c r="B53" s="1062" t="s">
        <v>667</v>
      </c>
      <c r="C53" s="1062"/>
      <c r="D53" s="1063"/>
      <c r="E53" s="450"/>
      <c r="F53" s="451" t="str">
        <f>IF(ISERROR(VLOOKUP(CONCATENATE($F$39,"_",G53),'選手名簿'!$A:$E,5,FALSE))=TRUE,"",VLOOKUP(CONCATENATE($F$39,"_",G53),'選手名簿'!$A:$E,5,FALSE))</f>
        <v/>
      </c>
      <c r="G53" s="452"/>
      <c r="H53" s="452"/>
      <c r="I53" s="452"/>
      <c r="J53" s="453"/>
      <c r="K53" s="452"/>
      <c r="L53" s="452"/>
      <c r="M53" s="452"/>
      <c r="N53" s="451" t="str">
        <f>IF(ISERROR(VLOOKUP(CONCATENATE($N$39,"_",M53),'選手名簿'!$A:$E,5,FALSE))=TRUE,"",VLOOKUP(CONCATENATE($N$39,"_",M53),'選手名簿'!$A:$E,5,FALSE))</f>
        <v/>
      </c>
      <c r="O53" s="460"/>
      <c r="Q53" s="459" t="s">
        <v>656</v>
      </c>
      <c r="R53" s="1062" t="s">
        <v>659</v>
      </c>
      <c r="S53" s="1062"/>
      <c r="T53" s="1063"/>
      <c r="U53" s="450"/>
      <c r="V53" s="451" t="str">
        <f>IF(ISERROR(VLOOKUP(CONCATENATE($V$39,"_",W53),'選手名簿'!$A:$E,5,FALSE))=TRUE,"",VLOOKUP(CONCATENATE($V$39,"_",W53),'選手名簿'!$A:$E,5,FALSE))</f>
        <v/>
      </c>
      <c r="W53" s="452"/>
      <c r="X53" s="452"/>
      <c r="Y53" s="452"/>
      <c r="Z53" s="453"/>
      <c r="AA53" s="452"/>
      <c r="AB53" s="452"/>
      <c r="AC53" s="452"/>
      <c r="AD53" s="451" t="str">
        <f>IF(ISERROR(VLOOKUP(CONCATENATE($AD$39,"_",AC53),'選手名簿'!$A:$E,5,FALSE))=TRUE,"",VLOOKUP(CONCATENATE($AD$39,"_",AC53),'選手名簿'!$A:$E,5,FALSE))</f>
        <v/>
      </c>
      <c r="AE53" s="460"/>
    </row>
    <row r="54" spans="1:31" ht="20.25" customHeight="1">
      <c r="A54" s="461" t="s">
        <v>240</v>
      </c>
      <c r="B54" s="1064" t="str">
        <f>IF(ISERROR(VLOOKUP(B53,'審判員'!$A:$C,2,FALSE))=TRUE,"",VLOOKUP(B53,'審判員'!$A:$C,2,FALSE))</f>
        <v>大本　敏行</v>
      </c>
      <c r="C54" s="1065"/>
      <c r="D54" s="461" t="str">
        <f>IF(ISERROR(VLOOKUP(B53,'審判員'!$A:$C,3,FALSE))=TRUE,"",VLOOKUP(B53,'審判員'!$A:$C,3,FALSE))</f>
        <v>３級</v>
      </c>
      <c r="E54" s="463"/>
      <c r="F54" s="464" t="str">
        <f>IF(ISERROR(VLOOKUP(CONCATENATE($F$39,"_",G54),'選手名簿'!$A:$E,5,FALSE))=TRUE,"",VLOOKUP(CONCATENATE($F$39,"_",G54),'選手名簿'!$A:$E,5,FALSE))</f>
        <v/>
      </c>
      <c r="G54" s="465"/>
      <c r="H54" s="465"/>
      <c r="I54" s="465"/>
      <c r="J54" s="453"/>
      <c r="K54" s="465"/>
      <c r="L54" s="465"/>
      <c r="M54" s="465"/>
      <c r="N54" s="464" t="str">
        <f>IF(ISERROR(VLOOKUP(CONCATENATE($N$39,"_",M54),'選手名簿'!$A:$E,5,FALSE))=TRUE,"",VLOOKUP(CONCATENATE($N$39,"_",M54),'選手名簿'!$A:$E,5,FALSE))</f>
        <v/>
      </c>
      <c r="O54" s="460"/>
      <c r="Q54" s="461" t="s">
        <v>240</v>
      </c>
      <c r="R54" s="1064" t="str">
        <f>IF(ISERROR(VLOOKUP(R53,'審判員'!$A:$C,2,FALSE))=TRUE,"",VLOOKUP(R53,'審判員'!$A:$C,2,FALSE))</f>
        <v>須藤　健二</v>
      </c>
      <c r="S54" s="1065"/>
      <c r="T54" s="461" t="str">
        <f>IF(ISERROR(VLOOKUP(R53,'審判員'!$A:$C,3,FALSE))=TRUE,"",VLOOKUP(R53,'審判員'!$A:$C,3,FALSE))</f>
        <v>２級</v>
      </c>
      <c r="U54" s="463"/>
      <c r="V54" s="464" t="str">
        <f>IF(ISERROR(VLOOKUP(CONCATENATE($V$39,"_",W54),'選手名簿'!$A:$E,5,FALSE))=TRUE,"",VLOOKUP(CONCATENATE($V$39,"_",W54),'選手名簿'!$A:$E,5,FALSE))</f>
        <v/>
      </c>
      <c r="W54" s="465"/>
      <c r="X54" s="465"/>
      <c r="Y54" s="465"/>
      <c r="Z54" s="453"/>
      <c r="AA54" s="465"/>
      <c r="AB54" s="465"/>
      <c r="AC54" s="465"/>
      <c r="AD54" s="464" t="str">
        <f>IF(ISERROR(VLOOKUP(CONCATENATE($AD$39,"_",AC54),'選手名簿'!$A:$E,5,FALSE))=TRUE,"",VLOOKUP(CONCATENATE($AD$39,"_",AC54),'選手名簿'!$A:$E,5,FALSE))</f>
        <v/>
      </c>
      <c r="AE54" s="460"/>
    </row>
    <row r="55" spans="1:31" ht="20.25" customHeight="1">
      <c r="A55" s="459" t="s">
        <v>656</v>
      </c>
      <c r="B55" s="1062" t="s">
        <v>664</v>
      </c>
      <c r="C55" s="1062"/>
      <c r="D55" s="1063"/>
      <c r="E55" s="463"/>
      <c r="F55" s="464" t="str">
        <f>IF(ISERROR(VLOOKUP(CONCATENATE($F$39,"_",G55),'選手名簿'!$A:$E,5,FALSE))=TRUE,"",VLOOKUP(CONCATENATE($F$39,"_",G55),'選手名簿'!$A:$E,5,FALSE))</f>
        <v/>
      </c>
      <c r="G55" s="465"/>
      <c r="H55" s="465"/>
      <c r="I55" s="465"/>
      <c r="J55" s="453"/>
      <c r="K55" s="465"/>
      <c r="L55" s="465"/>
      <c r="M55" s="465"/>
      <c r="N55" s="464" t="str">
        <f>IF(ISERROR(VLOOKUP(CONCATENATE($N$39,"_",M55),'選手名簿'!$A:$E,5,FALSE))=TRUE,"",VLOOKUP(CONCATENATE($N$39,"_",M55),'選手名簿'!$A:$E,5,FALSE))</f>
        <v/>
      </c>
      <c r="O55" s="460"/>
      <c r="Q55" s="459" t="s">
        <v>656</v>
      </c>
      <c r="R55" s="1062" t="s">
        <v>665</v>
      </c>
      <c r="S55" s="1062"/>
      <c r="T55" s="1063"/>
      <c r="U55" s="463"/>
      <c r="V55" s="464" t="str">
        <f>IF(ISERROR(VLOOKUP(CONCATENATE($V$39,"_",W55),'選手名簿'!$A:$E,5,FALSE))=TRUE,"",VLOOKUP(CONCATENATE($V$39,"_",W55),'選手名簿'!$A:$E,5,FALSE))</f>
        <v/>
      </c>
      <c r="W55" s="465"/>
      <c r="X55" s="465"/>
      <c r="Y55" s="465"/>
      <c r="Z55" s="453"/>
      <c r="AA55" s="465"/>
      <c r="AB55" s="465"/>
      <c r="AC55" s="465"/>
      <c r="AD55" s="464" t="str">
        <f>IF(ISERROR(VLOOKUP(CONCATENATE($AD$39,"_",AC55),'選手名簿'!$A:$E,5,FALSE))=TRUE,"",VLOOKUP(CONCATENATE($AD$39,"_",AC55),'選手名簿'!$A:$E,5,FALSE))</f>
        <v/>
      </c>
      <c r="AE55" s="460"/>
    </row>
    <row r="56" spans="1:31" ht="20.25" customHeight="1">
      <c r="A56" s="461" t="s">
        <v>663</v>
      </c>
      <c r="B56" s="1064" t="str">
        <f>IF(ISERROR(VLOOKUP(B55,'審判員'!$A:$C,2,FALSE))=TRUE,"",VLOOKUP(B55,'審判員'!$A:$C,2,FALSE))</f>
        <v>富山　保</v>
      </c>
      <c r="C56" s="1065"/>
      <c r="D56" s="461" t="str">
        <f>IF(ISERROR(VLOOKUP(B55,'審判員'!$A:$C,3,FALSE))=TRUE,"",VLOOKUP(B55,'審判員'!$A:$C,3,FALSE))</f>
        <v>３級</v>
      </c>
      <c r="E56" s="463"/>
      <c r="F56" s="464" t="str">
        <f>IF(ISERROR(VLOOKUP(CONCATENATE($F$39,"_",G56),'選手名簿'!$A:$E,5,FALSE))=TRUE,"",VLOOKUP(CONCATENATE($F$39,"_",G56),'選手名簿'!$A:$E,5,FALSE))</f>
        <v/>
      </c>
      <c r="G56" s="465"/>
      <c r="H56" s="465"/>
      <c r="I56" s="465"/>
      <c r="J56" s="453"/>
      <c r="K56" s="465"/>
      <c r="L56" s="465"/>
      <c r="M56" s="465"/>
      <c r="N56" s="464" t="str">
        <f>IF(ISERROR(VLOOKUP(CONCATENATE($N$39,"_",M56),'選手名簿'!$A:$E,5,FALSE))=TRUE,"",VLOOKUP(CONCATENATE($N$39,"_",M56),'選手名簿'!$A:$E,5,FALSE))</f>
        <v/>
      </c>
      <c r="O56" s="460"/>
      <c r="Q56" s="461" t="s">
        <v>663</v>
      </c>
      <c r="R56" s="1064" t="str">
        <f>IF(ISERROR(VLOOKUP(R55,'審判員'!$A:$C,2,FALSE))=TRUE,"",VLOOKUP(R55,'審判員'!$A:$C,2,FALSE))</f>
        <v>柳元　哲哉</v>
      </c>
      <c r="S56" s="1065"/>
      <c r="T56" s="461" t="str">
        <f>IF(ISERROR(VLOOKUP(R55,'審判員'!$A:$C,3,FALSE))=TRUE,"",VLOOKUP(R55,'審判員'!$A:$C,3,FALSE))</f>
        <v>３級</v>
      </c>
      <c r="U56" s="463"/>
      <c r="V56" s="464" t="str">
        <f>IF(ISERROR(VLOOKUP(CONCATENATE($V$39,"_",W56),'選手名簿'!$A:$E,5,FALSE))=TRUE,"",VLOOKUP(CONCATENATE($V$39,"_",W56),'選手名簿'!$A:$E,5,FALSE))</f>
        <v/>
      </c>
      <c r="W56" s="465"/>
      <c r="X56" s="465"/>
      <c r="Y56" s="465"/>
      <c r="Z56" s="453"/>
      <c r="AA56" s="465"/>
      <c r="AB56" s="465"/>
      <c r="AC56" s="465"/>
      <c r="AD56" s="464" t="str">
        <f>IF(ISERROR(VLOOKUP(CONCATENATE($AD$39,"_",AC56),'選手名簿'!$A:$E,5,FALSE))=TRUE,"",VLOOKUP(CONCATENATE($AD$39,"_",AC56),'選手名簿'!$A:$E,5,FALSE))</f>
        <v/>
      </c>
      <c r="AE56" s="460"/>
    </row>
    <row r="57" spans="1:31" ht="20.25" customHeight="1">
      <c r="A57" s="459" t="s">
        <v>656</v>
      </c>
      <c r="B57" s="1062" t="s">
        <v>670</v>
      </c>
      <c r="C57" s="1062"/>
      <c r="D57" s="1063"/>
      <c r="E57" s="463"/>
      <c r="F57" s="464" t="str">
        <f>IF(ISERROR(VLOOKUP(CONCATENATE($F$39,"_",G57),'選手名簿'!$A:$E,5,FALSE))=TRUE,"",VLOOKUP(CONCATENATE($F$39,"_",G57),'選手名簿'!$A:$E,5,FALSE))</f>
        <v/>
      </c>
      <c r="G57" s="465"/>
      <c r="H57" s="465"/>
      <c r="I57" s="465"/>
      <c r="J57" s="453"/>
      <c r="K57" s="465"/>
      <c r="L57" s="465"/>
      <c r="M57" s="465"/>
      <c r="N57" s="464" t="str">
        <f>IF(ISERROR(VLOOKUP(CONCATENATE($N$39,"_",M57),'選手名簿'!$A:$E,5,FALSE))=TRUE,"",VLOOKUP(CONCATENATE($N$39,"_",M57),'選手名簿'!$A:$E,5,FALSE))</f>
        <v/>
      </c>
      <c r="O57" s="460"/>
      <c r="Q57" s="459" t="s">
        <v>656</v>
      </c>
      <c r="R57" s="1062" t="s">
        <v>671</v>
      </c>
      <c r="S57" s="1062"/>
      <c r="T57" s="1063"/>
      <c r="U57" s="463"/>
      <c r="V57" s="464" t="str">
        <f>IF(ISERROR(VLOOKUP(CONCATENATE($V$39,"_",W57),'選手名簿'!$A:$E,5,FALSE))=TRUE,"",VLOOKUP(CONCATENATE($V$39,"_",W57),'選手名簿'!$A:$E,5,FALSE))</f>
        <v/>
      </c>
      <c r="W57" s="465"/>
      <c r="X57" s="465"/>
      <c r="Y57" s="465"/>
      <c r="Z57" s="453"/>
      <c r="AA57" s="465"/>
      <c r="AB57" s="465"/>
      <c r="AC57" s="465"/>
      <c r="AD57" s="464" t="str">
        <f>IF(ISERROR(VLOOKUP(CONCATENATE($AD$39,"_",AC57),'選手名簿'!$A:$E,5,FALSE))=TRUE,"",VLOOKUP(CONCATENATE($AD$39,"_",AC57),'選手名簿'!$A:$E,5,FALSE))</f>
        <v/>
      </c>
      <c r="AE57" s="460"/>
    </row>
    <row r="58" spans="1:31" ht="20.25" customHeight="1">
      <c r="A58" s="461" t="s">
        <v>666</v>
      </c>
      <c r="B58" s="1064">
        <v>2</v>
      </c>
      <c r="C58" s="1065"/>
      <c r="D58" s="461" t="str">
        <f>IF(ISERROR(VLOOKUP(B57,'審判員'!$A:$C,3,FALSE))=TRUE,"",VLOOKUP(B57,'審判員'!$A:$C,3,FALSE))</f>
        <v>３級</v>
      </c>
      <c r="E58" s="463"/>
      <c r="F58" s="464" t="str">
        <f>IF(ISERROR(VLOOKUP(CONCATENATE($F$39,"_",G58),'選手名簿'!$A:$E,5,FALSE))=TRUE,"",VLOOKUP(CONCATENATE($F$39,"_",G58),'選手名簿'!$A:$E,5,FALSE))</f>
        <v/>
      </c>
      <c r="G58" s="465"/>
      <c r="H58" s="465"/>
      <c r="I58" s="465"/>
      <c r="J58" s="453"/>
      <c r="K58" s="465"/>
      <c r="L58" s="465"/>
      <c r="M58" s="465"/>
      <c r="N58" s="464" t="str">
        <f>IF(ISERROR(VLOOKUP(CONCATENATE($N$39,"_",M58),'選手名簿'!$A:$E,5,FALSE))=TRUE,"",VLOOKUP(CONCATENATE($N$39,"_",M58),'選手名簿'!$A:$E,5,FALSE))</f>
        <v/>
      </c>
      <c r="O58" s="460"/>
      <c r="Q58" s="461" t="s">
        <v>666</v>
      </c>
      <c r="R58" s="1064" t="str">
        <f>IF(ISERROR(VLOOKUP(R57,'審判員'!$A:$C,2,FALSE))=TRUE,"",VLOOKUP(R57,'審判員'!$A:$C,2,FALSE))</f>
        <v>佐々木　正志</v>
      </c>
      <c r="S58" s="1065"/>
      <c r="T58" s="461" t="str">
        <f>IF(ISERROR(VLOOKUP(R57,'審判員'!$A:$C,3,FALSE))=TRUE,"",VLOOKUP(R57,'審判員'!$A:$C,3,FALSE))</f>
        <v>３級</v>
      </c>
      <c r="U58" s="463"/>
      <c r="V58" s="464" t="str">
        <f>IF(ISERROR(VLOOKUP(CONCATENATE($V$39,"_",W58),'選手名簿'!$A:$E,5,FALSE))=TRUE,"",VLOOKUP(CONCATENATE($V$39,"_",W58),'選手名簿'!$A:$E,5,FALSE))</f>
        <v/>
      </c>
      <c r="W58" s="465"/>
      <c r="X58" s="465"/>
      <c r="Y58" s="465"/>
      <c r="Z58" s="453"/>
      <c r="AA58" s="465"/>
      <c r="AB58" s="465"/>
      <c r="AC58" s="465"/>
      <c r="AD58" s="464" t="str">
        <f>IF(ISERROR(VLOOKUP(CONCATENATE($AD$39,"_",AC58),'選手名簿'!$A:$E,5,FALSE))=TRUE,"",VLOOKUP(CONCATENATE($AD$39,"_",AC58),'選手名簿'!$A:$E,5,FALSE))</f>
        <v/>
      </c>
      <c r="AE58" s="460"/>
    </row>
    <row r="59" spans="1:31" ht="20.25" customHeight="1">
      <c r="A59" s="459" t="s">
        <v>656</v>
      </c>
      <c r="B59" s="1062" t="s">
        <v>659</v>
      </c>
      <c r="C59" s="1062"/>
      <c r="D59" s="1063"/>
      <c r="E59" s="463"/>
      <c r="F59" s="464" t="str">
        <f>IF(ISERROR(VLOOKUP(CONCATENATE($F$39,"_",G59),'選手名簿'!$A:$E,5,FALSE))=TRUE,"",VLOOKUP(CONCATENATE($F$39,"_",G59),'選手名簿'!$A:$E,5,FALSE))</f>
        <v/>
      </c>
      <c r="G59" s="465"/>
      <c r="H59" s="465"/>
      <c r="I59" s="465"/>
      <c r="J59" s="453"/>
      <c r="K59" s="465"/>
      <c r="L59" s="465"/>
      <c r="M59" s="465"/>
      <c r="N59" s="464" t="str">
        <f>IF(ISERROR(VLOOKUP(CONCATENATE($N$39,"_",M59),'選手名簿'!$A:$E,5,FALSE))=TRUE,"",VLOOKUP(CONCATENATE($N$39,"_",M59),'選手名簿'!$A:$E,5,FALSE))</f>
        <v/>
      </c>
      <c r="O59" s="460"/>
      <c r="Q59" s="459" t="s">
        <v>656</v>
      </c>
      <c r="R59" s="1062" t="s">
        <v>660</v>
      </c>
      <c r="S59" s="1062"/>
      <c r="T59" s="1063"/>
      <c r="U59" s="463"/>
      <c r="V59" s="464" t="str">
        <f>IF(ISERROR(VLOOKUP(CONCATENATE($V$39,"_",W59),'選手名簿'!$A:$E,5,FALSE))=TRUE,"",VLOOKUP(CONCATENATE($V$39,"_",W59),'選手名簿'!$A:$E,5,FALSE))</f>
        <v/>
      </c>
      <c r="W59" s="465"/>
      <c r="X59" s="465"/>
      <c r="Y59" s="465"/>
      <c r="Z59" s="453"/>
      <c r="AA59" s="465"/>
      <c r="AB59" s="465"/>
      <c r="AC59" s="465"/>
      <c r="AD59" s="464" t="str">
        <f>IF(ISERROR(VLOOKUP(CONCATENATE($AD$39,"_",AC59),'選手名簿'!$A:$E,5,FALSE))=TRUE,"",VLOOKUP(CONCATENATE($AD$39,"_",AC59),'選手名簿'!$A:$E,5,FALSE))</f>
        <v/>
      </c>
      <c r="AE59" s="460"/>
    </row>
    <row r="60" spans="1:31" ht="20.25" customHeight="1">
      <c r="A60" s="461" t="s">
        <v>668</v>
      </c>
      <c r="B60" s="1064" t="str">
        <f>IF(ISERROR(VLOOKUP(B59,'審判員'!$A:$C,2,FALSE))=TRUE,"",VLOOKUP(B59,'審判員'!$A:$C,2,FALSE))</f>
        <v>須藤　健二</v>
      </c>
      <c r="C60" s="1065"/>
      <c r="D60" s="461" t="str">
        <f>IF(ISERROR(VLOOKUP(B59,'審判員'!$A:$C,3,FALSE))=TRUE,"",VLOOKUP(B59,'審判員'!$A:$C,3,FALSE))</f>
        <v>２級</v>
      </c>
      <c r="E60" s="466"/>
      <c r="F60" s="467" t="str">
        <f>IF(ISERROR(VLOOKUP(CONCATENATE($F$39,"_",G60),'選手名簿'!$A:$E,5,FALSE))=TRUE,"",VLOOKUP(CONCATENATE($F$39,"_",G60),'選手名簿'!$A:$E,5,FALSE))</f>
        <v/>
      </c>
      <c r="G60" s="468"/>
      <c r="H60" s="468"/>
      <c r="I60" s="468"/>
      <c r="J60" s="458"/>
      <c r="K60" s="468"/>
      <c r="L60" s="468"/>
      <c r="M60" s="468"/>
      <c r="N60" s="467" t="str">
        <f>IF(ISERROR(VLOOKUP(CONCATENATE($N$39,"_",M60),'選手名簿'!$A:$E,5,FALSE))=TRUE,"",VLOOKUP(CONCATENATE($N$39,"_",M60),'選手名簿'!$A:$E,5,FALSE))</f>
        <v/>
      </c>
      <c r="O60" s="469"/>
      <c r="Q60" s="461" t="s">
        <v>668</v>
      </c>
      <c r="R60" s="1064" t="str">
        <f>IF(ISERROR(VLOOKUP(R59,'審判員'!$A:$C,2,FALSE))=TRUE,"",VLOOKUP(R59,'審判員'!$A:$C,2,FALSE))</f>
        <v>木城　健太</v>
      </c>
      <c r="S60" s="1065"/>
      <c r="T60" s="461" t="str">
        <f>IF(ISERROR(VLOOKUP(R59,'審判員'!$A:$C,3,FALSE))=TRUE,"",VLOOKUP(R59,'審判員'!$A:$C,3,FALSE))</f>
        <v>３級</v>
      </c>
      <c r="U60" s="466"/>
      <c r="V60" s="467" t="str">
        <f>IF(ISERROR(VLOOKUP(CONCATENATE($V$39,"_",W60),'選手名簿'!$A:$E,5,FALSE))=TRUE,"",VLOOKUP(CONCATENATE($V$39,"_",W60),'選手名簿'!$A:$E,5,FALSE))</f>
        <v/>
      </c>
      <c r="W60" s="468"/>
      <c r="X60" s="468"/>
      <c r="Y60" s="468"/>
      <c r="Z60" s="458"/>
      <c r="AA60" s="468"/>
      <c r="AB60" s="468"/>
      <c r="AC60" s="468"/>
      <c r="AD60" s="467" t="str">
        <f>IF(ISERROR(VLOOKUP(CONCATENATE($AD$39,"_",AC60),'選手名簿'!$A:$E,5,FALSE))=TRUE,"",VLOOKUP(CONCATENATE($AD$39,"_",AC60),'選手名簿'!$A:$E,5,FALSE))</f>
        <v/>
      </c>
      <c r="AE60" s="469"/>
    </row>
    <row r="61" spans="5:21" ht="9.95" customHeight="1">
      <c r="E61" s="470"/>
      <c r="U61" s="470"/>
    </row>
    <row r="62" spans="5:21" ht="9.95" customHeight="1">
      <c r="E62" s="470"/>
      <c r="U62" s="470"/>
    </row>
    <row r="63" ht="9.95" customHeight="1"/>
    <row r="64" ht="9.95" customHeight="1"/>
    <row r="65" ht="9.95" customHeight="1"/>
    <row r="66" ht="9.95" customHeight="1"/>
    <row r="67" spans="5:21" ht="9.95" customHeight="1">
      <c r="E67" s="470"/>
      <c r="U67" s="470"/>
    </row>
    <row r="68" spans="1:31" ht="27.4" customHeight="1">
      <c r="A68" s="440" t="s">
        <v>644</v>
      </c>
      <c r="B68" s="1039" t="s">
        <v>648</v>
      </c>
      <c r="C68" s="1040"/>
      <c r="D68" s="1041"/>
      <c r="E68" s="1042">
        <f>'予選リーグ'!B29</f>
        <v>0.5902777777777778</v>
      </c>
      <c r="F68" s="1045" t="str">
        <f>F7</f>
        <v>鶴崎ＳＳＳ</v>
      </c>
      <c r="G68" s="1048">
        <f>SUM(I68:I69)</f>
        <v>0</v>
      </c>
      <c r="H68" s="1051" t="s">
        <v>451</v>
      </c>
      <c r="I68" s="441">
        <v>0</v>
      </c>
      <c r="J68" s="441" t="s">
        <v>646</v>
      </c>
      <c r="K68" s="441">
        <v>1</v>
      </c>
      <c r="L68" s="1051" t="s">
        <v>647</v>
      </c>
      <c r="M68" s="1048">
        <f>SUM(K68:K69)</f>
        <v>3</v>
      </c>
      <c r="N68" s="1045" t="str">
        <f>F5</f>
        <v>明治サッカースポーツ少年団</v>
      </c>
      <c r="O68" s="1054"/>
      <c r="Q68" s="440" t="s">
        <v>644</v>
      </c>
      <c r="R68" s="1039" t="s">
        <v>669</v>
      </c>
      <c r="S68" s="1040"/>
      <c r="T68" s="1041"/>
      <c r="U68" s="1042">
        <f>'予選リーグ'!B31</f>
        <v>0.625</v>
      </c>
      <c r="V68" s="1045" t="str">
        <f>V7</f>
        <v>別府フットボールクラブ．ミネルバＵ－１２</v>
      </c>
      <c r="W68" s="1048">
        <f>SUM(Y68:Y69)</f>
        <v>0</v>
      </c>
      <c r="X68" s="1051" t="s">
        <v>451</v>
      </c>
      <c r="Y68" s="441">
        <v>0</v>
      </c>
      <c r="Z68" s="441" t="s">
        <v>646</v>
      </c>
      <c r="AA68" s="441">
        <v>0</v>
      </c>
      <c r="AB68" s="1051" t="s">
        <v>647</v>
      </c>
      <c r="AC68" s="1048">
        <f>SUM(AA68:AA69)</f>
        <v>1</v>
      </c>
      <c r="AD68" s="1045" t="str">
        <f>V5</f>
        <v>鶴居ＳＳＳ</v>
      </c>
      <c r="AE68" s="1054"/>
    </row>
    <row r="69" spans="1:31" ht="27.4" customHeight="1">
      <c r="A69" s="442" t="s">
        <v>649</v>
      </c>
      <c r="B69" s="1057"/>
      <c r="C69" s="1057"/>
      <c r="D69" s="1058"/>
      <c r="E69" s="1043"/>
      <c r="F69" s="1046"/>
      <c r="G69" s="1049"/>
      <c r="H69" s="1052"/>
      <c r="I69" s="430">
        <v>0</v>
      </c>
      <c r="J69" s="430" t="s">
        <v>650</v>
      </c>
      <c r="K69" s="430">
        <v>2</v>
      </c>
      <c r="L69" s="1052"/>
      <c r="M69" s="1049"/>
      <c r="N69" s="1046"/>
      <c r="O69" s="1055"/>
      <c r="Q69" s="442" t="s">
        <v>649</v>
      </c>
      <c r="R69" s="1057"/>
      <c r="S69" s="1057"/>
      <c r="T69" s="1058"/>
      <c r="U69" s="1043"/>
      <c r="V69" s="1046"/>
      <c r="W69" s="1049"/>
      <c r="X69" s="1052"/>
      <c r="Y69" s="430">
        <v>0</v>
      </c>
      <c r="Z69" s="430" t="s">
        <v>650</v>
      </c>
      <c r="AA69" s="430">
        <v>1</v>
      </c>
      <c r="AB69" s="1052"/>
      <c r="AC69" s="1049"/>
      <c r="AD69" s="1046"/>
      <c r="AE69" s="1055"/>
    </row>
    <row r="70" spans="1:31" ht="27.4" customHeight="1">
      <c r="A70" s="442" t="s">
        <v>651</v>
      </c>
      <c r="B70" s="1059" t="s">
        <v>672</v>
      </c>
      <c r="C70" s="1059"/>
      <c r="D70" s="1039"/>
      <c r="E70" s="1044"/>
      <c r="F70" s="1047"/>
      <c r="G70" s="1050"/>
      <c r="H70" s="1053"/>
      <c r="I70" s="444"/>
      <c r="J70" s="444" t="s">
        <v>653</v>
      </c>
      <c r="K70" s="444"/>
      <c r="L70" s="1053"/>
      <c r="M70" s="1050"/>
      <c r="N70" s="1047"/>
      <c r="O70" s="1056"/>
      <c r="Q70" s="442" t="s">
        <v>651</v>
      </c>
      <c r="R70" s="1059" t="s">
        <v>648</v>
      </c>
      <c r="S70" s="1059"/>
      <c r="T70" s="1039"/>
      <c r="U70" s="1044"/>
      <c r="V70" s="1047"/>
      <c r="W70" s="1050"/>
      <c r="X70" s="1053"/>
      <c r="Y70" s="444"/>
      <c r="Z70" s="444" t="s">
        <v>653</v>
      </c>
      <c r="AA70" s="444"/>
      <c r="AB70" s="1053"/>
      <c r="AC70" s="1050"/>
      <c r="AD70" s="1047"/>
      <c r="AE70" s="1056"/>
    </row>
    <row r="71" spans="1:31" ht="27.4" customHeight="1">
      <c r="A71" s="1060" t="s">
        <v>654</v>
      </c>
      <c r="B71" s="1060"/>
      <c r="C71" s="1060"/>
      <c r="D71" s="1061"/>
      <c r="E71" s="445" t="s">
        <v>655</v>
      </c>
      <c r="F71" s="446" t="s">
        <v>572</v>
      </c>
      <c r="G71" s="446" t="s">
        <v>656</v>
      </c>
      <c r="H71" s="446" t="s">
        <v>622</v>
      </c>
      <c r="I71" s="447" t="s">
        <v>657</v>
      </c>
      <c r="J71" s="448"/>
      <c r="K71" s="447" t="s">
        <v>657</v>
      </c>
      <c r="L71" s="446" t="s">
        <v>622</v>
      </c>
      <c r="M71" s="446" t="s">
        <v>656</v>
      </c>
      <c r="N71" s="446" t="s">
        <v>572</v>
      </c>
      <c r="O71" s="449" t="s">
        <v>655</v>
      </c>
      <c r="Q71" s="1060" t="s">
        <v>654</v>
      </c>
      <c r="R71" s="1060"/>
      <c r="S71" s="1060"/>
      <c r="T71" s="1061"/>
      <c r="U71" s="445" t="s">
        <v>655</v>
      </c>
      <c r="V71" s="446" t="s">
        <v>572</v>
      </c>
      <c r="W71" s="446" t="s">
        <v>656</v>
      </c>
      <c r="X71" s="446" t="s">
        <v>622</v>
      </c>
      <c r="Y71" s="447" t="s">
        <v>657</v>
      </c>
      <c r="Z71" s="448"/>
      <c r="AA71" s="447" t="s">
        <v>657</v>
      </c>
      <c r="AB71" s="446" t="s">
        <v>622</v>
      </c>
      <c r="AC71" s="446" t="s">
        <v>656</v>
      </c>
      <c r="AD71" s="446" t="s">
        <v>572</v>
      </c>
      <c r="AE71" s="449" t="s">
        <v>655</v>
      </c>
    </row>
    <row r="72" spans="5:31" ht="20.25" customHeight="1" hidden="1">
      <c r="E72" s="450" t="s">
        <v>658</v>
      </c>
      <c r="F72" s="451" t="str">
        <f>IF(ISERROR(VLOOKUP(CONCATENATE($F$68,"_",G72),'選手名簿'!$A:$E,5,FALSE))=TRUE,"",VLOOKUP(CONCATENATE($F$68,"_",G72),'選手名簿'!$A:$E,5,FALSE))</f>
        <v/>
      </c>
      <c r="G72" s="452"/>
      <c r="H72" s="452"/>
      <c r="I72" s="452"/>
      <c r="J72" s="453"/>
      <c r="K72" s="452"/>
      <c r="L72" s="452"/>
      <c r="M72" s="452"/>
      <c r="N72" s="451" t="str">
        <f>IF(ISERROR(VLOOKUP(CONCATENATE($N$68,"_",M72),'選手名簿'!$A:$E,5,FALSE))=TRUE,"",VLOOKUP(CONCATENATE($N$68,"_",M72),'選手名簿'!$A:$E,5,FALSE))</f>
        <v/>
      </c>
      <c r="O72" s="454"/>
      <c r="U72" s="450" t="s">
        <v>658</v>
      </c>
      <c r="V72" s="451" t="str">
        <f>IF(ISERROR(VLOOKUP(CONCATENATE($V$68,"_",W72),'選手名簿'!$A:$E,5,FALSE))=TRUE,"",VLOOKUP(CONCATENATE($V$68,"_",W72),'選手名簿'!$A:$E,5,FALSE))</f>
        <v/>
      </c>
      <c r="W72" s="452"/>
      <c r="X72" s="452"/>
      <c r="Y72" s="452"/>
      <c r="Z72" s="453"/>
      <c r="AA72" s="452"/>
      <c r="AB72" s="452"/>
      <c r="AC72" s="452"/>
      <c r="AD72" s="451" t="str">
        <f>IF(ISERROR(VLOOKUP(CONCATENATE($AD$68,"_",AC72),'選手名簿'!$A:$E,5,FALSE))=TRUE,"",VLOOKUP(CONCATENATE($AD$68,"_",AC72),'選手名簿'!$A:$E,5,FALSE))</f>
        <v/>
      </c>
      <c r="AE72" s="454"/>
    </row>
    <row r="73" spans="5:31" ht="20.25" customHeight="1" hidden="1">
      <c r="E73" s="450" t="s">
        <v>658</v>
      </c>
      <c r="F73" s="451" t="str">
        <f>IF(ISERROR(VLOOKUP(CONCATENATE($F$68,"_",G73),'選手名簿'!$A:$E,5,FALSE))=TRUE,"",VLOOKUP(CONCATENATE($F$68,"_",G73),'選手名簿'!$A:$E,5,FALSE))</f>
        <v/>
      </c>
      <c r="G73" s="452"/>
      <c r="H73" s="452"/>
      <c r="I73" s="452"/>
      <c r="J73" s="453"/>
      <c r="K73" s="452"/>
      <c r="L73" s="452"/>
      <c r="M73" s="452"/>
      <c r="N73" s="451" t="str">
        <f>IF(ISERROR(VLOOKUP(CONCATENATE($N$68,"_",M73),'選手名簿'!$A:$E,5,FALSE))=TRUE,"",VLOOKUP(CONCATENATE($N$68,"_",M73),'選手名簿'!$A:$E,5,FALSE))</f>
        <v/>
      </c>
      <c r="O73" s="454"/>
      <c r="U73" s="450" t="s">
        <v>658</v>
      </c>
      <c r="V73" s="451" t="str">
        <f>IF(ISERROR(VLOOKUP(CONCATENATE($V$68,"_",W73),'選手名簿'!$A:$E,5,FALSE))=TRUE,"",VLOOKUP(CONCATENATE($V$68,"_",W73),'選手名簿'!$A:$E,5,FALSE))</f>
        <v/>
      </c>
      <c r="W73" s="452"/>
      <c r="X73" s="452"/>
      <c r="Y73" s="452"/>
      <c r="Z73" s="453"/>
      <c r="AA73" s="452"/>
      <c r="AB73" s="452"/>
      <c r="AC73" s="452"/>
      <c r="AD73" s="451" t="str">
        <f>IF(ISERROR(VLOOKUP(CONCATENATE($AD$68,"_",AC73),'選手名簿'!$A:$E,5,FALSE))=TRUE,"",VLOOKUP(CONCATENATE($AD$68,"_",AC73),'選手名簿'!$A:$E,5,FALSE))</f>
        <v/>
      </c>
      <c r="AE73" s="454"/>
    </row>
    <row r="74" spans="5:31" ht="20.25" customHeight="1" hidden="1">
      <c r="E74" s="450" t="s">
        <v>658</v>
      </c>
      <c r="F74" s="451" t="str">
        <f>IF(ISERROR(VLOOKUP(CONCATENATE($F$68,"_",G74),'選手名簿'!$A:$E,5,FALSE))=TRUE,"",VLOOKUP(CONCATENATE($F$68,"_",G74),'選手名簿'!$A:$E,5,FALSE))</f>
        <v/>
      </c>
      <c r="G74" s="452"/>
      <c r="H74" s="452"/>
      <c r="I74" s="452"/>
      <c r="J74" s="453"/>
      <c r="K74" s="452"/>
      <c r="L74" s="452"/>
      <c r="M74" s="452"/>
      <c r="N74" s="451" t="str">
        <f>IF(ISERROR(VLOOKUP(CONCATENATE($N$68,"_",M74),'選手名簿'!$A:$E,5,FALSE))=TRUE,"",VLOOKUP(CONCATENATE($N$68,"_",M74),'選手名簿'!$A:$E,5,FALSE))</f>
        <v/>
      </c>
      <c r="O74" s="454"/>
      <c r="U74" s="450" t="s">
        <v>658</v>
      </c>
      <c r="V74" s="451" t="str">
        <f>IF(ISERROR(VLOOKUP(CONCATENATE($V$68,"_",W74),'選手名簿'!$A:$E,5,FALSE))=TRUE,"",VLOOKUP(CONCATENATE($V$68,"_",W74),'選手名簿'!$A:$E,5,FALSE))</f>
        <v/>
      </c>
      <c r="W74" s="452"/>
      <c r="X74" s="452"/>
      <c r="Y74" s="452"/>
      <c r="Z74" s="453"/>
      <c r="AA74" s="452"/>
      <c r="AB74" s="452"/>
      <c r="AC74" s="452"/>
      <c r="AD74" s="451" t="str">
        <f>IF(ISERROR(VLOOKUP(CONCATENATE($AD$68,"_",AC74),'選手名簿'!$A:$E,5,FALSE))=TRUE,"",VLOOKUP(CONCATENATE($AD$68,"_",AC74),'選手名簿'!$A:$E,5,FALSE))</f>
        <v/>
      </c>
      <c r="AE74" s="454"/>
    </row>
    <row r="75" spans="5:31" ht="20.25" customHeight="1" hidden="1">
      <c r="E75" s="450" t="s">
        <v>658</v>
      </c>
      <c r="F75" s="451" t="str">
        <f>IF(ISERROR(VLOOKUP(CONCATENATE($F$68,"_",G75),'選手名簿'!$A:$E,5,FALSE))=TRUE,"",VLOOKUP(CONCATENATE($F$68,"_",G75),'選手名簿'!$A:$E,5,FALSE))</f>
        <v/>
      </c>
      <c r="G75" s="452"/>
      <c r="H75" s="452"/>
      <c r="I75" s="452"/>
      <c r="J75" s="453"/>
      <c r="K75" s="452"/>
      <c r="L75" s="452"/>
      <c r="M75" s="452"/>
      <c r="N75" s="451" t="str">
        <f>IF(ISERROR(VLOOKUP(CONCATENATE($N$68,"_",M75),'選手名簿'!$A:$E,5,FALSE))=TRUE,"",VLOOKUP(CONCATENATE($N$68,"_",M75),'選手名簿'!$A:$E,5,FALSE))</f>
        <v/>
      </c>
      <c r="O75" s="454"/>
      <c r="U75" s="450" t="s">
        <v>658</v>
      </c>
      <c r="V75" s="451" t="str">
        <f>IF(ISERROR(VLOOKUP(CONCATENATE($V$68,"_",W75),'選手名簿'!$A:$E,5,FALSE))=TRUE,"",VLOOKUP(CONCATENATE($V$68,"_",W75),'選手名簿'!$A:$E,5,FALSE))</f>
        <v/>
      </c>
      <c r="W75" s="452"/>
      <c r="X75" s="452"/>
      <c r="Y75" s="452"/>
      <c r="Z75" s="453"/>
      <c r="AA75" s="452"/>
      <c r="AB75" s="452"/>
      <c r="AC75" s="452"/>
      <c r="AD75" s="451" t="str">
        <f>IF(ISERROR(VLOOKUP(CONCATENATE($AD$68,"_",AC75),'選手名簿'!$A:$E,5,FALSE))=TRUE,"",VLOOKUP(CONCATENATE($AD$68,"_",AC75),'選手名簿'!$A:$E,5,FALSE))</f>
        <v/>
      </c>
      <c r="AE75" s="454"/>
    </row>
    <row r="76" spans="5:31" ht="20.25" customHeight="1" hidden="1">
      <c r="E76" s="450" t="s">
        <v>658</v>
      </c>
      <c r="F76" s="451" t="str">
        <f>IF(ISERROR(VLOOKUP(CONCATENATE($F$68,"_",G76),'選手名簿'!$A:$E,5,FALSE))=TRUE,"",VLOOKUP(CONCATENATE($F$68,"_",G76),'選手名簿'!$A:$E,5,FALSE))</f>
        <v/>
      </c>
      <c r="G76" s="452"/>
      <c r="H76" s="452"/>
      <c r="I76" s="452"/>
      <c r="J76" s="453"/>
      <c r="K76" s="452"/>
      <c r="L76" s="452"/>
      <c r="M76" s="452"/>
      <c r="N76" s="451" t="str">
        <f>IF(ISERROR(VLOOKUP(CONCATENATE($N$68,"_",M76),'選手名簿'!$A:$E,5,FALSE))=TRUE,"",VLOOKUP(CONCATENATE($N$68,"_",M76),'選手名簿'!$A:$E,5,FALSE))</f>
        <v/>
      </c>
      <c r="O76" s="454"/>
      <c r="U76" s="450" t="s">
        <v>658</v>
      </c>
      <c r="V76" s="451" t="str">
        <f>IF(ISERROR(VLOOKUP(CONCATENATE($V$68,"_",W76),'選手名簿'!$A:$E,5,FALSE))=TRUE,"",VLOOKUP(CONCATENATE($V$68,"_",W76),'選手名簿'!$A:$E,5,FALSE))</f>
        <v/>
      </c>
      <c r="W76" s="452"/>
      <c r="X76" s="452"/>
      <c r="Y76" s="452"/>
      <c r="Z76" s="453"/>
      <c r="AA76" s="452"/>
      <c r="AB76" s="452"/>
      <c r="AC76" s="452"/>
      <c r="AD76" s="451" t="str">
        <f>IF(ISERROR(VLOOKUP(CONCATENATE($AD$68,"_",AC76),'選手名簿'!$A:$E,5,FALSE))=TRUE,"",VLOOKUP(CONCATENATE($AD$68,"_",AC76),'選手名簿'!$A:$E,5,FALSE))</f>
        <v/>
      </c>
      <c r="AE76" s="454"/>
    </row>
    <row r="77" spans="5:31" ht="20.25" customHeight="1" hidden="1">
      <c r="E77" s="450" t="s">
        <v>658</v>
      </c>
      <c r="F77" s="451" t="str">
        <f>IF(ISERROR(VLOOKUP(CONCATENATE($F$68,"_",G77),'選手名簿'!$A:$E,5,FALSE))=TRUE,"",VLOOKUP(CONCATENATE($F$68,"_",G77),'選手名簿'!$A:$E,5,FALSE))</f>
        <v/>
      </c>
      <c r="G77" s="452"/>
      <c r="H77" s="452"/>
      <c r="I77" s="452"/>
      <c r="J77" s="453"/>
      <c r="K77" s="452"/>
      <c r="L77" s="452"/>
      <c r="M77" s="452"/>
      <c r="N77" s="451" t="str">
        <f>IF(ISERROR(VLOOKUP(CONCATENATE($N$68,"_",M77),'選手名簿'!$A:$E,5,FALSE))=TRUE,"",VLOOKUP(CONCATENATE($N$68,"_",M77),'選手名簿'!$A:$E,5,FALSE))</f>
        <v/>
      </c>
      <c r="O77" s="454"/>
      <c r="U77" s="450" t="s">
        <v>658</v>
      </c>
      <c r="V77" s="451" t="str">
        <f>IF(ISERROR(VLOOKUP(CONCATENATE($V$68,"_",W77),'選手名簿'!$A:$E,5,FALSE))=TRUE,"",VLOOKUP(CONCATENATE($V$68,"_",W77),'選手名簿'!$A:$E,5,FALSE))</f>
        <v/>
      </c>
      <c r="W77" s="452"/>
      <c r="X77" s="452"/>
      <c r="Y77" s="452"/>
      <c r="Z77" s="453"/>
      <c r="AA77" s="452"/>
      <c r="AB77" s="452"/>
      <c r="AC77" s="452"/>
      <c r="AD77" s="451" t="str">
        <f>IF(ISERROR(VLOOKUP(CONCATENATE($AD$68,"_",AC77),'選手名簿'!$A:$E,5,FALSE))=TRUE,"",VLOOKUP(CONCATENATE($AD$68,"_",AC77),'選手名簿'!$A:$E,5,FALSE))</f>
        <v/>
      </c>
      <c r="AE77" s="454"/>
    </row>
    <row r="78" spans="5:31" ht="20.25" customHeight="1" hidden="1">
      <c r="E78" s="450" t="s">
        <v>658</v>
      </c>
      <c r="F78" s="451" t="str">
        <f>IF(ISERROR(VLOOKUP(CONCATENATE($F$68,"_",G78),'選手名簿'!$A:$E,5,FALSE))=TRUE,"",VLOOKUP(CONCATENATE($F$68,"_",G78),'選手名簿'!$A:$E,5,FALSE))</f>
        <v/>
      </c>
      <c r="G78" s="452"/>
      <c r="H78" s="452"/>
      <c r="I78" s="452"/>
      <c r="J78" s="453"/>
      <c r="K78" s="452"/>
      <c r="L78" s="452"/>
      <c r="M78" s="452"/>
      <c r="N78" s="451" t="str">
        <f>IF(ISERROR(VLOOKUP(CONCATENATE($N$68,"_",M78),'選手名簿'!$A:$E,5,FALSE))=TRUE,"",VLOOKUP(CONCATENATE($N$68,"_",M78),'選手名簿'!$A:$E,5,FALSE))</f>
        <v/>
      </c>
      <c r="O78" s="454"/>
      <c r="U78" s="450" t="s">
        <v>658</v>
      </c>
      <c r="V78" s="451" t="str">
        <f>IF(ISERROR(VLOOKUP(CONCATENATE($V$68,"_",W78),'選手名簿'!$A:$E,5,FALSE))=TRUE,"",VLOOKUP(CONCATENATE($V$68,"_",W78),'選手名簿'!$A:$E,5,FALSE))</f>
        <v/>
      </c>
      <c r="W78" s="452"/>
      <c r="X78" s="452"/>
      <c r="Y78" s="452"/>
      <c r="Z78" s="453"/>
      <c r="AA78" s="452"/>
      <c r="AB78" s="452"/>
      <c r="AC78" s="452"/>
      <c r="AD78" s="451" t="str">
        <f>IF(ISERROR(VLOOKUP(CONCATENATE($AD$68,"_",AC78),'選手名簿'!$A:$E,5,FALSE))=TRUE,"",VLOOKUP(CONCATENATE($AD$68,"_",AC78),'選手名簿'!$A:$E,5,FALSE))</f>
        <v/>
      </c>
      <c r="AE78" s="454"/>
    </row>
    <row r="79" spans="5:31" ht="20.25" customHeight="1" hidden="1">
      <c r="E79" s="450" t="s">
        <v>658</v>
      </c>
      <c r="F79" s="451" t="str">
        <f>IF(ISERROR(VLOOKUP(CONCATENATE($F$68,"_",G79),'選手名簿'!$A:$E,5,FALSE))=TRUE,"",VLOOKUP(CONCATENATE($F$68,"_",G79),'選手名簿'!$A:$E,5,FALSE))</f>
        <v/>
      </c>
      <c r="G79" s="452"/>
      <c r="H79" s="452"/>
      <c r="I79" s="452"/>
      <c r="J79" s="453"/>
      <c r="K79" s="452"/>
      <c r="L79" s="452"/>
      <c r="M79" s="452"/>
      <c r="N79" s="451" t="str">
        <f>IF(ISERROR(VLOOKUP(CONCATENATE($N$68,"_",M79),'選手名簿'!$A:$E,5,FALSE))=TRUE,"",VLOOKUP(CONCATENATE($N$68,"_",M79),'選手名簿'!$A:$E,5,FALSE))</f>
        <v/>
      </c>
      <c r="O79" s="454"/>
      <c r="U79" s="450" t="s">
        <v>658</v>
      </c>
      <c r="V79" s="451" t="str">
        <f>IF(ISERROR(VLOOKUP(CONCATENATE($V$68,"_",W79),'選手名簿'!$A:$E,5,FALSE))=TRUE,"",VLOOKUP(CONCATENATE($V$68,"_",W79),'選手名簿'!$A:$E,5,FALSE))</f>
        <v/>
      </c>
      <c r="W79" s="452"/>
      <c r="X79" s="452"/>
      <c r="Y79" s="452"/>
      <c r="Z79" s="453"/>
      <c r="AA79" s="452"/>
      <c r="AB79" s="452"/>
      <c r="AC79" s="452"/>
      <c r="AD79" s="451" t="str">
        <f>IF(ISERROR(VLOOKUP(CONCATENATE($AD$68,"_",AC79),'選手名簿'!$A:$E,5,FALSE))=TRUE,"",VLOOKUP(CONCATENATE($AD$68,"_",AC79),'選手名簿'!$A:$E,5,FALSE))</f>
        <v/>
      </c>
      <c r="AE79" s="454"/>
    </row>
    <row r="80" spans="5:31" ht="20.25" customHeight="1" hidden="1">
      <c r="E80" s="450" t="s">
        <v>658</v>
      </c>
      <c r="F80" s="451" t="str">
        <f>IF(ISERROR(VLOOKUP(CONCATENATE($F$68,"_",G80),'選手名簿'!$A:$E,5,FALSE))=TRUE,"",VLOOKUP(CONCATENATE($F$68,"_",G80),'選手名簿'!$A:$E,5,FALSE))</f>
        <v/>
      </c>
      <c r="G80" s="452"/>
      <c r="H80" s="452"/>
      <c r="I80" s="452"/>
      <c r="J80" s="453"/>
      <c r="K80" s="452"/>
      <c r="L80" s="452"/>
      <c r="M80" s="452"/>
      <c r="N80" s="451" t="str">
        <f>IF(ISERROR(VLOOKUP(CONCATENATE($N$68,"_",M80),'選手名簿'!$A:$E,5,FALSE))=TRUE,"",VLOOKUP(CONCATENATE($N$68,"_",M80),'選手名簿'!$A:$E,5,FALSE))</f>
        <v/>
      </c>
      <c r="O80" s="454"/>
      <c r="U80" s="450" t="s">
        <v>658</v>
      </c>
      <c r="V80" s="451" t="str">
        <f>IF(ISERROR(VLOOKUP(CONCATENATE($V$68,"_",W80),'選手名簿'!$A:$E,5,FALSE))=TRUE,"",VLOOKUP(CONCATENATE($V$68,"_",W80),'選手名簿'!$A:$E,5,FALSE))</f>
        <v/>
      </c>
      <c r="W80" s="452"/>
      <c r="X80" s="452"/>
      <c r="Y80" s="452"/>
      <c r="Z80" s="453"/>
      <c r="AA80" s="452"/>
      <c r="AB80" s="452"/>
      <c r="AC80" s="452"/>
      <c r="AD80" s="451" t="str">
        <f>IF(ISERROR(VLOOKUP(CONCATENATE($AD$68,"_",AC80),'選手名簿'!$A:$E,5,FALSE))=TRUE,"",VLOOKUP(CONCATENATE($AD$68,"_",AC80),'選手名簿'!$A:$E,5,FALSE))</f>
        <v/>
      </c>
      <c r="AE80" s="454"/>
    </row>
    <row r="81" spans="5:31" ht="20.25" customHeight="1" hidden="1">
      <c r="E81" s="455" t="s">
        <v>658</v>
      </c>
      <c r="F81" s="456" t="str">
        <f>IF(ISERROR(VLOOKUP(CONCATENATE($F$68,"_",G81),'選手名簿'!$A:$E,5,FALSE))=TRUE,"",VLOOKUP(CONCATENATE($F$68,"_",G81),'選手名簿'!$A:$E,5,FALSE))</f>
        <v/>
      </c>
      <c r="G81" s="457"/>
      <c r="H81" s="457"/>
      <c r="I81" s="457"/>
      <c r="J81" s="458"/>
      <c r="K81" s="457"/>
      <c r="L81" s="457"/>
      <c r="M81" s="457"/>
      <c r="N81" s="456" t="str">
        <f>IF(ISERROR(VLOOKUP(CONCATENATE($N$68,"_",M81),'選手名簿'!$A:$E,5,FALSE))=TRUE,"",VLOOKUP(CONCATENATE($N$68,"_",M81),'選手名簿'!$A:$E,5,FALSE))</f>
        <v/>
      </c>
      <c r="O81" s="454"/>
      <c r="U81" s="455" t="s">
        <v>658</v>
      </c>
      <c r="V81" s="456" t="str">
        <f>IF(ISERROR(VLOOKUP(CONCATENATE($V$68,"_",W81),'選手名簿'!$A:$E,5,FALSE))=TRUE,"",VLOOKUP(CONCATENATE($V$68,"_",W81),'選手名簿'!$A:$E,5,FALSE))</f>
        <v/>
      </c>
      <c r="W81" s="457"/>
      <c r="X81" s="457"/>
      <c r="Y81" s="457"/>
      <c r="Z81" s="458"/>
      <c r="AA81" s="457"/>
      <c r="AB81" s="457"/>
      <c r="AC81" s="457"/>
      <c r="AD81" s="456" t="str">
        <f>IF(ISERROR(VLOOKUP(CONCATENATE($AD$68,"_",AC81),'選手名簿'!$A:$E,5,FALSE))=TRUE,"",VLOOKUP(CONCATENATE($AD$68,"_",AC81),'選手名簿'!$A:$E,5,FALSE))</f>
        <v/>
      </c>
      <c r="AE81" s="454"/>
    </row>
    <row r="82" spans="1:31" ht="20.25" customHeight="1">
      <c r="A82" s="459" t="s">
        <v>656</v>
      </c>
      <c r="B82" s="1062" t="s">
        <v>660</v>
      </c>
      <c r="C82" s="1062"/>
      <c r="D82" s="1063"/>
      <c r="E82" s="450"/>
      <c r="F82" s="451" t="str">
        <f>IF(ISERROR(VLOOKUP(CONCATENATE($F$68,"_",G82),'選手名簿'!$A:$E,5,FALSE))=TRUE,"",VLOOKUP(CONCATENATE($F$68,"_",G82),'選手名簿'!$A:$E,5,FALSE))</f>
        <v/>
      </c>
      <c r="G82" s="452"/>
      <c r="H82" s="452"/>
      <c r="I82" s="452"/>
      <c r="J82" s="453"/>
      <c r="K82" s="452"/>
      <c r="L82" s="452"/>
      <c r="M82" s="452"/>
      <c r="N82" s="451" t="str">
        <f>IF(ISERROR(VLOOKUP(CONCATENATE($N$68,"_",M82),'選手名簿'!$A:$E,5,FALSE))=TRUE,"",VLOOKUP(CONCATENATE($N$68,"_",M82),'選手名簿'!$A:$E,5,FALSE))</f>
        <v/>
      </c>
      <c r="O82" s="460"/>
      <c r="Q82" s="459" t="s">
        <v>656</v>
      </c>
      <c r="R82" s="1062" t="s">
        <v>667</v>
      </c>
      <c r="S82" s="1062"/>
      <c r="T82" s="1063"/>
      <c r="U82" s="450"/>
      <c r="V82" s="451" t="str">
        <f>IF(ISERROR(VLOOKUP(CONCATENATE($V$68,"_",W82),'選手名簿'!$A:$E,5,FALSE))=TRUE,"",VLOOKUP(CONCATENATE($V$68,"_",W82),'選手名簿'!$A:$E,5,FALSE))</f>
        <v/>
      </c>
      <c r="W82" s="452"/>
      <c r="X82" s="452"/>
      <c r="Y82" s="452"/>
      <c r="Z82" s="453"/>
      <c r="AA82" s="452"/>
      <c r="AB82" s="452"/>
      <c r="AC82" s="452"/>
      <c r="AD82" s="451" t="str">
        <f>IF(ISERROR(VLOOKUP(CONCATENATE($AD$68,"_",AC82),'選手名簿'!$A:$E,5,FALSE))=TRUE,"",VLOOKUP(CONCATENATE($AD$68,"_",AC82),'選手名簿'!$A:$E,5,FALSE))</f>
        <v/>
      </c>
      <c r="AE82" s="460"/>
    </row>
    <row r="83" spans="1:31" ht="20.25" customHeight="1">
      <c r="A83" s="461" t="s">
        <v>240</v>
      </c>
      <c r="B83" s="1064" t="str">
        <f>IF(ISERROR(VLOOKUP(B82,'審判員'!$A:$C,2,FALSE))=TRUE,"",VLOOKUP(B82,'審判員'!$A:$C,2,FALSE))</f>
        <v>木城　健太</v>
      </c>
      <c r="C83" s="1065"/>
      <c r="D83" s="461" t="str">
        <f>IF(ISERROR(VLOOKUP(B82,'審判員'!$A:$C,3,FALSE))=TRUE,"",VLOOKUP(B82,'審判員'!$A:$C,3,FALSE))</f>
        <v>３級</v>
      </c>
      <c r="E83" s="463"/>
      <c r="F83" s="464" t="str">
        <f>IF(ISERROR(VLOOKUP(CONCATENATE($F$68,"_",G83),'選手名簿'!$A:$E,5,FALSE))=TRUE,"",VLOOKUP(CONCATENATE($F$68,"_",G83),'選手名簿'!$A:$E,5,FALSE))</f>
        <v/>
      </c>
      <c r="G83" s="465"/>
      <c r="H83" s="465"/>
      <c r="I83" s="465"/>
      <c r="J83" s="453"/>
      <c r="K83" s="465"/>
      <c r="L83" s="465"/>
      <c r="M83" s="465"/>
      <c r="N83" s="464" t="str">
        <f>IF(ISERROR(VLOOKUP(CONCATENATE($N$68,"_",M83),'選手名簿'!$A:$E,5,FALSE))=TRUE,"",VLOOKUP(CONCATENATE($N$68,"_",M83),'選手名簿'!$A:$E,5,FALSE))</f>
        <v/>
      </c>
      <c r="O83" s="460"/>
      <c r="Q83" s="461" t="s">
        <v>240</v>
      </c>
      <c r="R83" s="1064" t="str">
        <f>IF(ISERROR(VLOOKUP(R82,'審判員'!$A:$C,2,FALSE))=TRUE,"",VLOOKUP(R82,'審判員'!$A:$C,2,FALSE))</f>
        <v>大本　敏行</v>
      </c>
      <c r="S83" s="1065"/>
      <c r="T83" s="461" t="str">
        <f>IF(ISERROR(VLOOKUP(R82,'審判員'!$A:$C,3,FALSE))=TRUE,"",VLOOKUP(R82,'審判員'!$A:$C,3,FALSE))</f>
        <v>３級</v>
      </c>
      <c r="U83" s="463"/>
      <c r="V83" s="464" t="str">
        <f>IF(ISERROR(VLOOKUP(CONCATENATE($V$68,"_",W83),'選手名簿'!$A:$E,5,FALSE))=TRUE,"",VLOOKUP(CONCATENATE($V$68,"_",W83),'選手名簿'!$A:$E,5,FALSE))</f>
        <v/>
      </c>
      <c r="W83" s="465"/>
      <c r="X83" s="465"/>
      <c r="Y83" s="465"/>
      <c r="Z83" s="453"/>
      <c r="AA83" s="465"/>
      <c r="AB83" s="465"/>
      <c r="AC83" s="465"/>
      <c r="AD83" s="464" t="str">
        <f>IF(ISERROR(VLOOKUP(CONCATENATE($AD$68,"_",AC83),'選手名簿'!$A:$E,5,FALSE))=TRUE,"",VLOOKUP(CONCATENATE($AD$68,"_",AC83),'選手名簿'!$A:$E,5,FALSE))</f>
        <v/>
      </c>
      <c r="AE83" s="460"/>
    </row>
    <row r="84" spans="1:31" ht="20.25" customHeight="1">
      <c r="A84" s="459" t="s">
        <v>656</v>
      </c>
      <c r="B84" s="1062" t="s">
        <v>670</v>
      </c>
      <c r="C84" s="1062"/>
      <c r="D84" s="1063"/>
      <c r="E84" s="463"/>
      <c r="F84" s="464" t="str">
        <f>IF(ISERROR(VLOOKUP(CONCATENATE($F$68,"_",G84),'選手名簿'!$A:$E,5,FALSE))=TRUE,"",VLOOKUP(CONCATENATE($F$68,"_",G84),'選手名簿'!$A:$E,5,FALSE))</f>
        <v/>
      </c>
      <c r="G84" s="465"/>
      <c r="H84" s="465"/>
      <c r="I84" s="465"/>
      <c r="J84" s="453"/>
      <c r="K84" s="465"/>
      <c r="L84" s="465"/>
      <c r="M84" s="465"/>
      <c r="N84" s="464" t="str">
        <f>IF(ISERROR(VLOOKUP(CONCATENATE($N$68,"_",M84),'選手名簿'!$A:$E,5,FALSE))=TRUE,"",VLOOKUP(CONCATENATE($N$68,"_",M84),'選手名簿'!$A:$E,5,FALSE))</f>
        <v/>
      </c>
      <c r="O84" s="460"/>
      <c r="Q84" s="459" t="s">
        <v>656</v>
      </c>
      <c r="R84" s="1062" t="s">
        <v>671</v>
      </c>
      <c r="S84" s="1062"/>
      <c r="T84" s="1063"/>
      <c r="U84" s="463"/>
      <c r="V84" s="464" t="str">
        <f>IF(ISERROR(VLOOKUP(CONCATENATE($V$68,"_",W84),'選手名簿'!$A:$E,5,FALSE))=TRUE,"",VLOOKUP(CONCATENATE($V$68,"_",W84),'選手名簿'!$A:$E,5,FALSE))</f>
        <v/>
      </c>
      <c r="W84" s="465"/>
      <c r="X84" s="465"/>
      <c r="Y84" s="465"/>
      <c r="Z84" s="453"/>
      <c r="AA84" s="465"/>
      <c r="AB84" s="465"/>
      <c r="AC84" s="465"/>
      <c r="AD84" s="464" t="str">
        <f>IF(ISERROR(VLOOKUP(CONCATENATE($AD$68,"_",AC84),'選手名簿'!$A:$E,5,FALSE))=TRUE,"",VLOOKUP(CONCATENATE($AD$68,"_",AC84),'選手名簿'!$A:$E,5,FALSE))</f>
        <v/>
      </c>
      <c r="AE84" s="460"/>
    </row>
    <row r="85" spans="1:31" ht="20.25" customHeight="1">
      <c r="A85" s="461" t="s">
        <v>663</v>
      </c>
      <c r="B85" s="1064" t="str">
        <f>IF(ISERROR(VLOOKUP(B84,'審判員'!$A:$C,2,FALSE))=TRUE,"",VLOOKUP(B84,'審判員'!$A:$C,2,FALSE))</f>
        <v>渡邉　卓人</v>
      </c>
      <c r="C85" s="1065"/>
      <c r="D85" s="461" t="str">
        <f>IF(ISERROR(VLOOKUP(B84,'審判員'!$A:$C,3,FALSE))=TRUE,"",VLOOKUP(B84,'審判員'!$A:$C,3,FALSE))</f>
        <v>３級</v>
      </c>
      <c r="E85" s="463"/>
      <c r="F85" s="464" t="str">
        <f>IF(ISERROR(VLOOKUP(CONCATENATE($F$68,"_",G85),'選手名簿'!$A:$E,5,FALSE))=TRUE,"",VLOOKUP(CONCATENATE($F$68,"_",G85),'選手名簿'!$A:$E,5,FALSE))</f>
        <v/>
      </c>
      <c r="G85" s="465"/>
      <c r="H85" s="465"/>
      <c r="I85" s="465"/>
      <c r="J85" s="453"/>
      <c r="K85" s="465"/>
      <c r="L85" s="465"/>
      <c r="M85" s="465"/>
      <c r="N85" s="464" t="str">
        <f>IF(ISERROR(VLOOKUP(CONCATENATE($N$68,"_",M85),'選手名簿'!$A:$E,5,FALSE))=TRUE,"",VLOOKUP(CONCATENATE($N$68,"_",M85),'選手名簿'!$A:$E,5,FALSE))</f>
        <v/>
      </c>
      <c r="O85" s="460"/>
      <c r="Q85" s="461" t="s">
        <v>663</v>
      </c>
      <c r="R85" s="1064" t="str">
        <f>IF(ISERROR(VLOOKUP(R84,'審判員'!$A:$C,2,FALSE))=TRUE,"",VLOOKUP(R84,'審判員'!$A:$C,2,FALSE))</f>
        <v>佐々木　正志</v>
      </c>
      <c r="S85" s="1065"/>
      <c r="T85" s="461" t="str">
        <f>IF(ISERROR(VLOOKUP(R84,'審判員'!$A:$C,3,FALSE))=TRUE,"",VLOOKUP(R84,'審判員'!$A:$C,3,FALSE))</f>
        <v>３級</v>
      </c>
      <c r="U85" s="463"/>
      <c r="V85" s="464" t="str">
        <f>IF(ISERROR(VLOOKUP(CONCATENATE($V$68,"_",W85),'選手名簿'!$A:$E,5,FALSE))=TRUE,"",VLOOKUP(CONCATENATE($V$68,"_",W85),'選手名簿'!$A:$E,5,FALSE))</f>
        <v/>
      </c>
      <c r="W85" s="465"/>
      <c r="X85" s="465"/>
      <c r="Y85" s="465"/>
      <c r="Z85" s="453"/>
      <c r="AA85" s="465"/>
      <c r="AB85" s="465"/>
      <c r="AC85" s="465"/>
      <c r="AD85" s="464" t="str">
        <f>IF(ISERROR(VLOOKUP(CONCATENATE($AD$68,"_",AC85),'選手名簿'!$A:$E,5,FALSE))=TRUE,"",VLOOKUP(CONCATENATE($AD$68,"_",AC85),'選手名簿'!$A:$E,5,FALSE))</f>
        <v/>
      </c>
      <c r="AE85" s="460"/>
    </row>
    <row r="86" spans="1:31" ht="20.25" customHeight="1">
      <c r="A86" s="459" t="s">
        <v>656</v>
      </c>
      <c r="B86" s="1062" t="s">
        <v>673</v>
      </c>
      <c r="C86" s="1062"/>
      <c r="D86" s="1063"/>
      <c r="E86" s="463"/>
      <c r="F86" s="464" t="str">
        <f>IF(ISERROR(VLOOKUP(CONCATENATE($F$68,"_",G86),'選手名簿'!$A:$E,5,FALSE))=TRUE,"",VLOOKUP(CONCATENATE($F$68,"_",G86),'選手名簿'!$A:$E,5,FALSE))</f>
        <v/>
      </c>
      <c r="G86" s="465"/>
      <c r="H86" s="465"/>
      <c r="I86" s="465"/>
      <c r="J86" s="453"/>
      <c r="K86" s="465"/>
      <c r="L86" s="465"/>
      <c r="M86" s="465"/>
      <c r="N86" s="464" t="str">
        <f>IF(ISERROR(VLOOKUP(CONCATENATE($N$68,"_",M86),'選手名簿'!$A:$E,5,FALSE))=TRUE,"",VLOOKUP(CONCATENATE($N$68,"_",M86),'選手名簿'!$A:$E,5,FALSE))</f>
        <v/>
      </c>
      <c r="O86" s="460"/>
      <c r="Q86" s="459" t="s">
        <v>656</v>
      </c>
      <c r="R86" s="1062" t="s">
        <v>662</v>
      </c>
      <c r="S86" s="1062"/>
      <c r="T86" s="1063"/>
      <c r="U86" s="463"/>
      <c r="V86" s="464" t="str">
        <f>IF(ISERROR(VLOOKUP(CONCATENATE($V$68,"_",W86),'選手名簿'!$A:$E,5,FALSE))=TRUE,"",VLOOKUP(CONCATENATE($V$68,"_",W86),'選手名簿'!$A:$E,5,FALSE))</f>
        <v/>
      </c>
      <c r="W86" s="465"/>
      <c r="X86" s="465"/>
      <c r="Y86" s="465"/>
      <c r="Z86" s="453"/>
      <c r="AA86" s="465"/>
      <c r="AB86" s="465"/>
      <c r="AC86" s="465"/>
      <c r="AD86" s="464" t="str">
        <f>IF(ISERROR(VLOOKUP(CONCATENATE($AD$68,"_",AC86),'選手名簿'!$A:$E,5,FALSE))=TRUE,"",VLOOKUP(CONCATENATE($AD$68,"_",AC86),'選手名簿'!$A:$E,5,FALSE))</f>
        <v/>
      </c>
      <c r="AE86" s="460"/>
    </row>
    <row r="87" spans="1:31" ht="20.25" customHeight="1">
      <c r="A87" s="461" t="s">
        <v>666</v>
      </c>
      <c r="B87" s="1064" t="str">
        <f>IF(ISERROR(VLOOKUP(B86,'審判員'!$A:$C,2,FALSE))=TRUE,"",VLOOKUP(B86,'審判員'!$A:$C,2,FALSE))</f>
        <v>中野　匠</v>
      </c>
      <c r="C87" s="1065"/>
      <c r="D87" s="461" t="str">
        <f>IF(ISERROR(VLOOKUP(B86,'審判員'!$A:$C,3,FALSE))=TRUE,"",VLOOKUP(B86,'審判員'!$A:$C,3,FALSE))</f>
        <v>３級</v>
      </c>
      <c r="E87" s="463"/>
      <c r="F87" s="464" t="str">
        <f>IF(ISERROR(VLOOKUP(CONCATENATE($F$68,"_",G87),'選手名簿'!$A:$E,5,FALSE))=TRUE,"",VLOOKUP(CONCATENATE($F$68,"_",G87),'選手名簿'!$A:$E,5,FALSE))</f>
        <v/>
      </c>
      <c r="G87" s="465"/>
      <c r="H87" s="465"/>
      <c r="I87" s="465"/>
      <c r="J87" s="453"/>
      <c r="K87" s="465"/>
      <c r="L87" s="465"/>
      <c r="M87" s="465"/>
      <c r="N87" s="464" t="str">
        <f>IF(ISERROR(VLOOKUP(CONCATENATE($N$68,"_",M87),'選手名簿'!$A:$E,5,FALSE))=TRUE,"",VLOOKUP(CONCATENATE($N$68,"_",M87),'選手名簿'!$A:$E,5,FALSE))</f>
        <v/>
      </c>
      <c r="O87" s="460"/>
      <c r="Q87" s="461" t="s">
        <v>666</v>
      </c>
      <c r="R87" s="1064" t="str">
        <f>IF(ISERROR(VLOOKUP(R86,'審判員'!$A:$C,2,FALSE))=TRUE,"",VLOOKUP(R86,'審判員'!$A:$C,2,FALSE))</f>
        <v>如法寺　雅俊</v>
      </c>
      <c r="S87" s="1065"/>
      <c r="T87" s="461" t="str">
        <f>IF(ISERROR(VLOOKUP(R86,'審判員'!$A:$C,3,FALSE))=TRUE,"",VLOOKUP(R86,'審判員'!$A:$C,3,FALSE))</f>
        <v>３級</v>
      </c>
      <c r="U87" s="463"/>
      <c r="V87" s="464" t="str">
        <f>IF(ISERROR(VLOOKUP(CONCATENATE($V$68,"_",W87),'選手名簿'!$A:$E,5,FALSE))=TRUE,"",VLOOKUP(CONCATENATE($V$68,"_",W87),'選手名簿'!$A:$E,5,FALSE))</f>
        <v/>
      </c>
      <c r="W87" s="465"/>
      <c r="X87" s="465"/>
      <c r="Y87" s="465"/>
      <c r="Z87" s="453"/>
      <c r="AA87" s="465"/>
      <c r="AB87" s="465"/>
      <c r="AC87" s="465"/>
      <c r="AD87" s="464" t="str">
        <f>IF(ISERROR(VLOOKUP(CONCATENATE($AD$68,"_",AC87),'選手名簿'!$A:$E,5,FALSE))=TRUE,"",VLOOKUP(CONCATENATE($AD$68,"_",AC87),'選手名簿'!$A:$E,5,FALSE))</f>
        <v/>
      </c>
      <c r="AE87" s="460"/>
    </row>
    <row r="88" spans="1:31" ht="20.25" customHeight="1">
      <c r="A88" s="459" t="s">
        <v>656</v>
      </c>
      <c r="B88" s="1062" t="s">
        <v>667</v>
      </c>
      <c r="C88" s="1062"/>
      <c r="D88" s="1063"/>
      <c r="E88" s="463"/>
      <c r="F88" s="464" t="str">
        <f>IF(ISERROR(VLOOKUP(CONCATENATE($F$68,"_",G88),'選手名簿'!$A:$E,5,FALSE))=TRUE,"",VLOOKUP(CONCATENATE($F$68,"_",G88),'選手名簿'!$A:$E,5,FALSE))</f>
        <v/>
      </c>
      <c r="G88" s="465"/>
      <c r="H88" s="465"/>
      <c r="I88" s="465"/>
      <c r="J88" s="453"/>
      <c r="K88" s="465"/>
      <c r="L88" s="465"/>
      <c r="M88" s="465"/>
      <c r="N88" s="464" t="str">
        <f>IF(ISERROR(VLOOKUP(CONCATENATE($N$68,"_",M88),'選手名簿'!$A:$E,5,FALSE))=TRUE,"",VLOOKUP(CONCATENATE($N$68,"_",M88),'選手名簿'!$A:$E,5,FALSE))</f>
        <v/>
      </c>
      <c r="O88" s="460"/>
      <c r="Q88" s="459" t="s">
        <v>656</v>
      </c>
      <c r="R88" s="1062" t="s">
        <v>659</v>
      </c>
      <c r="S88" s="1062"/>
      <c r="T88" s="1063"/>
      <c r="U88" s="463"/>
      <c r="V88" s="464" t="str">
        <f>IF(ISERROR(VLOOKUP(CONCATENATE($V$68,"_",W88),'選手名簿'!$A:$E,5,FALSE))=TRUE,"",VLOOKUP(CONCATENATE($V$68,"_",W88),'選手名簿'!$A:$E,5,FALSE))</f>
        <v/>
      </c>
      <c r="W88" s="465"/>
      <c r="X88" s="465"/>
      <c r="Y88" s="465"/>
      <c r="Z88" s="453"/>
      <c r="AA88" s="465"/>
      <c r="AB88" s="465"/>
      <c r="AC88" s="465"/>
      <c r="AD88" s="464" t="str">
        <f>IF(ISERROR(VLOOKUP(CONCATENATE($AD$68,"_",AC88),'選手名簿'!$A:$E,5,FALSE))=TRUE,"",VLOOKUP(CONCATENATE($AD$68,"_",AC88),'選手名簿'!$A:$E,5,FALSE))</f>
        <v/>
      </c>
      <c r="AE88" s="460"/>
    </row>
    <row r="89" spans="1:31" ht="20.25" customHeight="1">
      <c r="A89" s="461" t="s">
        <v>668</v>
      </c>
      <c r="B89" s="1064" t="str">
        <f>IF(ISERROR(VLOOKUP(B88,'審判員'!$A:$C,2,FALSE))=TRUE,"",VLOOKUP(B88,'審判員'!$A:$C,2,FALSE))</f>
        <v>大本　敏行</v>
      </c>
      <c r="C89" s="1065"/>
      <c r="D89" s="461" t="str">
        <f>IF(ISERROR(VLOOKUP(B88,'審判員'!$A:$C,3,FALSE))=TRUE,"",VLOOKUP(B88,'審判員'!$A:$C,3,FALSE))</f>
        <v>３級</v>
      </c>
      <c r="E89" s="466"/>
      <c r="F89" s="467" t="str">
        <f>IF(ISERROR(VLOOKUP(CONCATENATE($F$68,"_",G89),'選手名簿'!$A:$E,5,FALSE))=TRUE,"",VLOOKUP(CONCATENATE($F$68,"_",G89),'選手名簿'!$A:$E,5,FALSE))</f>
        <v/>
      </c>
      <c r="G89" s="468"/>
      <c r="H89" s="468"/>
      <c r="I89" s="468"/>
      <c r="J89" s="458"/>
      <c r="K89" s="468"/>
      <c r="L89" s="468"/>
      <c r="M89" s="468"/>
      <c r="N89" s="467" t="str">
        <f>IF(ISERROR(VLOOKUP(CONCATENATE($N$68,"_",M89),'選手名簿'!$A:$E,5,FALSE))=TRUE,"",VLOOKUP(CONCATENATE($N$68,"_",M89),'選手名簿'!$A:$E,5,FALSE))</f>
        <v/>
      </c>
      <c r="O89" s="469"/>
      <c r="Q89" s="461" t="s">
        <v>668</v>
      </c>
      <c r="R89" s="1064" t="str">
        <f>IF(ISERROR(VLOOKUP(R88,'審判員'!$A:$C,2,FALSE))=TRUE,"",VLOOKUP(R88,'審判員'!$A:$C,2,FALSE))</f>
        <v>須藤　健二</v>
      </c>
      <c r="S89" s="1065"/>
      <c r="T89" s="461" t="str">
        <f>IF(ISERROR(VLOOKUP(R88,'審判員'!$A:$C,3,FALSE))=TRUE,"",VLOOKUP(R88,'審判員'!$A:$C,3,FALSE))</f>
        <v>２級</v>
      </c>
      <c r="U89" s="466"/>
      <c r="V89" s="467" t="str">
        <f>IF(ISERROR(VLOOKUP(CONCATENATE($V$68,"_",W89),'選手名簿'!$A:$E,5,FALSE))=TRUE,"",VLOOKUP(CONCATENATE($V$68,"_",W89),'選手名簿'!$A:$E,5,FALSE))</f>
        <v/>
      </c>
      <c r="W89" s="468"/>
      <c r="X89" s="468"/>
      <c r="Y89" s="468"/>
      <c r="Z89" s="458"/>
      <c r="AA89" s="468"/>
      <c r="AB89" s="468"/>
      <c r="AC89" s="468"/>
      <c r="AD89" s="467" t="str">
        <f>IF(ISERROR(VLOOKUP(CONCATENATE($AD$68,"_",AC89),'選手名簿'!$A:$E,5,FALSE))=TRUE,"",VLOOKUP(CONCATENATE($AD$68,"_",AC89),'選手名簿'!$A:$E,5,FALSE))</f>
        <v/>
      </c>
      <c r="AE89" s="469"/>
    </row>
  </sheetData>
  <mergeCells count="138">
    <mergeCell ref="B86:D86"/>
    <mergeCell ref="R86:T86"/>
    <mergeCell ref="B87:C87"/>
    <mergeCell ref="R87:S87"/>
    <mergeCell ref="B88:D88"/>
    <mergeCell ref="R88:T88"/>
    <mergeCell ref="B89:C89"/>
    <mergeCell ref="R89:S89"/>
    <mergeCell ref="A71:D71"/>
    <mergeCell ref="Q71:T71"/>
    <mergeCell ref="B82:D82"/>
    <mergeCell ref="R82:T82"/>
    <mergeCell ref="B83:C83"/>
    <mergeCell ref="R83:S83"/>
    <mergeCell ref="B84:D84"/>
    <mergeCell ref="R84:T84"/>
    <mergeCell ref="B85:C85"/>
    <mergeCell ref="R85:S85"/>
    <mergeCell ref="U68:U70"/>
    <mergeCell ref="V68:V70"/>
    <mergeCell ref="W68:W70"/>
    <mergeCell ref="X68:X70"/>
    <mergeCell ref="AB68:AB70"/>
    <mergeCell ref="AC68:AC70"/>
    <mergeCell ref="AD68:AD70"/>
    <mergeCell ref="AE68:AE70"/>
    <mergeCell ref="B69:D69"/>
    <mergeCell ref="R69:T69"/>
    <mergeCell ref="B70:D70"/>
    <mergeCell ref="R70:T70"/>
    <mergeCell ref="B57:D57"/>
    <mergeCell ref="R57:T57"/>
    <mergeCell ref="B58:C58"/>
    <mergeCell ref="R58:S58"/>
    <mergeCell ref="B59:D59"/>
    <mergeCell ref="R59:T59"/>
    <mergeCell ref="B60:C60"/>
    <mergeCell ref="R60:S60"/>
    <mergeCell ref="B68:D68"/>
    <mergeCell ref="E68:E70"/>
    <mergeCell ref="F68:F70"/>
    <mergeCell ref="G68:G70"/>
    <mergeCell ref="H68:H70"/>
    <mergeCell ref="L68:L70"/>
    <mergeCell ref="M68:M70"/>
    <mergeCell ref="N68:N70"/>
    <mergeCell ref="O68:O70"/>
    <mergeCell ref="R68:T68"/>
    <mergeCell ref="A42:D42"/>
    <mergeCell ref="Q42:T42"/>
    <mergeCell ref="B53:D53"/>
    <mergeCell ref="R53:T53"/>
    <mergeCell ref="B54:C54"/>
    <mergeCell ref="R54:S54"/>
    <mergeCell ref="B55:D55"/>
    <mergeCell ref="R55:T55"/>
    <mergeCell ref="B56:C56"/>
    <mergeCell ref="R56:S56"/>
    <mergeCell ref="U39:U41"/>
    <mergeCell ref="V39:V41"/>
    <mergeCell ref="W39:W41"/>
    <mergeCell ref="X39:X41"/>
    <mergeCell ref="AB39:AB41"/>
    <mergeCell ref="AC39:AC41"/>
    <mergeCell ref="AD39:AD41"/>
    <mergeCell ref="AE39:AE41"/>
    <mergeCell ref="B40:D40"/>
    <mergeCell ref="R40:T40"/>
    <mergeCell ref="B41:D41"/>
    <mergeCell ref="R41:T41"/>
    <mergeCell ref="B30:D30"/>
    <mergeCell ref="R30:T30"/>
    <mergeCell ref="B31:C31"/>
    <mergeCell ref="R31:S31"/>
    <mergeCell ref="B39:D39"/>
    <mergeCell ref="E39:E41"/>
    <mergeCell ref="F39:F41"/>
    <mergeCell ref="G39:G41"/>
    <mergeCell ref="H39:H41"/>
    <mergeCell ref="L39:L41"/>
    <mergeCell ref="M39:M41"/>
    <mergeCell ref="N39:N41"/>
    <mergeCell ref="O39:O41"/>
    <mergeCell ref="R39:T39"/>
    <mergeCell ref="B25:C25"/>
    <mergeCell ref="R25:S25"/>
    <mergeCell ref="B26:D26"/>
    <mergeCell ref="R26:T26"/>
    <mergeCell ref="B27:C27"/>
    <mergeCell ref="R27:S27"/>
    <mergeCell ref="B28:D28"/>
    <mergeCell ref="R28:T28"/>
    <mergeCell ref="B29:C29"/>
    <mergeCell ref="R29:S29"/>
    <mergeCell ref="AD10:AD12"/>
    <mergeCell ref="AE10:AE12"/>
    <mergeCell ref="B11:D11"/>
    <mergeCell ref="R11:T11"/>
    <mergeCell ref="B12:D12"/>
    <mergeCell ref="R12:T12"/>
    <mergeCell ref="A13:D13"/>
    <mergeCell ref="Q13:T13"/>
    <mergeCell ref="B24:D24"/>
    <mergeCell ref="R24:T24"/>
    <mergeCell ref="F6:L6"/>
    <mergeCell ref="M6:N6"/>
    <mergeCell ref="V6:AB6"/>
    <mergeCell ref="AC6:AD6"/>
    <mergeCell ref="F7:L7"/>
    <mergeCell ref="M7:N7"/>
    <mergeCell ref="V7:AB7"/>
    <mergeCell ref="AC7:AD7"/>
    <mergeCell ref="B10:D10"/>
    <mergeCell ref="E10:E12"/>
    <mergeCell ref="F10:F12"/>
    <mergeCell ref="G10:G12"/>
    <mergeCell ref="H10:H12"/>
    <mergeCell ref="L10:L12"/>
    <mergeCell ref="M10:M12"/>
    <mergeCell ref="N10:N12"/>
    <mergeCell ref="O10:O12"/>
    <mergeCell ref="R10:T10"/>
    <mergeCell ref="U10:U12"/>
    <mergeCell ref="V10:V12"/>
    <mergeCell ref="W10:W12"/>
    <mergeCell ref="X10:X12"/>
    <mergeCell ref="AB10:AB12"/>
    <mergeCell ref="AC10:AC12"/>
    <mergeCell ref="A1:J1"/>
    <mergeCell ref="K1:N1"/>
    <mergeCell ref="Q1:Z1"/>
    <mergeCell ref="AA1:AD1"/>
    <mergeCell ref="B3:E3"/>
    <mergeCell ref="R3:U3"/>
    <mergeCell ref="F5:L5"/>
    <mergeCell ref="M5:N5"/>
    <mergeCell ref="V5:AB5"/>
    <mergeCell ref="AC5:AD5"/>
  </mergeCells>
  <dataValidations count="2">
    <dataValidation type="list" allowBlank="1" showInputMessage="1" showErrorMessage="1" sqref="E24:E31 O24:O31 U24:U31 AE24:AE31 E53:E60 E82:E89 O53:O60 O82:O89 U53:U60 U82:U89 AE53:AE60 AE82:AE89">
      <formula1>審判員!$I$1:$I$3</formula1>
    </dataValidation>
    <dataValidation type="list" allowBlank="1" showInputMessage="1" showErrorMessage="1" sqref="I24:I31 K24:K31 Y24:Y31 AA24:AA31 I53:I60 K53:K60 I82:I89 K82:K89 Y53:Y60 AA53:AA60 Y82:Y89 AA82:AA89">
      <formula1>審判員!$K$1:$K$17</formula1>
    </dataValidation>
  </dataValidations>
  <printOptions/>
  <pageMargins left="0" right="0" top="0" bottom="0" header="0.5118110236220472" footer="0.5118110236220472"/>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430" customWidth="1"/>
    <col min="2" max="2" width="11.875" style="430" bestFit="1" customWidth="1"/>
    <col min="3" max="3" width="3.125" style="430" customWidth="1"/>
    <col min="4" max="4" width="6.75390625" style="430" bestFit="1" customWidth="1"/>
    <col min="5" max="5" width="10.125" style="430" bestFit="1" customWidth="1"/>
    <col min="6" max="6" width="20.625" style="430" customWidth="1"/>
    <col min="7" max="7" width="7.625" style="430" customWidth="1"/>
    <col min="8" max="8" width="4.875" style="430" customWidth="1"/>
    <col min="9" max="9" width="10.125" style="430" customWidth="1"/>
    <col min="10" max="10" width="5.25390625" style="430" customWidth="1"/>
    <col min="11" max="11" width="10.125" style="430" customWidth="1"/>
    <col min="12" max="12" width="4.875" style="430" customWidth="1"/>
    <col min="13" max="13" width="7.625" style="430" customWidth="1"/>
    <col min="14" max="14" width="20.625" style="430" customWidth="1"/>
    <col min="15" max="15" width="10.125" style="430" customWidth="1"/>
    <col min="16" max="16" width="5.00390625" style="430" bestFit="1" customWidth="1"/>
    <col min="17" max="17" width="12.125" style="430" customWidth="1"/>
    <col min="18" max="18" width="11.875" style="430" bestFit="1" customWidth="1"/>
    <col min="19" max="19" width="3.125" style="430" customWidth="1"/>
    <col min="20" max="20" width="6.75390625" style="430" bestFit="1" customWidth="1"/>
    <col min="21" max="21" width="10.125" style="430" customWidth="1"/>
    <col min="22" max="22" width="20.625" style="430" customWidth="1"/>
    <col min="23" max="23" width="7.625" style="430" customWidth="1"/>
    <col min="24" max="24" width="4.875" style="430" customWidth="1"/>
    <col min="25" max="25" width="10.125" style="430" customWidth="1"/>
    <col min="26" max="26" width="5.25390625" style="430" customWidth="1"/>
    <col min="27" max="27" width="10.125" style="430" customWidth="1"/>
    <col min="28" max="28" width="4.875" style="430" customWidth="1"/>
    <col min="29" max="29" width="7.625" style="430" customWidth="1"/>
    <col min="30" max="30" width="20.625" style="430" customWidth="1"/>
    <col min="31" max="31" width="10.125" style="430" customWidth="1"/>
    <col min="32" max="16384" width="9.00390625" style="430" customWidth="1"/>
  </cols>
  <sheetData>
    <row r="1" spans="1:31" s="431" customFormat="1" ht="20.25" customHeight="1">
      <c r="A1" s="1031" t="str">
        <f>'要項'!C2</f>
        <v>OFA 第 34 回 大分県U-11サッカー選手権大会</v>
      </c>
      <c r="B1" s="1031"/>
      <c r="C1" s="1031"/>
      <c r="D1" s="1031"/>
      <c r="E1" s="1031"/>
      <c r="F1" s="1031"/>
      <c r="G1" s="1031"/>
      <c r="H1" s="1031"/>
      <c r="I1" s="1031"/>
      <c r="J1" s="1031"/>
      <c r="K1" s="1031" t="s">
        <v>643</v>
      </c>
      <c r="L1" s="1031"/>
      <c r="M1" s="1031"/>
      <c r="N1" s="1031"/>
      <c r="O1" s="432"/>
      <c r="P1" s="433"/>
      <c r="Q1" s="1031" t="str">
        <f>'要項'!C2</f>
        <v>OFA 第 34 回 大分県U-11サッカー選手権大会</v>
      </c>
      <c r="R1" s="1031"/>
      <c r="S1" s="1031"/>
      <c r="T1" s="1031"/>
      <c r="U1" s="1031"/>
      <c r="V1" s="1031"/>
      <c r="W1" s="1031"/>
      <c r="X1" s="1031"/>
      <c r="Y1" s="1031"/>
      <c r="Z1" s="1031"/>
      <c r="AA1" s="1031" t="s">
        <v>643</v>
      </c>
      <c r="AB1" s="1031"/>
      <c r="AC1" s="1031"/>
      <c r="AD1" s="1031"/>
      <c r="AE1" s="432"/>
    </row>
    <row r="2" spans="17:30" ht="20.25" customHeight="1">
      <c r="Q2" s="434"/>
      <c r="R2" s="434"/>
      <c r="S2" s="434"/>
      <c r="T2" s="434"/>
      <c r="U2" s="434"/>
      <c r="V2" s="434"/>
      <c r="W2" s="434"/>
      <c r="X2" s="434"/>
      <c r="Y2" s="434"/>
      <c r="Z2" s="434"/>
      <c r="AA2" s="434"/>
      <c r="AB2" s="434"/>
      <c r="AC2" s="434"/>
      <c r="AD2" s="434"/>
    </row>
    <row r="3" spans="1:30" ht="20.25" customHeight="1">
      <c r="A3" s="430" t="s">
        <v>64</v>
      </c>
      <c r="B3" s="1032" t="str">
        <f>'予選リーグ'!C14</f>
        <v>昭和電工ｻｯｶｰ･ﾗｸﾞﾋﾞｰ場　Aｺｰﾄ</v>
      </c>
      <c r="C3" s="1032"/>
      <c r="D3" s="1032"/>
      <c r="E3" s="1032"/>
      <c r="F3" s="435" t="str">
        <f>'予選リーグ'!F15</f>
        <v>「南」コート</v>
      </c>
      <c r="G3" s="435"/>
      <c r="H3" s="435"/>
      <c r="I3" s="435"/>
      <c r="J3" s="435"/>
      <c r="K3" s="435"/>
      <c r="L3" s="435"/>
      <c r="Q3" s="430" t="s">
        <v>64</v>
      </c>
      <c r="R3" s="1032" t="str">
        <f>'予選リーグ'!C14</f>
        <v>昭和電工ｻｯｶｰ･ﾗｸﾞﾋﾞｰ場　Aｺｰﾄ</v>
      </c>
      <c r="S3" s="1032"/>
      <c r="T3" s="1032"/>
      <c r="U3" s="1032"/>
      <c r="V3" s="435" t="str">
        <f>'予選リーグ'!F15</f>
        <v>「南」コート</v>
      </c>
      <c r="W3" s="436"/>
      <c r="X3" s="436"/>
      <c r="Y3" s="436"/>
      <c r="Z3" s="436"/>
      <c r="AA3" s="436"/>
      <c r="AB3" s="436"/>
      <c r="AC3" s="436"/>
      <c r="AD3" s="436"/>
    </row>
    <row r="4" spans="17:30" ht="20.25" customHeight="1">
      <c r="Q4" s="434"/>
      <c r="R4" s="434"/>
      <c r="S4" s="434"/>
      <c r="T4" s="434"/>
      <c r="U4" s="434"/>
      <c r="V4" s="434"/>
      <c r="W4" s="434"/>
      <c r="X4" s="434"/>
      <c r="Y4" s="434"/>
      <c r="Z4" s="434"/>
      <c r="AA4" s="434"/>
      <c r="AB4" s="434"/>
      <c r="AC4" s="434"/>
      <c r="AD4" s="434"/>
    </row>
    <row r="5" spans="5:30" ht="20.25" customHeight="1">
      <c r="E5" s="437" t="s">
        <v>360</v>
      </c>
      <c r="F5" s="1033" t="str">
        <f>VLOOKUP(E5,'組合せ抽選用'!$Q:$U,5,FALSE)</f>
        <v>スマイス　セレソン　スポーツクラブ</v>
      </c>
      <c r="G5" s="1033"/>
      <c r="H5" s="1033"/>
      <c r="I5" s="1033"/>
      <c r="J5" s="1033"/>
      <c r="K5" s="1033"/>
      <c r="L5" s="1033"/>
      <c r="M5" s="1033" t="str">
        <f>VLOOKUP(E5,'組合せ抽選用'!$Q:$V,6,FALSE)</f>
        <v>大分</v>
      </c>
      <c r="N5" s="1034"/>
      <c r="S5" s="434"/>
      <c r="T5" s="434"/>
      <c r="U5" s="437" t="s">
        <v>395</v>
      </c>
      <c r="V5" s="1033" t="str">
        <f>VLOOKUP(U5,'組合せ抽選用'!$Q:$U,5,FALSE)</f>
        <v>下毛ＦＣ</v>
      </c>
      <c r="W5" s="1033"/>
      <c r="X5" s="1033"/>
      <c r="Y5" s="1033"/>
      <c r="Z5" s="1033"/>
      <c r="AA5" s="1033"/>
      <c r="AB5" s="1033"/>
      <c r="AC5" s="1033" t="str">
        <f>VLOOKUP(U5,'組合せ抽選用'!$Q:$V,6,FALSE)</f>
        <v>中津</v>
      </c>
      <c r="AD5" s="1034"/>
    </row>
    <row r="6" spans="5:30" ht="20.25" customHeight="1">
      <c r="E6" s="438" t="s">
        <v>401</v>
      </c>
      <c r="F6" s="1035" t="str">
        <f>VLOOKUP(E6,'組合せ抽選用'!$Q:$U,5,FALSE)</f>
        <v>太陽スポーツクラブ大分西</v>
      </c>
      <c r="G6" s="1035"/>
      <c r="H6" s="1035"/>
      <c r="I6" s="1035"/>
      <c r="J6" s="1035"/>
      <c r="K6" s="1035"/>
      <c r="L6" s="1035"/>
      <c r="M6" s="1035" t="str">
        <f>VLOOKUP(E6,'組合せ抽選用'!$Q:$V,6,FALSE)</f>
        <v>日田/玖珠</v>
      </c>
      <c r="N6" s="1036"/>
      <c r="Q6" s="434"/>
      <c r="R6" s="434"/>
      <c r="S6" s="434"/>
      <c r="T6" s="434"/>
      <c r="U6" s="438" t="s">
        <v>381</v>
      </c>
      <c r="V6" s="1035" t="str">
        <f>VLOOKUP(U6,'組合せ抽選用'!$Q:$U,5,FALSE)</f>
        <v>ブルーウイングフットボールクラブ</v>
      </c>
      <c r="W6" s="1035"/>
      <c r="X6" s="1035"/>
      <c r="Y6" s="1035"/>
      <c r="Z6" s="1035"/>
      <c r="AA6" s="1035"/>
      <c r="AB6" s="1035"/>
      <c r="AC6" s="1035" t="str">
        <f>VLOOKUP(U6,'組合せ抽選用'!$Q:$V,6,FALSE)</f>
        <v>大分</v>
      </c>
      <c r="AD6" s="1036"/>
    </row>
    <row r="7" spans="5:30" ht="20.25" customHeight="1">
      <c r="E7" s="439" t="s">
        <v>384</v>
      </c>
      <c r="F7" s="1037" t="str">
        <f>VLOOKUP(E7,'組合せ抽選用'!$Q:$U,5,FALSE)</f>
        <v>ＫＩＮＧＳ　ＦＯＯＴＢＡＬＬＣＬＵＢ　Ｕ－１２</v>
      </c>
      <c r="G7" s="1037"/>
      <c r="H7" s="1037"/>
      <c r="I7" s="1037"/>
      <c r="J7" s="1037"/>
      <c r="K7" s="1037"/>
      <c r="L7" s="1037"/>
      <c r="M7" s="1037" t="str">
        <f>VLOOKUP(E7,'組合せ抽選用'!$Q:$V,6,FALSE)</f>
        <v>大分</v>
      </c>
      <c r="N7" s="1038"/>
      <c r="Q7" s="434"/>
      <c r="R7" s="434"/>
      <c r="S7" s="434"/>
      <c r="T7" s="434"/>
      <c r="U7" s="439" t="s">
        <v>365</v>
      </c>
      <c r="V7" s="1037" t="str">
        <f>VLOOKUP(U7,'組合せ抽選用'!$Q:$U,5,FALSE)</f>
        <v>桃園サッカースポーツ少年団</v>
      </c>
      <c r="W7" s="1037"/>
      <c r="X7" s="1037"/>
      <c r="Y7" s="1037"/>
      <c r="Z7" s="1037"/>
      <c r="AA7" s="1037"/>
      <c r="AB7" s="1037"/>
      <c r="AC7" s="1037" t="str">
        <f>VLOOKUP(U7,'組合せ抽選用'!$Q:$V,6,FALSE)</f>
        <v>大分</v>
      </c>
      <c r="AD7" s="1038"/>
    </row>
    <row r="8" spans="17:30" ht="20.25" customHeight="1">
      <c r="Q8" s="434"/>
      <c r="R8" s="434"/>
      <c r="S8" s="434"/>
      <c r="T8" s="434"/>
      <c r="U8" s="434"/>
      <c r="V8" s="434"/>
      <c r="W8" s="434"/>
      <c r="X8" s="434"/>
      <c r="Y8" s="434"/>
      <c r="Z8" s="434"/>
      <c r="AA8" s="434"/>
      <c r="AB8" s="434"/>
      <c r="AC8" s="434"/>
      <c r="AD8" s="434"/>
    </row>
    <row r="10" spans="1:31" ht="27.4" customHeight="1">
      <c r="A10" s="440" t="s">
        <v>644</v>
      </c>
      <c r="B10" s="1039" t="s">
        <v>674</v>
      </c>
      <c r="C10" s="1040"/>
      <c r="D10" s="1041"/>
      <c r="E10" s="1042">
        <f>'予選リーグ'!B19</f>
        <v>0.4166666666666667</v>
      </c>
      <c r="F10" s="1045" t="str">
        <f>F5</f>
        <v>スマイス　セレソン　スポーツクラブ</v>
      </c>
      <c r="G10" s="1048">
        <f>SUM(I10:I11)</f>
        <v>0</v>
      </c>
      <c r="H10" s="1051" t="s">
        <v>451</v>
      </c>
      <c r="I10" s="441">
        <v>0</v>
      </c>
      <c r="J10" s="441" t="s">
        <v>646</v>
      </c>
      <c r="K10" s="441">
        <v>0</v>
      </c>
      <c r="L10" s="1051" t="s">
        <v>647</v>
      </c>
      <c r="M10" s="1048">
        <f>SUM(K10:K11)</f>
        <v>0</v>
      </c>
      <c r="N10" s="1045" t="str">
        <f>F6</f>
        <v>太陽スポーツクラブ大分西</v>
      </c>
      <c r="O10" s="1054"/>
      <c r="Q10" s="440" t="s">
        <v>644</v>
      </c>
      <c r="R10" s="1039" t="s">
        <v>669</v>
      </c>
      <c r="S10" s="1040"/>
      <c r="T10" s="1041"/>
      <c r="U10" s="1042">
        <f>'予選リーグ'!B21</f>
        <v>0.4513888888888889</v>
      </c>
      <c r="V10" s="1045" t="str">
        <f>V5</f>
        <v>下毛ＦＣ</v>
      </c>
      <c r="W10" s="1048">
        <f>SUM(Y10:Y11)</f>
        <v>0</v>
      </c>
      <c r="X10" s="1051" t="s">
        <v>451</v>
      </c>
      <c r="Y10" s="441">
        <v>0</v>
      </c>
      <c r="Z10" s="441" t="s">
        <v>646</v>
      </c>
      <c r="AA10" s="441">
        <v>0</v>
      </c>
      <c r="AB10" s="1051" t="s">
        <v>647</v>
      </c>
      <c r="AC10" s="1048">
        <f>SUM(AA10:AA11)</f>
        <v>1</v>
      </c>
      <c r="AD10" s="1045" t="str">
        <f>V6</f>
        <v>ブルーウイングフットボールクラブ</v>
      </c>
      <c r="AE10" s="1054"/>
    </row>
    <row r="11" spans="1:31" ht="27.4" customHeight="1">
      <c r="A11" s="442" t="s">
        <v>649</v>
      </c>
      <c r="B11" s="1057"/>
      <c r="C11" s="1057"/>
      <c r="D11" s="1058"/>
      <c r="E11" s="1043"/>
      <c r="F11" s="1046"/>
      <c r="G11" s="1049"/>
      <c r="H11" s="1052"/>
      <c r="I11" s="430">
        <v>0</v>
      </c>
      <c r="J11" s="430" t="s">
        <v>650</v>
      </c>
      <c r="K11" s="430">
        <v>0</v>
      </c>
      <c r="L11" s="1052"/>
      <c r="M11" s="1049"/>
      <c r="N11" s="1046"/>
      <c r="O11" s="1055"/>
      <c r="Q11" s="442" t="s">
        <v>649</v>
      </c>
      <c r="R11" s="1057"/>
      <c r="S11" s="1057"/>
      <c r="T11" s="1058"/>
      <c r="U11" s="1043"/>
      <c r="V11" s="1046"/>
      <c r="W11" s="1049"/>
      <c r="X11" s="1052"/>
      <c r="Y11" s="430">
        <v>0</v>
      </c>
      <c r="Z11" s="430" t="s">
        <v>650</v>
      </c>
      <c r="AA11" s="430">
        <v>1</v>
      </c>
      <c r="AB11" s="1052"/>
      <c r="AC11" s="1049"/>
      <c r="AD11" s="1046"/>
      <c r="AE11" s="1055"/>
    </row>
    <row r="12" spans="1:31" ht="27.4" customHeight="1">
      <c r="A12" s="442" t="s">
        <v>651</v>
      </c>
      <c r="B12" s="1059" t="s">
        <v>672</v>
      </c>
      <c r="C12" s="1059"/>
      <c r="D12" s="1039"/>
      <c r="E12" s="1044"/>
      <c r="F12" s="1047"/>
      <c r="G12" s="1050"/>
      <c r="H12" s="1053"/>
      <c r="I12" s="444"/>
      <c r="J12" s="444" t="s">
        <v>653</v>
      </c>
      <c r="K12" s="444"/>
      <c r="L12" s="1053"/>
      <c r="M12" s="1050"/>
      <c r="N12" s="1047"/>
      <c r="O12" s="1056"/>
      <c r="Q12" s="442" t="s">
        <v>651</v>
      </c>
      <c r="R12" s="1059" t="s">
        <v>672</v>
      </c>
      <c r="S12" s="1059"/>
      <c r="T12" s="1039"/>
      <c r="U12" s="1044"/>
      <c r="V12" s="1047"/>
      <c r="W12" s="1050"/>
      <c r="X12" s="1053"/>
      <c r="Y12" s="444"/>
      <c r="Z12" s="444" t="s">
        <v>653</v>
      </c>
      <c r="AA12" s="444"/>
      <c r="AB12" s="1053"/>
      <c r="AC12" s="1050"/>
      <c r="AD12" s="1047"/>
      <c r="AE12" s="1056"/>
    </row>
    <row r="13" spans="1:31" ht="27.4" customHeight="1">
      <c r="A13" s="1060" t="s">
        <v>654</v>
      </c>
      <c r="B13" s="1060"/>
      <c r="C13" s="1060"/>
      <c r="D13" s="1060"/>
      <c r="E13" s="445" t="s">
        <v>655</v>
      </c>
      <c r="F13" s="446" t="s">
        <v>572</v>
      </c>
      <c r="G13" s="446" t="s">
        <v>656</v>
      </c>
      <c r="H13" s="446" t="s">
        <v>622</v>
      </c>
      <c r="I13" s="447" t="s">
        <v>657</v>
      </c>
      <c r="J13" s="448"/>
      <c r="K13" s="447" t="s">
        <v>657</v>
      </c>
      <c r="L13" s="446" t="s">
        <v>622</v>
      </c>
      <c r="M13" s="446" t="s">
        <v>656</v>
      </c>
      <c r="N13" s="446" t="s">
        <v>572</v>
      </c>
      <c r="O13" s="449" t="s">
        <v>655</v>
      </c>
      <c r="Q13" s="1060" t="s">
        <v>654</v>
      </c>
      <c r="R13" s="1060"/>
      <c r="S13" s="1060"/>
      <c r="T13" s="1061"/>
      <c r="U13" s="445" t="s">
        <v>655</v>
      </c>
      <c r="V13" s="446" t="s">
        <v>572</v>
      </c>
      <c r="W13" s="446" t="s">
        <v>656</v>
      </c>
      <c r="X13" s="446" t="s">
        <v>622</v>
      </c>
      <c r="Y13" s="447" t="s">
        <v>657</v>
      </c>
      <c r="Z13" s="448"/>
      <c r="AA13" s="447" t="s">
        <v>657</v>
      </c>
      <c r="AB13" s="446" t="s">
        <v>622</v>
      </c>
      <c r="AC13" s="446" t="s">
        <v>656</v>
      </c>
      <c r="AD13" s="446" t="s">
        <v>572</v>
      </c>
      <c r="AE13" s="449" t="s">
        <v>655</v>
      </c>
    </row>
    <row r="14" spans="5:31" ht="20.25" customHeight="1" hidden="1">
      <c r="E14" s="450" t="s">
        <v>658</v>
      </c>
      <c r="F14" s="451" t="str">
        <f>IF(ISERROR(VLOOKUP(CONCATENATE($F$10,"_",G14),'選手名簿'!$A:$E,5,FALSE))=TRUE,"",VLOOKUP(CONCATENATE($F$10,"_",G14),'選手名簿'!$A:$E,5,FALSE))</f>
        <v/>
      </c>
      <c r="G14" s="452"/>
      <c r="H14" s="452"/>
      <c r="I14" s="452"/>
      <c r="J14" s="453"/>
      <c r="K14" s="452"/>
      <c r="L14" s="452"/>
      <c r="M14" s="452"/>
      <c r="N14" s="451" t="str">
        <f>IF(ISERROR(VLOOKUP(CONCATENATE($N$10,"_",M14),'選手名簿'!$A:$E,5,FALSE))=TRUE,"",VLOOKUP(CONCATENATE($N$10,"_",M14),'選手名簿'!$A:$E,5,FALSE))</f>
        <v/>
      </c>
      <c r="O14" s="454"/>
      <c r="U14" s="450" t="s">
        <v>658</v>
      </c>
      <c r="V14" s="451" t="str">
        <f>IF(ISERROR(VLOOKUP(CONCATENATE($V$10,"_",W14),'選手名簿'!$A:$E,5,FALSE))=TRUE,"",VLOOKUP(CONCATENATE($V$10,"_",W14),'選手名簿'!$A:$E,5,FALSE))</f>
        <v/>
      </c>
      <c r="W14" s="452"/>
      <c r="X14" s="452"/>
      <c r="Y14" s="452"/>
      <c r="Z14" s="453"/>
      <c r="AA14" s="452"/>
      <c r="AB14" s="452">
        <v>5</v>
      </c>
      <c r="AC14" s="452">
        <v>10</v>
      </c>
      <c r="AD14" s="451" t="str">
        <f>IF(ISERROR(VLOOKUP(CONCATENATE($AD$10,"_",AC14),'選手名簿'!$A:$E,5,FALSE))=TRUE,"",VLOOKUP(CONCATENATE($AD$10,"_",AC14),'選手名簿'!$A:$E,5,FALSE))</f>
        <v>佐々木　陸</v>
      </c>
      <c r="AE14" s="454"/>
    </row>
    <row r="15" spans="5:31" ht="20.25" customHeight="1" hidden="1">
      <c r="E15" s="450" t="s">
        <v>658</v>
      </c>
      <c r="F15" s="451" t="str">
        <f>IF(ISERROR(VLOOKUP(CONCATENATE($F$10,"_",G15),'選手名簿'!$A:$E,5,FALSE))=TRUE,"",VLOOKUP(CONCATENATE($F$10,"_",G15),'選手名簿'!$A:$E,5,FALSE))</f>
        <v/>
      </c>
      <c r="G15" s="452"/>
      <c r="H15" s="452"/>
      <c r="I15" s="452"/>
      <c r="J15" s="453"/>
      <c r="K15" s="452"/>
      <c r="L15" s="452"/>
      <c r="M15" s="452"/>
      <c r="N15" s="451" t="str">
        <f>IF(ISERROR(VLOOKUP(CONCATENATE($N$10,"_",M15),'選手名簿'!$A:$E,5,FALSE))=TRUE,"",VLOOKUP(CONCATENATE($N$10,"_",M15),'選手名簿'!$A:$E,5,FALSE))</f>
        <v/>
      </c>
      <c r="O15" s="454"/>
      <c r="U15" s="450" t="s">
        <v>658</v>
      </c>
      <c r="V15" s="451" t="str">
        <f>IF(ISERROR(VLOOKUP(CONCATENATE($V$10,"_",W15),'選手名簿'!$A:$E,5,FALSE))=TRUE,"",VLOOKUP(CONCATENATE($V$10,"_",W15),'選手名簿'!$A:$E,5,FALSE))</f>
        <v/>
      </c>
      <c r="W15" s="452"/>
      <c r="X15" s="452"/>
      <c r="Y15" s="452"/>
      <c r="Z15" s="453"/>
      <c r="AA15" s="452"/>
      <c r="AB15" s="452"/>
      <c r="AC15" s="452"/>
      <c r="AD15" s="451" t="str">
        <f>IF(ISERROR(VLOOKUP(CONCATENATE($AD$10,"_",AC15),'選手名簿'!$A:$E,5,FALSE))=TRUE,"",VLOOKUP(CONCATENATE($AD$10,"_",AC15),'選手名簿'!$A:$E,5,FALSE))</f>
        <v/>
      </c>
      <c r="AE15" s="454"/>
    </row>
    <row r="16" spans="5:31" ht="20.25" customHeight="1" hidden="1">
      <c r="E16" s="450" t="s">
        <v>658</v>
      </c>
      <c r="F16" s="451" t="str">
        <f>IF(ISERROR(VLOOKUP(CONCATENATE($F$10,"_",G16),'選手名簿'!$A:$E,5,FALSE))=TRUE,"",VLOOKUP(CONCATENATE($F$10,"_",G16),'選手名簿'!$A:$E,5,FALSE))</f>
        <v/>
      </c>
      <c r="G16" s="452"/>
      <c r="H16" s="452"/>
      <c r="I16" s="452"/>
      <c r="J16" s="453"/>
      <c r="K16" s="452"/>
      <c r="L16" s="452"/>
      <c r="M16" s="452"/>
      <c r="N16" s="451" t="str">
        <f>IF(ISERROR(VLOOKUP(CONCATENATE($N$10,"_",M16),'選手名簿'!$A:$E,5,FALSE))=TRUE,"",VLOOKUP(CONCATENATE($N$10,"_",M16),'選手名簿'!$A:$E,5,FALSE))</f>
        <v/>
      </c>
      <c r="O16" s="454"/>
      <c r="U16" s="450" t="s">
        <v>658</v>
      </c>
      <c r="V16" s="451" t="str">
        <f>IF(ISERROR(VLOOKUP(CONCATENATE($V$10,"_",W16),'選手名簿'!$A:$E,5,FALSE))=TRUE,"",VLOOKUP(CONCATENATE($V$10,"_",W16),'選手名簿'!$A:$E,5,FALSE))</f>
        <v/>
      </c>
      <c r="W16" s="452"/>
      <c r="X16" s="452"/>
      <c r="Y16" s="452"/>
      <c r="Z16" s="453"/>
      <c r="AA16" s="452"/>
      <c r="AB16" s="452"/>
      <c r="AC16" s="452"/>
      <c r="AD16" s="451" t="str">
        <f>IF(ISERROR(VLOOKUP(CONCATENATE($AD$10,"_",AC16),'選手名簿'!$A:$E,5,FALSE))=TRUE,"",VLOOKUP(CONCATENATE($AD$10,"_",AC16),'選手名簿'!$A:$E,5,FALSE))</f>
        <v/>
      </c>
      <c r="AE16" s="454"/>
    </row>
    <row r="17" spans="5:31" ht="20.25" customHeight="1" hidden="1">
      <c r="E17" s="450" t="s">
        <v>658</v>
      </c>
      <c r="F17" s="451" t="str">
        <f>IF(ISERROR(VLOOKUP(CONCATENATE($F$10,"_",G17),'選手名簿'!$A:$E,5,FALSE))=TRUE,"",VLOOKUP(CONCATENATE($F$10,"_",G17),'選手名簿'!$A:$E,5,FALSE))</f>
        <v/>
      </c>
      <c r="G17" s="452"/>
      <c r="H17" s="452"/>
      <c r="I17" s="452"/>
      <c r="J17" s="453"/>
      <c r="K17" s="452"/>
      <c r="L17" s="452"/>
      <c r="M17" s="452"/>
      <c r="N17" s="451" t="str">
        <f>IF(ISERROR(VLOOKUP(CONCATENATE($N$10,"_",M17),'選手名簿'!$A:$E,5,FALSE))=TRUE,"",VLOOKUP(CONCATENATE($N$10,"_",M17),'選手名簿'!$A:$E,5,FALSE))</f>
        <v/>
      </c>
      <c r="O17" s="454"/>
      <c r="U17" s="450" t="s">
        <v>658</v>
      </c>
      <c r="V17" s="451" t="str">
        <f>IF(ISERROR(VLOOKUP(CONCATENATE($V$10,"_",W17),'選手名簿'!$A:$E,5,FALSE))=TRUE,"",VLOOKUP(CONCATENATE($V$10,"_",W17),'選手名簿'!$A:$E,5,FALSE))</f>
        <v/>
      </c>
      <c r="W17" s="452"/>
      <c r="X17" s="452"/>
      <c r="Y17" s="452"/>
      <c r="Z17" s="453"/>
      <c r="AA17" s="452"/>
      <c r="AB17" s="452"/>
      <c r="AC17" s="452"/>
      <c r="AD17" s="451" t="str">
        <f>IF(ISERROR(VLOOKUP(CONCATENATE($AD$10,"_",AC17),'選手名簿'!$A:$E,5,FALSE))=TRUE,"",VLOOKUP(CONCATENATE($AD$10,"_",AC17),'選手名簿'!$A:$E,5,FALSE))</f>
        <v/>
      </c>
      <c r="AE17" s="454"/>
    </row>
    <row r="18" spans="5:31" ht="20.25" customHeight="1" hidden="1">
      <c r="E18" s="450" t="s">
        <v>658</v>
      </c>
      <c r="F18" s="451" t="str">
        <f>IF(ISERROR(VLOOKUP(CONCATENATE($F$10,"_",G18),'選手名簿'!$A:$E,5,FALSE))=TRUE,"",VLOOKUP(CONCATENATE($F$10,"_",G18),'選手名簿'!$A:$E,5,FALSE))</f>
        <v/>
      </c>
      <c r="G18" s="452"/>
      <c r="H18" s="452"/>
      <c r="I18" s="452"/>
      <c r="J18" s="453"/>
      <c r="K18" s="452"/>
      <c r="L18" s="452"/>
      <c r="M18" s="452"/>
      <c r="N18" s="451" t="str">
        <f>IF(ISERROR(VLOOKUP(CONCATENATE($N$10,"_",M18),'選手名簿'!$A:$E,5,FALSE))=TRUE,"",VLOOKUP(CONCATENATE($N$10,"_",M18),'選手名簿'!$A:$E,5,FALSE))</f>
        <v/>
      </c>
      <c r="O18" s="454"/>
      <c r="U18" s="450" t="s">
        <v>658</v>
      </c>
      <c r="V18" s="451" t="str">
        <f>IF(ISERROR(VLOOKUP(CONCATENATE($V$10,"_",W18),'選手名簿'!$A:$E,5,FALSE))=TRUE,"",VLOOKUP(CONCATENATE($V$10,"_",W18),'選手名簿'!$A:$E,5,FALSE))</f>
        <v/>
      </c>
      <c r="W18" s="452"/>
      <c r="X18" s="452"/>
      <c r="Y18" s="452"/>
      <c r="Z18" s="453"/>
      <c r="AA18" s="452"/>
      <c r="AB18" s="452"/>
      <c r="AC18" s="452"/>
      <c r="AD18" s="451" t="str">
        <f>IF(ISERROR(VLOOKUP(CONCATENATE($AD$10,"_",AC18),'選手名簿'!$A:$E,5,FALSE))=TRUE,"",VLOOKUP(CONCATENATE($AD$10,"_",AC18),'選手名簿'!$A:$E,5,FALSE))</f>
        <v/>
      </c>
      <c r="AE18" s="454"/>
    </row>
    <row r="19" spans="5:31" ht="20.25" customHeight="1" hidden="1">
      <c r="E19" s="450" t="s">
        <v>658</v>
      </c>
      <c r="F19" s="451" t="str">
        <f>IF(ISERROR(VLOOKUP(CONCATENATE($F$10,"_",G19),'選手名簿'!$A:$E,5,FALSE))=TRUE,"",VLOOKUP(CONCATENATE($F$10,"_",G19),'選手名簿'!$A:$E,5,FALSE))</f>
        <v/>
      </c>
      <c r="G19" s="452"/>
      <c r="H19" s="452"/>
      <c r="I19" s="452"/>
      <c r="J19" s="453"/>
      <c r="K19" s="452"/>
      <c r="L19" s="452"/>
      <c r="M19" s="452"/>
      <c r="N19" s="451" t="str">
        <f>IF(ISERROR(VLOOKUP(CONCATENATE($N$10,"_",M19),'選手名簿'!$A:$E,5,FALSE))=TRUE,"",VLOOKUP(CONCATENATE($N$10,"_",M19),'選手名簿'!$A:$E,5,FALSE))</f>
        <v/>
      </c>
      <c r="O19" s="454"/>
      <c r="U19" s="450" t="s">
        <v>658</v>
      </c>
      <c r="V19" s="451" t="str">
        <f>IF(ISERROR(VLOOKUP(CONCATENATE($V$10,"_",W19),'選手名簿'!$A:$E,5,FALSE))=TRUE,"",VLOOKUP(CONCATENATE($V$10,"_",W19),'選手名簿'!$A:$E,5,FALSE))</f>
        <v/>
      </c>
      <c r="W19" s="452"/>
      <c r="X19" s="452"/>
      <c r="Y19" s="452"/>
      <c r="Z19" s="453"/>
      <c r="AA19" s="452"/>
      <c r="AB19" s="452"/>
      <c r="AC19" s="452"/>
      <c r="AD19" s="451" t="str">
        <f>IF(ISERROR(VLOOKUP(CONCATENATE($AD$10,"_",AC19),'選手名簿'!$A:$E,5,FALSE))=TRUE,"",VLOOKUP(CONCATENATE($AD$10,"_",AC19),'選手名簿'!$A:$E,5,FALSE))</f>
        <v/>
      </c>
      <c r="AE19" s="454"/>
    </row>
    <row r="20" spans="5:31" ht="20.25" customHeight="1" hidden="1">
      <c r="E20" s="450" t="s">
        <v>658</v>
      </c>
      <c r="F20" s="451" t="str">
        <f>IF(ISERROR(VLOOKUP(CONCATENATE($F$10,"_",G20),'選手名簿'!$A:$E,5,FALSE))=TRUE,"",VLOOKUP(CONCATENATE($F$10,"_",G20),'選手名簿'!$A:$E,5,FALSE))</f>
        <v/>
      </c>
      <c r="G20" s="452"/>
      <c r="H20" s="452"/>
      <c r="I20" s="452"/>
      <c r="J20" s="453"/>
      <c r="K20" s="452"/>
      <c r="L20" s="452"/>
      <c r="M20" s="452"/>
      <c r="N20" s="451" t="str">
        <f>IF(ISERROR(VLOOKUP(CONCATENATE($N$10,"_",M20),'選手名簿'!$A:$E,5,FALSE))=TRUE,"",VLOOKUP(CONCATENATE($N$10,"_",M20),'選手名簿'!$A:$E,5,FALSE))</f>
        <v/>
      </c>
      <c r="O20" s="454"/>
      <c r="U20" s="450" t="s">
        <v>658</v>
      </c>
      <c r="V20" s="451" t="str">
        <f>IF(ISERROR(VLOOKUP(CONCATENATE($V$10,"_",W20),'選手名簿'!$A:$E,5,FALSE))=TRUE,"",VLOOKUP(CONCATENATE($V$10,"_",W20),'選手名簿'!$A:$E,5,FALSE))</f>
        <v/>
      </c>
      <c r="W20" s="452"/>
      <c r="X20" s="452"/>
      <c r="Y20" s="452"/>
      <c r="Z20" s="453"/>
      <c r="AA20" s="452"/>
      <c r="AB20" s="452"/>
      <c r="AC20" s="452"/>
      <c r="AD20" s="451" t="str">
        <f>IF(ISERROR(VLOOKUP(CONCATENATE($AD$10,"_",AC20),'選手名簿'!$A:$E,5,FALSE))=TRUE,"",VLOOKUP(CONCATENATE($AD$10,"_",AC20),'選手名簿'!$A:$E,5,FALSE))</f>
        <v/>
      </c>
      <c r="AE20" s="454"/>
    </row>
    <row r="21" spans="5:31" ht="20.25" customHeight="1" hidden="1">
      <c r="E21" s="450" t="s">
        <v>658</v>
      </c>
      <c r="F21" s="451" t="str">
        <f>IF(ISERROR(VLOOKUP(CONCATENATE($F$10,"_",G21),'選手名簿'!$A:$E,5,FALSE))=TRUE,"",VLOOKUP(CONCATENATE($F$10,"_",G21),'選手名簿'!$A:$E,5,FALSE))</f>
        <v/>
      </c>
      <c r="G21" s="452"/>
      <c r="H21" s="452"/>
      <c r="I21" s="452"/>
      <c r="J21" s="453"/>
      <c r="K21" s="452"/>
      <c r="L21" s="452"/>
      <c r="M21" s="452"/>
      <c r="N21" s="451" t="str">
        <f>IF(ISERROR(VLOOKUP(CONCATENATE($N$10,"_",M21),'選手名簿'!$A:$E,5,FALSE))=TRUE,"",VLOOKUP(CONCATENATE($N$10,"_",M21),'選手名簿'!$A:$E,5,FALSE))</f>
        <v/>
      </c>
      <c r="O21" s="454"/>
      <c r="U21" s="450" t="s">
        <v>658</v>
      </c>
      <c r="V21" s="451" t="str">
        <f>IF(ISERROR(VLOOKUP(CONCATENATE($V$10,"_",W21),'選手名簿'!$A:$E,5,FALSE))=TRUE,"",VLOOKUP(CONCATENATE($V$10,"_",W21),'選手名簿'!$A:$E,5,FALSE))</f>
        <v/>
      </c>
      <c r="W21" s="452"/>
      <c r="X21" s="452"/>
      <c r="Y21" s="452"/>
      <c r="Z21" s="453"/>
      <c r="AA21" s="452"/>
      <c r="AB21" s="452"/>
      <c r="AC21" s="452"/>
      <c r="AD21" s="451" t="str">
        <f>IF(ISERROR(VLOOKUP(CONCATENATE($AD$10,"_",AC21),'選手名簿'!$A:$E,5,FALSE))=TRUE,"",VLOOKUP(CONCATENATE($AD$10,"_",AC21),'選手名簿'!$A:$E,5,FALSE))</f>
        <v/>
      </c>
      <c r="AE21" s="454"/>
    </row>
    <row r="22" spans="5:31" ht="20.25" customHeight="1" hidden="1">
      <c r="E22" s="450" t="s">
        <v>658</v>
      </c>
      <c r="F22" s="451" t="str">
        <f>IF(ISERROR(VLOOKUP(CONCATENATE($F$10,"_",G22),'選手名簿'!$A:$E,5,FALSE))=TRUE,"",VLOOKUP(CONCATENATE($F$10,"_",G22),'選手名簿'!$A:$E,5,FALSE))</f>
        <v/>
      </c>
      <c r="G22" s="452"/>
      <c r="H22" s="452"/>
      <c r="I22" s="452"/>
      <c r="J22" s="453"/>
      <c r="K22" s="452"/>
      <c r="L22" s="452"/>
      <c r="M22" s="452"/>
      <c r="N22" s="451" t="str">
        <f>IF(ISERROR(VLOOKUP(CONCATENATE($N$10,"_",M22),'選手名簿'!$A:$E,5,FALSE))=TRUE,"",VLOOKUP(CONCATENATE($N$10,"_",M22),'選手名簿'!$A:$E,5,FALSE))</f>
        <v/>
      </c>
      <c r="O22" s="454"/>
      <c r="U22" s="450" t="s">
        <v>658</v>
      </c>
      <c r="V22" s="451" t="str">
        <f>IF(ISERROR(VLOOKUP(CONCATENATE($V$10,"_",W22),'選手名簿'!$A:$E,5,FALSE))=TRUE,"",VLOOKUP(CONCATENATE($V$10,"_",W22),'選手名簿'!$A:$E,5,FALSE))</f>
        <v/>
      </c>
      <c r="W22" s="452"/>
      <c r="X22" s="452"/>
      <c r="Y22" s="452"/>
      <c r="Z22" s="453"/>
      <c r="AA22" s="452"/>
      <c r="AB22" s="452"/>
      <c r="AC22" s="452"/>
      <c r="AD22" s="451" t="str">
        <f>IF(ISERROR(VLOOKUP(CONCATENATE($AD$10,"_",AC22),'選手名簿'!$A:$E,5,FALSE))=TRUE,"",VLOOKUP(CONCATENATE($AD$10,"_",AC22),'選手名簿'!$A:$E,5,FALSE))</f>
        <v/>
      </c>
      <c r="AE22" s="454"/>
    </row>
    <row r="23" spans="5:31" ht="20.25" customHeight="1" hidden="1">
      <c r="E23" s="455" t="s">
        <v>658</v>
      </c>
      <c r="F23" s="456" t="str">
        <f>IF(ISERROR(VLOOKUP(CONCATENATE($F$10,"_",G23),'選手名簿'!$A:$E,5,FALSE))=TRUE,"",VLOOKUP(CONCATENATE($F$10,"_",G23),'選手名簿'!$A:$E,5,FALSE))</f>
        <v/>
      </c>
      <c r="G23" s="457"/>
      <c r="H23" s="457"/>
      <c r="I23" s="457"/>
      <c r="J23" s="458"/>
      <c r="K23" s="457"/>
      <c r="L23" s="457"/>
      <c r="M23" s="457"/>
      <c r="N23" s="456" t="str">
        <f>IF(ISERROR(VLOOKUP(CONCATENATE($N$10,"_",M23),'選手名簿'!$A:$E,5,FALSE))=TRUE,"",VLOOKUP(CONCATENATE($N$10,"_",M23),'選手名簿'!$A:$E,5,FALSE))</f>
        <v/>
      </c>
      <c r="O23" s="454"/>
      <c r="U23" s="455" t="s">
        <v>658</v>
      </c>
      <c r="V23" s="456" t="str">
        <f>IF(ISERROR(VLOOKUP(CONCATENATE($V$10,"_",W23),'選手名簿'!$A:$E,5,FALSE))=TRUE,"",VLOOKUP(CONCATENATE($V$10,"_",W23),'選手名簿'!$A:$E,5,FALSE))</f>
        <v/>
      </c>
      <c r="W23" s="457"/>
      <c r="X23" s="457"/>
      <c r="Y23" s="457"/>
      <c r="Z23" s="458"/>
      <c r="AA23" s="457"/>
      <c r="AB23" s="457"/>
      <c r="AC23" s="457"/>
      <c r="AD23" s="456" t="str">
        <f>IF(ISERROR(VLOOKUP(CONCATENATE($AD$10,"_",AC23),'選手名簿'!$A:$E,5,FALSE))=TRUE,"",VLOOKUP(CONCATENATE($AD$10,"_",AC23),'選手名簿'!$A:$E,5,FALSE))</f>
        <v/>
      </c>
      <c r="AE23" s="454"/>
    </row>
    <row r="24" spans="1:31" ht="20.25" customHeight="1">
      <c r="A24" s="459" t="s">
        <v>656</v>
      </c>
      <c r="B24" s="1062" t="s">
        <v>675</v>
      </c>
      <c r="C24" s="1062"/>
      <c r="D24" s="1062"/>
      <c r="E24" s="450"/>
      <c r="F24" s="451" t="str">
        <f>IF(ISERROR(VLOOKUP(CONCATENATE($F$10,"_",G24),'選手名簿'!$A:$E,5,FALSE))=TRUE,"",VLOOKUP(CONCATENATE($F$10,"_",G24),'選手名簿'!$A:$E,5,FALSE))</f>
        <v/>
      </c>
      <c r="G24" s="452"/>
      <c r="H24" s="452"/>
      <c r="I24" s="452"/>
      <c r="J24" s="453"/>
      <c r="K24" s="452"/>
      <c r="L24" s="452"/>
      <c r="M24" s="452"/>
      <c r="N24" s="451" t="str">
        <f>IF(ISERROR(VLOOKUP(CONCATENATE($N$10,"_",M24),'選手名簿'!$A:$E,5,FALSE))=TRUE,"",VLOOKUP(CONCATENATE($N$10,"_",M24),'選手名簿'!$A:$E,5,FALSE))</f>
        <v/>
      </c>
      <c r="O24" s="460"/>
      <c r="Q24" s="459" t="s">
        <v>656</v>
      </c>
      <c r="R24" s="1062" t="s">
        <v>676</v>
      </c>
      <c r="S24" s="1062"/>
      <c r="T24" s="1063"/>
      <c r="U24" s="450"/>
      <c r="V24" s="451" t="str">
        <f>IF(ISERROR(VLOOKUP(CONCATENATE($V$10,"_",W24),'選手名簿'!$A:$E,5,FALSE))=TRUE,"",VLOOKUP(CONCATENATE($V$10,"_",W24),'選手名簿'!$A:$E,5,FALSE))</f>
        <v/>
      </c>
      <c r="W24" s="452"/>
      <c r="X24" s="452"/>
      <c r="Y24" s="452"/>
      <c r="Z24" s="453"/>
      <c r="AA24" s="452"/>
      <c r="AB24" s="452"/>
      <c r="AC24" s="452"/>
      <c r="AD24" s="451" t="str">
        <f>IF(ISERROR(VLOOKUP(CONCATENATE($AD$10,"_",AC24),'選手名簿'!$A:$E,5,FALSE))=TRUE,"",VLOOKUP(CONCATENATE($AD$10,"_",AC24),'選手名簿'!$A:$E,5,FALSE))</f>
        <v/>
      </c>
      <c r="AE24" s="460"/>
    </row>
    <row r="25" spans="1:31" ht="20.25" customHeight="1">
      <c r="A25" s="461" t="s">
        <v>240</v>
      </c>
      <c r="B25" s="1064" t="str">
        <f>IF(ISERROR(VLOOKUP(B24,'審判員'!$A:$C,2,FALSE))=TRUE,"",VLOOKUP(B24,'審判員'!$A:$C,2,FALSE))</f>
        <v>足達　実生</v>
      </c>
      <c r="C25" s="1065"/>
      <c r="D25" s="462" t="str">
        <f>IF(ISERROR(VLOOKUP(B24,'審判員'!$A:$C,3,FALSE))=TRUE,"",VLOOKUP(B24,'審判員'!$A:$C,3,FALSE))</f>
        <v>２級</v>
      </c>
      <c r="E25" s="463"/>
      <c r="F25" s="464" t="str">
        <f>IF(ISERROR(VLOOKUP(CONCATENATE($F$10,"_",G25),'選手名簿'!$A:$E,5,FALSE))=TRUE,"",VLOOKUP(CONCATENATE($F$10,"_",G25),'選手名簿'!$A:$E,5,FALSE))</f>
        <v/>
      </c>
      <c r="G25" s="465"/>
      <c r="H25" s="465"/>
      <c r="I25" s="465"/>
      <c r="J25" s="453"/>
      <c r="K25" s="465"/>
      <c r="L25" s="465"/>
      <c r="M25" s="465"/>
      <c r="N25" s="464" t="str">
        <f>IF(ISERROR(VLOOKUP(CONCATENATE($N$10,"_",M25),'選手名簿'!$A:$E,5,FALSE))=TRUE,"",VLOOKUP(CONCATENATE($N$10,"_",M25),'選手名簿'!$A:$E,5,FALSE))</f>
        <v/>
      </c>
      <c r="O25" s="460"/>
      <c r="Q25" s="461" t="s">
        <v>240</v>
      </c>
      <c r="R25" s="1064" t="str">
        <f>IF(ISERROR(VLOOKUP(R24,'審判員'!$A:$C,2,FALSE))=TRUE,"",VLOOKUP(R24,'審判員'!$A:$C,2,FALSE))</f>
        <v>吐合　直樹</v>
      </c>
      <c r="S25" s="1065"/>
      <c r="T25" s="461" t="str">
        <f>IF(ISERROR(VLOOKUP(R24,'審判員'!$A:$C,3,FALSE))=TRUE,"",VLOOKUP(R24,'審判員'!$A:$C,3,FALSE))</f>
        <v>３級</v>
      </c>
      <c r="U25" s="463"/>
      <c r="V25" s="464" t="str">
        <f>IF(ISERROR(VLOOKUP(CONCATENATE($V$10,"_",W25),'選手名簿'!$A:$E,5,FALSE))=TRUE,"",VLOOKUP(CONCATENATE($V$10,"_",W25),'選手名簿'!$A:$E,5,FALSE))</f>
        <v/>
      </c>
      <c r="W25" s="465"/>
      <c r="X25" s="465"/>
      <c r="Y25" s="465"/>
      <c r="Z25" s="453"/>
      <c r="AA25" s="465"/>
      <c r="AB25" s="465"/>
      <c r="AC25" s="465"/>
      <c r="AD25" s="464" t="str">
        <f>IF(ISERROR(VLOOKUP(CONCATENATE($AD$10,"_",AC25),'選手名簿'!$A:$E,5,FALSE))=TRUE,"",VLOOKUP(CONCATENATE($AD$10,"_",AC25),'選手名簿'!$A:$E,5,FALSE))</f>
        <v/>
      </c>
      <c r="AE25" s="460"/>
    </row>
    <row r="26" spans="1:31" ht="20.25" customHeight="1">
      <c r="A26" s="459" t="s">
        <v>656</v>
      </c>
      <c r="B26" s="1062" t="s">
        <v>677</v>
      </c>
      <c r="C26" s="1062"/>
      <c r="D26" s="1062"/>
      <c r="E26" s="463"/>
      <c r="F26" s="464" t="str">
        <f>IF(ISERROR(VLOOKUP(CONCATENATE($F$10,"_",G26),'選手名簿'!$A:$E,5,FALSE))=TRUE,"",VLOOKUP(CONCATENATE($F$10,"_",G26),'選手名簿'!$A:$E,5,FALSE))</f>
        <v/>
      </c>
      <c r="G26" s="465"/>
      <c r="H26" s="465"/>
      <c r="I26" s="465"/>
      <c r="J26" s="453"/>
      <c r="K26" s="465"/>
      <c r="L26" s="465"/>
      <c r="M26" s="465"/>
      <c r="N26" s="464" t="str">
        <f>IF(ISERROR(VLOOKUP(CONCATENATE($N$10,"_",M26),'選手名簿'!$A:$E,5,FALSE))=TRUE,"",VLOOKUP(CONCATENATE($N$10,"_",M26),'選手名簿'!$A:$E,5,FALSE))</f>
        <v/>
      </c>
      <c r="O26" s="460"/>
      <c r="Q26" s="459" t="s">
        <v>656</v>
      </c>
      <c r="R26" s="1062" t="s">
        <v>678</v>
      </c>
      <c r="S26" s="1062"/>
      <c r="T26" s="1063"/>
      <c r="U26" s="463"/>
      <c r="V26" s="464" t="str">
        <f>IF(ISERROR(VLOOKUP(CONCATENATE($V$10,"_",W26),'選手名簿'!$A:$E,5,FALSE))=TRUE,"",VLOOKUP(CONCATENATE($V$10,"_",W26),'選手名簿'!$A:$E,5,FALSE))</f>
        <v/>
      </c>
      <c r="W26" s="465"/>
      <c r="X26" s="465"/>
      <c r="Y26" s="465"/>
      <c r="Z26" s="453"/>
      <c r="AA26" s="465"/>
      <c r="AB26" s="465"/>
      <c r="AC26" s="465"/>
      <c r="AD26" s="464" t="str">
        <f>IF(ISERROR(VLOOKUP(CONCATENATE($AD$10,"_",AC26),'選手名簿'!$A:$E,5,FALSE))=TRUE,"",VLOOKUP(CONCATENATE($AD$10,"_",AC26),'選手名簿'!$A:$E,5,FALSE))</f>
        <v/>
      </c>
      <c r="AE26" s="460"/>
    </row>
    <row r="27" spans="1:31" ht="20.25" customHeight="1">
      <c r="A27" s="461" t="s">
        <v>663</v>
      </c>
      <c r="B27" s="1064" t="str">
        <f>IF(ISERROR(VLOOKUP(B26,'審判員'!$A:$C,2,FALSE))=TRUE,"",VLOOKUP(B26,'審判員'!$A:$C,2,FALSE))</f>
        <v>田坂　将和</v>
      </c>
      <c r="C27" s="1065"/>
      <c r="D27" s="462" t="str">
        <f>IF(ISERROR(VLOOKUP(B26,'審判員'!$A:$C,3,FALSE))=TRUE,"",VLOOKUP(B26,'審判員'!$A:$C,3,FALSE))</f>
        <v>３級</v>
      </c>
      <c r="E27" s="463"/>
      <c r="F27" s="464" t="str">
        <f>IF(ISERROR(VLOOKUP(CONCATENATE($F$10,"_",G27),'選手名簿'!$A:$E,5,FALSE))=TRUE,"",VLOOKUP(CONCATENATE($F$10,"_",G27),'選手名簿'!$A:$E,5,FALSE))</f>
        <v/>
      </c>
      <c r="G27" s="465"/>
      <c r="H27" s="465"/>
      <c r="I27" s="465"/>
      <c r="J27" s="453"/>
      <c r="K27" s="465"/>
      <c r="L27" s="465"/>
      <c r="M27" s="465"/>
      <c r="N27" s="464" t="str">
        <f>IF(ISERROR(VLOOKUP(CONCATENATE($N$10,"_",M27),'選手名簿'!$A:$E,5,FALSE))=TRUE,"",VLOOKUP(CONCATENATE($N$10,"_",M27),'選手名簿'!$A:$E,5,FALSE))</f>
        <v/>
      </c>
      <c r="O27" s="460"/>
      <c r="Q27" s="461" t="s">
        <v>663</v>
      </c>
      <c r="R27" s="1064" t="str">
        <f>IF(ISERROR(VLOOKUP(R26,'審判員'!$A:$C,2,FALSE))=TRUE,"",VLOOKUP(R26,'審判員'!$A:$C,2,FALSE))</f>
        <v>横山　大悟</v>
      </c>
      <c r="S27" s="1065"/>
      <c r="T27" s="461" t="str">
        <f>IF(ISERROR(VLOOKUP(R26,'審判員'!$A:$C,3,FALSE))=TRUE,"",VLOOKUP(R26,'審判員'!$A:$C,3,FALSE))</f>
        <v>３級</v>
      </c>
      <c r="U27" s="463"/>
      <c r="V27" s="464" t="str">
        <f>IF(ISERROR(VLOOKUP(CONCATENATE($V$10,"_",W27),'選手名簿'!$A:$E,5,FALSE))=TRUE,"",VLOOKUP(CONCATENATE($V$10,"_",W27),'選手名簿'!$A:$E,5,FALSE))</f>
        <v/>
      </c>
      <c r="W27" s="465"/>
      <c r="X27" s="465"/>
      <c r="Y27" s="465"/>
      <c r="Z27" s="453"/>
      <c r="AA27" s="465"/>
      <c r="AB27" s="465"/>
      <c r="AC27" s="465"/>
      <c r="AD27" s="464" t="str">
        <f>IF(ISERROR(VLOOKUP(CONCATENATE($AD$10,"_",AC27),'選手名簿'!$A:$E,5,FALSE))=TRUE,"",VLOOKUP(CONCATENATE($AD$10,"_",AC27),'選手名簿'!$A:$E,5,FALSE))</f>
        <v/>
      </c>
      <c r="AE27" s="460"/>
    </row>
    <row r="28" spans="1:31" ht="20.25" customHeight="1">
      <c r="A28" s="459" t="s">
        <v>656</v>
      </c>
      <c r="B28" s="1062" t="s">
        <v>679</v>
      </c>
      <c r="C28" s="1062"/>
      <c r="D28" s="1062"/>
      <c r="E28" s="463"/>
      <c r="F28" s="464" t="str">
        <f>IF(ISERROR(VLOOKUP(CONCATENATE($F$10,"_",G28),'選手名簿'!$A:$E,5,FALSE))=TRUE,"",VLOOKUP(CONCATENATE($F$10,"_",G28),'選手名簿'!$A:$E,5,FALSE))</f>
        <v/>
      </c>
      <c r="G28" s="465"/>
      <c r="H28" s="465"/>
      <c r="I28" s="465"/>
      <c r="J28" s="453"/>
      <c r="K28" s="465"/>
      <c r="L28" s="465"/>
      <c r="M28" s="465"/>
      <c r="N28" s="464" t="str">
        <f>IF(ISERROR(VLOOKUP(CONCATENATE($N$10,"_",M28),'選手名簿'!$A:$E,5,FALSE))=TRUE,"",VLOOKUP(CONCATENATE($N$10,"_",M28),'選手名簿'!$A:$E,5,FALSE))</f>
        <v/>
      </c>
      <c r="O28" s="460"/>
      <c r="Q28" s="459" t="s">
        <v>656</v>
      </c>
      <c r="R28" s="1062" t="s">
        <v>680</v>
      </c>
      <c r="S28" s="1062"/>
      <c r="T28" s="1063"/>
      <c r="U28" s="463"/>
      <c r="V28" s="464" t="str">
        <f>IF(ISERROR(VLOOKUP(CONCATENATE($V$10,"_",W28),'選手名簿'!$A:$E,5,FALSE))=TRUE,"",VLOOKUP(CONCATENATE($V$10,"_",W28),'選手名簿'!$A:$E,5,FALSE))</f>
        <v/>
      </c>
      <c r="W28" s="465"/>
      <c r="X28" s="465"/>
      <c r="Y28" s="465"/>
      <c r="Z28" s="453"/>
      <c r="AA28" s="465"/>
      <c r="AB28" s="465"/>
      <c r="AC28" s="465"/>
      <c r="AD28" s="464" t="str">
        <f>IF(ISERROR(VLOOKUP(CONCATENATE($AD$10,"_",AC28),'選手名簿'!$A:$E,5,FALSE))=TRUE,"",VLOOKUP(CONCATENATE($AD$10,"_",AC28),'選手名簿'!$A:$E,5,FALSE))</f>
        <v/>
      </c>
      <c r="AE28" s="460"/>
    </row>
    <row r="29" spans="1:31" ht="20.25" customHeight="1">
      <c r="A29" s="461" t="s">
        <v>666</v>
      </c>
      <c r="B29" s="1064" t="str">
        <f>IF(ISERROR(VLOOKUP(B28,'審判員'!$A:$C,2,FALSE))=TRUE,"",VLOOKUP(B28,'審判員'!$A:$C,2,FALSE))</f>
        <v>菅川　智</v>
      </c>
      <c r="C29" s="1065"/>
      <c r="D29" s="462" t="str">
        <f>IF(ISERROR(VLOOKUP(B28,'審判員'!$A:$C,3,FALSE))=TRUE,"",VLOOKUP(B28,'審判員'!$A:$C,3,FALSE))</f>
        <v>３級</v>
      </c>
      <c r="E29" s="463"/>
      <c r="F29" s="464" t="str">
        <f>IF(ISERROR(VLOOKUP(CONCATENATE($F$10,"_",G29),'選手名簿'!$A:$E,5,FALSE))=TRUE,"",VLOOKUP(CONCATENATE($F$10,"_",G29),'選手名簿'!$A:$E,5,FALSE))</f>
        <v/>
      </c>
      <c r="G29" s="465"/>
      <c r="H29" s="465"/>
      <c r="I29" s="465"/>
      <c r="J29" s="453"/>
      <c r="K29" s="465"/>
      <c r="L29" s="465"/>
      <c r="M29" s="465"/>
      <c r="N29" s="464" t="str">
        <f>IF(ISERROR(VLOOKUP(CONCATENATE($N$10,"_",M29),'選手名簿'!$A:$E,5,FALSE))=TRUE,"",VLOOKUP(CONCATENATE($N$10,"_",M29),'選手名簿'!$A:$E,5,FALSE))</f>
        <v/>
      </c>
      <c r="O29" s="460"/>
      <c r="Q29" s="461" t="s">
        <v>666</v>
      </c>
      <c r="R29" s="1064" t="str">
        <f>IF(ISERROR(VLOOKUP(R28,'審判員'!$A:$C,2,FALSE))=TRUE,"",VLOOKUP(R28,'審判員'!$A:$C,2,FALSE))</f>
        <v>相馬　大典</v>
      </c>
      <c r="S29" s="1065"/>
      <c r="T29" s="461" t="str">
        <f>IF(ISERROR(VLOOKUP(R28,'審判員'!$A:$C,3,FALSE))=TRUE,"",VLOOKUP(R28,'審判員'!$A:$C,3,FALSE))</f>
        <v>３級</v>
      </c>
      <c r="U29" s="463"/>
      <c r="V29" s="464" t="str">
        <f>IF(ISERROR(VLOOKUP(CONCATENATE($V$10,"_",W29),'選手名簿'!$A:$E,5,FALSE))=TRUE,"",VLOOKUP(CONCATENATE($V$10,"_",W29),'選手名簿'!$A:$E,5,FALSE))</f>
        <v/>
      </c>
      <c r="W29" s="465"/>
      <c r="X29" s="465"/>
      <c r="Y29" s="465"/>
      <c r="Z29" s="453"/>
      <c r="AA29" s="465"/>
      <c r="AB29" s="465"/>
      <c r="AC29" s="465"/>
      <c r="AD29" s="464" t="str">
        <f>IF(ISERROR(VLOOKUP(CONCATENATE($AD$10,"_",AC29),'選手名簿'!$A:$E,5,FALSE))=TRUE,"",VLOOKUP(CONCATENATE($AD$10,"_",AC29),'選手名簿'!$A:$E,5,FALSE))</f>
        <v/>
      </c>
      <c r="AE29" s="460"/>
    </row>
    <row r="30" spans="1:31" ht="20.25" customHeight="1">
      <c r="A30" s="459" t="s">
        <v>656</v>
      </c>
      <c r="B30" s="1062" t="s">
        <v>676</v>
      </c>
      <c r="C30" s="1062"/>
      <c r="D30" s="1062"/>
      <c r="E30" s="463"/>
      <c r="F30" s="464" t="str">
        <f>IF(ISERROR(VLOOKUP(CONCATENATE($F$10,"_",G30),'選手名簿'!$A:$E,5,FALSE))=TRUE,"",VLOOKUP(CONCATENATE($F$10,"_",G30),'選手名簿'!$A:$E,5,FALSE))</f>
        <v/>
      </c>
      <c r="G30" s="465"/>
      <c r="H30" s="465"/>
      <c r="I30" s="465"/>
      <c r="J30" s="453"/>
      <c r="K30" s="465"/>
      <c r="L30" s="465"/>
      <c r="M30" s="465"/>
      <c r="N30" s="464" t="str">
        <f>IF(ISERROR(VLOOKUP(CONCATENATE($N$10,"_",M30),'選手名簿'!$A:$E,5,FALSE))=TRUE,"",VLOOKUP(CONCATENATE($N$10,"_",M30),'選手名簿'!$A:$E,5,FALSE))</f>
        <v/>
      </c>
      <c r="O30" s="460"/>
      <c r="Q30" s="459" t="s">
        <v>656</v>
      </c>
      <c r="R30" s="1062" t="s">
        <v>681</v>
      </c>
      <c r="S30" s="1062"/>
      <c r="T30" s="1063"/>
      <c r="U30" s="463"/>
      <c r="V30" s="464" t="str">
        <f>IF(ISERROR(VLOOKUP(CONCATENATE($V$10,"_",W30),'選手名簿'!$A:$E,5,FALSE))=TRUE,"",VLOOKUP(CONCATENATE($V$10,"_",W30),'選手名簿'!$A:$E,5,FALSE))</f>
        <v/>
      </c>
      <c r="W30" s="465"/>
      <c r="X30" s="465"/>
      <c r="Y30" s="465"/>
      <c r="Z30" s="453"/>
      <c r="AA30" s="465"/>
      <c r="AB30" s="465"/>
      <c r="AC30" s="465"/>
      <c r="AD30" s="464" t="str">
        <f>IF(ISERROR(VLOOKUP(CONCATENATE($AD$10,"_",AC30),'選手名簿'!$A:$E,5,FALSE))=TRUE,"",VLOOKUP(CONCATENATE($AD$10,"_",AC30),'選手名簿'!$A:$E,5,FALSE))</f>
        <v/>
      </c>
      <c r="AE30" s="460"/>
    </row>
    <row r="31" spans="1:31" ht="20.25" customHeight="1">
      <c r="A31" s="461" t="s">
        <v>668</v>
      </c>
      <c r="B31" s="1064" t="str">
        <f>IF(ISERROR(VLOOKUP(B30,'審判員'!$A:$C,2,FALSE))=TRUE,"",VLOOKUP(B30,'審判員'!$A:$C,2,FALSE))</f>
        <v>吐合　直樹</v>
      </c>
      <c r="C31" s="1065"/>
      <c r="D31" s="462" t="str">
        <f>IF(ISERROR(VLOOKUP(B30,'審判員'!$A:$C,3,FALSE))=TRUE,"",VLOOKUP(B30,'審判員'!$A:$C,3,FALSE))</f>
        <v>３級</v>
      </c>
      <c r="E31" s="466"/>
      <c r="F31" s="467" t="str">
        <f>IF(ISERROR(VLOOKUP(CONCATENATE($F$10,"_",G31),'選手名簿'!$A:$E,5,FALSE))=TRUE,"",VLOOKUP(CONCATENATE($F$10,"_",G31),'選手名簿'!$A:$E,5,FALSE))</f>
        <v/>
      </c>
      <c r="G31" s="468"/>
      <c r="H31" s="468"/>
      <c r="I31" s="468"/>
      <c r="J31" s="458"/>
      <c r="K31" s="468"/>
      <c r="L31" s="468"/>
      <c r="M31" s="468"/>
      <c r="N31" s="467" t="str">
        <f>IF(ISERROR(VLOOKUP(CONCATENATE($N$10,"_",M31),'選手名簿'!$A:$E,5,FALSE))=TRUE,"",VLOOKUP(CONCATENATE($N$10,"_",M31),'選手名簿'!$A:$E,5,FALSE))</f>
        <v/>
      </c>
      <c r="O31" s="469"/>
      <c r="Q31" s="461" t="s">
        <v>668</v>
      </c>
      <c r="R31" s="1064" t="str">
        <f>IF(ISERROR(VLOOKUP(R30,'審判員'!$A:$C,2,FALSE))=TRUE,"",VLOOKUP(R30,'審判員'!$A:$C,2,FALSE))</f>
        <v>佐藤　慎二</v>
      </c>
      <c r="S31" s="1065"/>
      <c r="T31" s="461" t="str">
        <f>IF(ISERROR(VLOOKUP(R30,'審判員'!$A:$C,3,FALSE))=TRUE,"",VLOOKUP(R30,'審判員'!$A:$C,3,FALSE))</f>
        <v>３級</v>
      </c>
      <c r="U31" s="466"/>
      <c r="V31" s="467" t="str">
        <f>IF(ISERROR(VLOOKUP(CONCATENATE($V$10,"_",W31),'選手名簿'!$A:$E,5,FALSE))=TRUE,"",VLOOKUP(CONCATENATE($V$10,"_",W31),'選手名簿'!$A:$E,5,FALSE))</f>
        <v/>
      </c>
      <c r="W31" s="468"/>
      <c r="X31" s="468"/>
      <c r="Y31" s="468"/>
      <c r="Z31" s="458"/>
      <c r="AA31" s="468"/>
      <c r="AB31" s="468"/>
      <c r="AC31" s="468"/>
      <c r="AD31" s="467" t="str">
        <f>IF(ISERROR(VLOOKUP(CONCATENATE($AD$10,"_",AC31),'選手名簿'!$A:$E,5,FALSE))=TRUE,"",VLOOKUP(CONCATENATE($AD$10,"_",AC31),'選手名簿'!$A:$E,5,FALSE))</f>
        <v/>
      </c>
      <c r="AE31" s="469"/>
    </row>
    <row r="32" spans="5:21" ht="9.95" customHeight="1">
      <c r="E32" s="470"/>
      <c r="U32" s="470"/>
    </row>
    <row r="33" spans="5:21" ht="9.95" customHeight="1">
      <c r="E33" s="470"/>
      <c r="U33" s="470"/>
    </row>
    <row r="34" ht="9.95" customHeight="1"/>
    <row r="35" ht="9.95" customHeight="1"/>
    <row r="36" ht="9.95" customHeight="1"/>
    <row r="37" ht="9.95" customHeight="1"/>
    <row r="38" spans="5:21" ht="9.95" customHeight="1">
      <c r="E38" s="470"/>
      <c r="U38" s="470"/>
    </row>
    <row r="39" spans="1:31" ht="27.4" customHeight="1">
      <c r="A39" s="440" t="s">
        <v>644</v>
      </c>
      <c r="B39" s="1039" t="s">
        <v>674</v>
      </c>
      <c r="C39" s="1040"/>
      <c r="D39" s="1041"/>
      <c r="E39" s="1042">
        <f>'予選リーグ'!B23</f>
        <v>0.4861111111111111</v>
      </c>
      <c r="F39" s="1045" t="str">
        <f>F6</f>
        <v>太陽スポーツクラブ大分西</v>
      </c>
      <c r="G39" s="1048">
        <f>SUM(I39:I40)</f>
        <v>0</v>
      </c>
      <c r="H39" s="1051" t="s">
        <v>451</v>
      </c>
      <c r="I39" s="441">
        <v>0</v>
      </c>
      <c r="J39" s="441" t="s">
        <v>646</v>
      </c>
      <c r="K39" s="441">
        <v>0</v>
      </c>
      <c r="L39" s="1051" t="s">
        <v>647</v>
      </c>
      <c r="M39" s="1048">
        <f>SUM(K39:K40)</f>
        <v>0</v>
      </c>
      <c r="N39" s="1045" t="str">
        <f>F7</f>
        <v>ＫＩＮＧＳ　ＦＯＯＴＢＡＬＬＣＬＵＢ　Ｕ－１２</v>
      </c>
      <c r="O39" s="1054"/>
      <c r="Q39" s="440" t="s">
        <v>644</v>
      </c>
      <c r="R39" s="1039" t="s">
        <v>645</v>
      </c>
      <c r="S39" s="1040"/>
      <c r="T39" s="1041"/>
      <c r="U39" s="1042">
        <f>'予選リーグ'!B27</f>
        <v>0.5555555555555556</v>
      </c>
      <c r="V39" s="1045" t="str">
        <f>V6</f>
        <v>ブルーウイングフットボールクラブ</v>
      </c>
      <c r="W39" s="1048">
        <f>SUM(Y39:Y40)</f>
        <v>1</v>
      </c>
      <c r="X39" s="1051" t="s">
        <v>451</v>
      </c>
      <c r="Y39" s="441">
        <v>0</v>
      </c>
      <c r="Z39" s="441" t="s">
        <v>646</v>
      </c>
      <c r="AA39" s="441">
        <v>0</v>
      </c>
      <c r="AB39" s="1051" t="s">
        <v>647</v>
      </c>
      <c r="AC39" s="1048">
        <f>SUM(AA39:AA40)</f>
        <v>0</v>
      </c>
      <c r="AD39" s="1045" t="str">
        <f>V7</f>
        <v>桃園サッカースポーツ少年団</v>
      </c>
      <c r="AE39" s="1054"/>
    </row>
    <row r="40" spans="1:31" ht="27.4" customHeight="1">
      <c r="A40" s="442" t="s">
        <v>649</v>
      </c>
      <c r="B40" s="1057"/>
      <c r="C40" s="1057"/>
      <c r="D40" s="1058"/>
      <c r="E40" s="1043"/>
      <c r="F40" s="1046"/>
      <c r="G40" s="1049"/>
      <c r="H40" s="1052"/>
      <c r="I40" s="430">
        <v>0</v>
      </c>
      <c r="J40" s="430" t="s">
        <v>650</v>
      </c>
      <c r="K40" s="430">
        <v>0</v>
      </c>
      <c r="L40" s="1052"/>
      <c r="M40" s="1049"/>
      <c r="N40" s="1046"/>
      <c r="O40" s="1055"/>
      <c r="Q40" s="442" t="s">
        <v>649</v>
      </c>
      <c r="R40" s="1057"/>
      <c r="S40" s="1057"/>
      <c r="T40" s="1058"/>
      <c r="U40" s="1043"/>
      <c r="V40" s="1046"/>
      <c r="W40" s="1049"/>
      <c r="X40" s="1052"/>
      <c r="Y40" s="430">
        <v>1</v>
      </c>
      <c r="Z40" s="430" t="s">
        <v>650</v>
      </c>
      <c r="AA40" s="430">
        <v>0</v>
      </c>
      <c r="AB40" s="1052"/>
      <c r="AC40" s="1049"/>
      <c r="AD40" s="1046"/>
      <c r="AE40" s="1055"/>
    </row>
    <row r="41" spans="1:31" ht="27.4" customHeight="1">
      <c r="A41" s="442" t="s">
        <v>651</v>
      </c>
      <c r="B41" s="1059" t="s">
        <v>672</v>
      </c>
      <c r="C41" s="1059"/>
      <c r="D41" s="1039"/>
      <c r="E41" s="1044"/>
      <c r="F41" s="1047"/>
      <c r="G41" s="1050"/>
      <c r="H41" s="1053"/>
      <c r="I41" s="444"/>
      <c r="J41" s="444" t="s">
        <v>653</v>
      </c>
      <c r="K41" s="444"/>
      <c r="L41" s="1053"/>
      <c r="M41" s="1050"/>
      <c r="N41" s="1047"/>
      <c r="O41" s="1056"/>
      <c r="Q41" s="442" t="s">
        <v>651</v>
      </c>
      <c r="R41" s="1059" t="s">
        <v>674</v>
      </c>
      <c r="S41" s="1059"/>
      <c r="T41" s="1039"/>
      <c r="U41" s="1044"/>
      <c r="V41" s="1047"/>
      <c r="W41" s="1050"/>
      <c r="X41" s="1053"/>
      <c r="Y41" s="444"/>
      <c r="Z41" s="444" t="s">
        <v>653</v>
      </c>
      <c r="AA41" s="444"/>
      <c r="AB41" s="1053"/>
      <c r="AC41" s="1050"/>
      <c r="AD41" s="1047"/>
      <c r="AE41" s="1056"/>
    </row>
    <row r="42" spans="1:31" ht="27.4" customHeight="1">
      <c r="A42" s="1060" t="s">
        <v>654</v>
      </c>
      <c r="B42" s="1060"/>
      <c r="C42" s="1060"/>
      <c r="D42" s="1061"/>
      <c r="E42" s="445" t="s">
        <v>655</v>
      </c>
      <c r="F42" s="446" t="s">
        <v>572</v>
      </c>
      <c r="G42" s="446" t="s">
        <v>656</v>
      </c>
      <c r="H42" s="446" t="s">
        <v>622</v>
      </c>
      <c r="I42" s="447" t="s">
        <v>657</v>
      </c>
      <c r="J42" s="448"/>
      <c r="K42" s="447" t="s">
        <v>657</v>
      </c>
      <c r="L42" s="446" t="s">
        <v>622</v>
      </c>
      <c r="M42" s="446" t="s">
        <v>656</v>
      </c>
      <c r="N42" s="446" t="s">
        <v>572</v>
      </c>
      <c r="O42" s="449" t="s">
        <v>655</v>
      </c>
      <c r="Q42" s="1060" t="s">
        <v>654</v>
      </c>
      <c r="R42" s="1060"/>
      <c r="S42" s="1060"/>
      <c r="T42" s="1061"/>
      <c r="U42" s="445" t="s">
        <v>655</v>
      </c>
      <c r="V42" s="446" t="s">
        <v>572</v>
      </c>
      <c r="W42" s="446" t="s">
        <v>656</v>
      </c>
      <c r="X42" s="446" t="s">
        <v>622</v>
      </c>
      <c r="Y42" s="447" t="s">
        <v>657</v>
      </c>
      <c r="Z42" s="448"/>
      <c r="AA42" s="447" t="s">
        <v>657</v>
      </c>
      <c r="AB42" s="446" t="s">
        <v>622</v>
      </c>
      <c r="AC42" s="446" t="s">
        <v>656</v>
      </c>
      <c r="AD42" s="446" t="s">
        <v>572</v>
      </c>
      <c r="AE42" s="449" t="s">
        <v>655</v>
      </c>
    </row>
    <row r="43" spans="5:31" ht="20.25" customHeight="1" hidden="1">
      <c r="E43" s="450" t="s">
        <v>658</v>
      </c>
      <c r="F43" s="451" t="str">
        <f>IF(ISERROR(VLOOKUP(CONCATENATE($F$39,"_",G43),'選手名簿'!$A:$E,5,FALSE))=TRUE,"",VLOOKUP(CONCATENATE($F$39,"_",G43),'選手名簿'!$A:$E,5,FALSE))</f>
        <v/>
      </c>
      <c r="G43" s="452"/>
      <c r="H43" s="452"/>
      <c r="I43" s="452"/>
      <c r="J43" s="453"/>
      <c r="K43" s="452"/>
      <c r="L43" s="452"/>
      <c r="M43" s="452"/>
      <c r="N43" s="451" t="str">
        <f>IF(ISERROR(VLOOKUP(CONCATENATE($N$39,"_",M43),'選手名簿'!$A:$E,5,FALSE))=TRUE,"",VLOOKUP(CONCATENATE($N$39,"_",M43),'選手名簿'!$A:$E,5,FALSE))</f>
        <v/>
      </c>
      <c r="O43" s="454"/>
      <c r="U43" s="450" t="s">
        <v>658</v>
      </c>
      <c r="V43" s="451" t="str">
        <f>IF(ISERROR(VLOOKUP(CONCATENATE($V$39,"_",W43),'選手名簿'!$A:$E,5,FALSE))=TRUE,"",VLOOKUP(CONCATENATE($V$39,"_",W43),'選手名簿'!$A:$E,5,FALSE))</f>
        <v/>
      </c>
      <c r="W43" s="452"/>
      <c r="X43" s="452"/>
      <c r="Y43" s="452"/>
      <c r="Z43" s="453"/>
      <c r="AA43" s="452"/>
      <c r="AB43" s="452"/>
      <c r="AC43" s="452"/>
      <c r="AD43" s="451" t="str">
        <f>IF(ISERROR(VLOOKUP(CONCATENATE($AD$39,"_",AC43),'選手名簿'!$A:$E,5,FALSE))=TRUE,"",VLOOKUP(CONCATENATE($AD$39,"_",AC43),'選手名簿'!$A:$E,5,FALSE))</f>
        <v/>
      </c>
      <c r="AE43" s="454"/>
    </row>
    <row r="44" spans="5:31" ht="20.25" customHeight="1" hidden="1">
      <c r="E44" s="450" t="s">
        <v>658</v>
      </c>
      <c r="F44" s="451" t="str">
        <f>IF(ISERROR(VLOOKUP(CONCATENATE($F$39,"_",G44),'選手名簿'!$A:$E,5,FALSE))=TRUE,"",VLOOKUP(CONCATENATE($F$39,"_",G44),'選手名簿'!$A:$E,5,FALSE))</f>
        <v/>
      </c>
      <c r="G44" s="452"/>
      <c r="H44" s="452"/>
      <c r="I44" s="452"/>
      <c r="J44" s="453"/>
      <c r="K44" s="452"/>
      <c r="L44" s="452"/>
      <c r="M44" s="452"/>
      <c r="N44" s="451" t="str">
        <f>IF(ISERROR(VLOOKUP(CONCATENATE($N$39,"_",M44),'選手名簿'!$A:$E,5,FALSE))=TRUE,"",VLOOKUP(CONCATENATE($N$39,"_",M44),'選手名簿'!$A:$E,5,FALSE))</f>
        <v/>
      </c>
      <c r="O44" s="454"/>
      <c r="U44" s="450" t="s">
        <v>658</v>
      </c>
      <c r="V44" s="451" t="str">
        <f>IF(ISERROR(VLOOKUP(CONCATENATE($V$39,"_",W44),'選手名簿'!$A:$E,5,FALSE))=TRUE,"",VLOOKUP(CONCATENATE($V$39,"_",W44),'選手名簿'!$A:$E,5,FALSE))</f>
        <v/>
      </c>
      <c r="W44" s="452"/>
      <c r="X44" s="452"/>
      <c r="Y44" s="452"/>
      <c r="Z44" s="453"/>
      <c r="AA44" s="452"/>
      <c r="AB44" s="452"/>
      <c r="AC44" s="452"/>
      <c r="AD44" s="451" t="str">
        <f>IF(ISERROR(VLOOKUP(CONCATENATE($AD$39,"_",AC44),'選手名簿'!$A:$E,5,FALSE))=TRUE,"",VLOOKUP(CONCATENATE($AD$39,"_",AC44),'選手名簿'!$A:$E,5,FALSE))</f>
        <v/>
      </c>
      <c r="AE44" s="454"/>
    </row>
    <row r="45" spans="5:31" ht="20.25" customHeight="1" hidden="1">
      <c r="E45" s="450" t="s">
        <v>658</v>
      </c>
      <c r="F45" s="451" t="str">
        <f>IF(ISERROR(VLOOKUP(CONCATENATE($F$39,"_",G45),'選手名簿'!$A:$E,5,FALSE))=TRUE,"",VLOOKUP(CONCATENATE($F$39,"_",G45),'選手名簿'!$A:$E,5,FALSE))</f>
        <v/>
      </c>
      <c r="G45" s="452"/>
      <c r="H45" s="452"/>
      <c r="I45" s="452"/>
      <c r="J45" s="453"/>
      <c r="K45" s="452"/>
      <c r="L45" s="452"/>
      <c r="M45" s="452"/>
      <c r="N45" s="451" t="str">
        <f>IF(ISERROR(VLOOKUP(CONCATENATE($N$39,"_",M45),'選手名簿'!$A:$E,5,FALSE))=TRUE,"",VLOOKUP(CONCATENATE($N$39,"_",M45),'選手名簿'!$A:$E,5,FALSE))</f>
        <v/>
      </c>
      <c r="O45" s="454"/>
      <c r="U45" s="450" t="s">
        <v>658</v>
      </c>
      <c r="V45" s="451" t="str">
        <f>IF(ISERROR(VLOOKUP(CONCATENATE($V$39,"_",W45),'選手名簿'!$A:$E,5,FALSE))=TRUE,"",VLOOKUP(CONCATENATE($V$39,"_",W45),'選手名簿'!$A:$E,5,FALSE))</f>
        <v/>
      </c>
      <c r="W45" s="452"/>
      <c r="X45" s="452"/>
      <c r="Y45" s="452"/>
      <c r="Z45" s="453"/>
      <c r="AA45" s="452"/>
      <c r="AB45" s="452"/>
      <c r="AC45" s="452"/>
      <c r="AD45" s="451" t="str">
        <f>IF(ISERROR(VLOOKUP(CONCATENATE($AD$39,"_",AC45),'選手名簿'!$A:$E,5,FALSE))=TRUE,"",VLOOKUP(CONCATENATE($AD$39,"_",AC45),'選手名簿'!$A:$E,5,FALSE))</f>
        <v/>
      </c>
      <c r="AE45" s="454"/>
    </row>
    <row r="46" spans="5:31" ht="20.25" customHeight="1" hidden="1">
      <c r="E46" s="450" t="s">
        <v>658</v>
      </c>
      <c r="F46" s="451" t="str">
        <f>IF(ISERROR(VLOOKUP(CONCATENATE($F$39,"_",G46),'選手名簿'!$A:$E,5,FALSE))=TRUE,"",VLOOKUP(CONCATENATE($F$39,"_",G46),'選手名簿'!$A:$E,5,FALSE))</f>
        <v/>
      </c>
      <c r="G46" s="452"/>
      <c r="H46" s="452"/>
      <c r="I46" s="452"/>
      <c r="J46" s="453"/>
      <c r="K46" s="452"/>
      <c r="L46" s="452"/>
      <c r="M46" s="452"/>
      <c r="N46" s="451" t="str">
        <f>IF(ISERROR(VLOOKUP(CONCATENATE($N$39,"_",M46),'選手名簿'!$A:$E,5,FALSE))=TRUE,"",VLOOKUP(CONCATENATE($N$39,"_",M46),'選手名簿'!$A:$E,5,FALSE))</f>
        <v/>
      </c>
      <c r="O46" s="454"/>
      <c r="U46" s="450" t="s">
        <v>658</v>
      </c>
      <c r="V46" s="451" t="str">
        <f>IF(ISERROR(VLOOKUP(CONCATENATE($V$39,"_",W46),'選手名簿'!$A:$E,5,FALSE))=TRUE,"",VLOOKUP(CONCATENATE($V$39,"_",W46),'選手名簿'!$A:$E,5,FALSE))</f>
        <v/>
      </c>
      <c r="W46" s="452"/>
      <c r="X46" s="452"/>
      <c r="Y46" s="452"/>
      <c r="Z46" s="453"/>
      <c r="AA46" s="452"/>
      <c r="AB46" s="452"/>
      <c r="AC46" s="452"/>
      <c r="AD46" s="451" t="str">
        <f>IF(ISERROR(VLOOKUP(CONCATENATE($AD$39,"_",AC46),'選手名簿'!$A:$E,5,FALSE))=TRUE,"",VLOOKUP(CONCATENATE($AD$39,"_",AC46),'選手名簿'!$A:$E,5,FALSE))</f>
        <v/>
      </c>
      <c r="AE46" s="454"/>
    </row>
    <row r="47" spans="5:31" ht="20.25" customHeight="1" hidden="1">
      <c r="E47" s="450" t="s">
        <v>658</v>
      </c>
      <c r="F47" s="451" t="str">
        <f>IF(ISERROR(VLOOKUP(CONCATENATE($F$39,"_",G47),'選手名簿'!$A:$E,5,FALSE))=TRUE,"",VLOOKUP(CONCATENATE($F$39,"_",G47),'選手名簿'!$A:$E,5,FALSE))</f>
        <v/>
      </c>
      <c r="G47" s="452"/>
      <c r="H47" s="452"/>
      <c r="I47" s="452"/>
      <c r="J47" s="453"/>
      <c r="K47" s="452"/>
      <c r="L47" s="452"/>
      <c r="M47" s="452"/>
      <c r="N47" s="451" t="str">
        <f>IF(ISERROR(VLOOKUP(CONCATENATE($N$39,"_",M47),'選手名簿'!$A:$E,5,FALSE))=TRUE,"",VLOOKUP(CONCATENATE($N$39,"_",M47),'選手名簿'!$A:$E,5,FALSE))</f>
        <v/>
      </c>
      <c r="O47" s="454"/>
      <c r="U47" s="450" t="s">
        <v>658</v>
      </c>
      <c r="V47" s="451" t="str">
        <f>IF(ISERROR(VLOOKUP(CONCATENATE($V$39,"_",W47),'選手名簿'!$A:$E,5,FALSE))=TRUE,"",VLOOKUP(CONCATENATE($V$39,"_",W47),'選手名簿'!$A:$E,5,FALSE))</f>
        <v/>
      </c>
      <c r="W47" s="452"/>
      <c r="X47" s="452"/>
      <c r="Y47" s="452"/>
      <c r="Z47" s="453"/>
      <c r="AA47" s="452"/>
      <c r="AB47" s="452"/>
      <c r="AC47" s="452"/>
      <c r="AD47" s="451" t="str">
        <f>IF(ISERROR(VLOOKUP(CONCATENATE($AD$39,"_",AC47),'選手名簿'!$A:$E,5,FALSE))=TRUE,"",VLOOKUP(CONCATENATE($AD$39,"_",AC47),'選手名簿'!$A:$E,5,FALSE))</f>
        <v/>
      </c>
      <c r="AE47" s="454"/>
    </row>
    <row r="48" spans="5:31" ht="20.25" customHeight="1" hidden="1">
      <c r="E48" s="450" t="s">
        <v>658</v>
      </c>
      <c r="F48" s="451" t="str">
        <f>IF(ISERROR(VLOOKUP(CONCATENATE($F$39,"_",G48),'選手名簿'!$A:$E,5,FALSE))=TRUE,"",VLOOKUP(CONCATENATE($F$39,"_",G48),'選手名簿'!$A:$E,5,FALSE))</f>
        <v/>
      </c>
      <c r="G48" s="452"/>
      <c r="H48" s="452"/>
      <c r="I48" s="452"/>
      <c r="J48" s="453"/>
      <c r="K48" s="452"/>
      <c r="L48" s="452"/>
      <c r="M48" s="452"/>
      <c r="N48" s="451" t="str">
        <f>IF(ISERROR(VLOOKUP(CONCATENATE($N$39,"_",M48),'選手名簿'!$A:$E,5,FALSE))=TRUE,"",VLOOKUP(CONCATENATE($N$39,"_",M48),'選手名簿'!$A:$E,5,FALSE))</f>
        <v/>
      </c>
      <c r="O48" s="454"/>
      <c r="U48" s="450" t="s">
        <v>658</v>
      </c>
      <c r="V48" s="451" t="str">
        <f>IF(ISERROR(VLOOKUP(CONCATENATE($V$39,"_",W48),'選手名簿'!$A:$E,5,FALSE))=TRUE,"",VLOOKUP(CONCATENATE($V$39,"_",W48),'選手名簿'!$A:$E,5,FALSE))</f>
        <v/>
      </c>
      <c r="W48" s="452"/>
      <c r="X48" s="452"/>
      <c r="Y48" s="452"/>
      <c r="Z48" s="453"/>
      <c r="AA48" s="452"/>
      <c r="AB48" s="452"/>
      <c r="AC48" s="452"/>
      <c r="AD48" s="451" t="str">
        <f>IF(ISERROR(VLOOKUP(CONCATENATE($AD$39,"_",AC48),'選手名簿'!$A:$E,5,FALSE))=TRUE,"",VLOOKUP(CONCATENATE($AD$39,"_",AC48),'選手名簿'!$A:$E,5,FALSE))</f>
        <v/>
      </c>
      <c r="AE48" s="454"/>
    </row>
    <row r="49" spans="5:31" ht="20.25" customHeight="1" hidden="1">
      <c r="E49" s="450" t="s">
        <v>658</v>
      </c>
      <c r="F49" s="451" t="str">
        <f>IF(ISERROR(VLOOKUP(CONCATENATE($F$39,"_",G49),'選手名簿'!$A:$E,5,FALSE))=TRUE,"",VLOOKUP(CONCATENATE($F$39,"_",G49),'選手名簿'!$A:$E,5,FALSE))</f>
        <v/>
      </c>
      <c r="G49" s="452"/>
      <c r="H49" s="452"/>
      <c r="I49" s="452"/>
      <c r="J49" s="453"/>
      <c r="K49" s="452"/>
      <c r="L49" s="452"/>
      <c r="M49" s="452"/>
      <c r="N49" s="451" t="str">
        <f>IF(ISERROR(VLOOKUP(CONCATENATE($N$39,"_",M49),'選手名簿'!$A:$E,5,FALSE))=TRUE,"",VLOOKUP(CONCATENATE($N$39,"_",M49),'選手名簿'!$A:$E,5,FALSE))</f>
        <v/>
      </c>
      <c r="O49" s="454"/>
      <c r="U49" s="450" t="s">
        <v>658</v>
      </c>
      <c r="V49" s="451" t="str">
        <f>IF(ISERROR(VLOOKUP(CONCATENATE($V$39,"_",W49),'選手名簿'!$A:$E,5,FALSE))=TRUE,"",VLOOKUP(CONCATENATE($V$39,"_",W49),'選手名簿'!$A:$E,5,FALSE))</f>
        <v/>
      </c>
      <c r="W49" s="452"/>
      <c r="X49" s="452"/>
      <c r="Y49" s="452"/>
      <c r="Z49" s="453"/>
      <c r="AA49" s="452"/>
      <c r="AB49" s="452"/>
      <c r="AC49" s="452"/>
      <c r="AD49" s="451" t="str">
        <f>IF(ISERROR(VLOOKUP(CONCATENATE($AD$39,"_",AC49),'選手名簿'!$A:$E,5,FALSE))=TRUE,"",VLOOKUP(CONCATENATE($AD$39,"_",AC49),'選手名簿'!$A:$E,5,FALSE))</f>
        <v/>
      </c>
      <c r="AE49" s="454"/>
    </row>
    <row r="50" spans="5:31" ht="20.25" customHeight="1" hidden="1">
      <c r="E50" s="450" t="s">
        <v>658</v>
      </c>
      <c r="F50" s="451" t="str">
        <f>IF(ISERROR(VLOOKUP(CONCATENATE($F$39,"_",G50),'選手名簿'!$A:$E,5,FALSE))=TRUE,"",VLOOKUP(CONCATENATE($F$39,"_",G50),'選手名簿'!$A:$E,5,FALSE))</f>
        <v/>
      </c>
      <c r="G50" s="452"/>
      <c r="H50" s="452"/>
      <c r="I50" s="452"/>
      <c r="J50" s="453"/>
      <c r="K50" s="452"/>
      <c r="L50" s="452"/>
      <c r="M50" s="452"/>
      <c r="N50" s="451" t="str">
        <f>IF(ISERROR(VLOOKUP(CONCATENATE($N$39,"_",M50),'選手名簿'!$A:$E,5,FALSE))=TRUE,"",VLOOKUP(CONCATENATE($N$39,"_",M50),'選手名簿'!$A:$E,5,FALSE))</f>
        <v/>
      </c>
      <c r="O50" s="454"/>
      <c r="U50" s="450" t="s">
        <v>658</v>
      </c>
      <c r="V50" s="451" t="str">
        <f>IF(ISERROR(VLOOKUP(CONCATENATE($V$39,"_",W50),'選手名簿'!$A:$E,5,FALSE))=TRUE,"",VLOOKUP(CONCATENATE($V$39,"_",W50),'選手名簿'!$A:$E,5,FALSE))</f>
        <v/>
      </c>
      <c r="W50" s="452"/>
      <c r="X50" s="452"/>
      <c r="Y50" s="452"/>
      <c r="Z50" s="453"/>
      <c r="AA50" s="452"/>
      <c r="AB50" s="452"/>
      <c r="AC50" s="452"/>
      <c r="AD50" s="451" t="str">
        <f>IF(ISERROR(VLOOKUP(CONCATENATE($AD$39,"_",AC50),'選手名簿'!$A:$E,5,FALSE))=TRUE,"",VLOOKUP(CONCATENATE($AD$39,"_",AC50),'選手名簿'!$A:$E,5,FALSE))</f>
        <v/>
      </c>
      <c r="AE50" s="454"/>
    </row>
    <row r="51" spans="5:31" ht="20.25" customHeight="1" hidden="1">
      <c r="E51" s="450" t="s">
        <v>658</v>
      </c>
      <c r="F51" s="451" t="str">
        <f>IF(ISERROR(VLOOKUP(CONCATENATE($F$39,"_",G51),'選手名簿'!$A:$E,5,FALSE))=TRUE,"",VLOOKUP(CONCATENATE($F$39,"_",G51),'選手名簿'!$A:$E,5,FALSE))</f>
        <v/>
      </c>
      <c r="G51" s="452"/>
      <c r="H51" s="452"/>
      <c r="I51" s="452"/>
      <c r="J51" s="453"/>
      <c r="K51" s="452"/>
      <c r="L51" s="452"/>
      <c r="M51" s="452"/>
      <c r="N51" s="451" t="str">
        <f>IF(ISERROR(VLOOKUP(CONCATENATE($N$39,"_",M51),'選手名簿'!$A:$E,5,FALSE))=TRUE,"",VLOOKUP(CONCATENATE($N$39,"_",M51),'選手名簿'!$A:$E,5,FALSE))</f>
        <v/>
      </c>
      <c r="O51" s="454"/>
      <c r="U51" s="450" t="s">
        <v>658</v>
      </c>
      <c r="V51" s="451" t="str">
        <f>IF(ISERROR(VLOOKUP(CONCATENATE($V$39,"_",W51),'選手名簿'!$A:$E,5,FALSE))=TRUE,"",VLOOKUP(CONCATENATE($V$39,"_",W51),'選手名簿'!$A:$E,5,FALSE))</f>
        <v/>
      </c>
      <c r="W51" s="452"/>
      <c r="X51" s="452"/>
      <c r="Y51" s="452"/>
      <c r="Z51" s="453"/>
      <c r="AA51" s="452"/>
      <c r="AB51" s="452"/>
      <c r="AC51" s="452"/>
      <c r="AD51" s="451" t="str">
        <f>IF(ISERROR(VLOOKUP(CONCATENATE($AD$39,"_",AC51),'選手名簿'!$A:$E,5,FALSE))=TRUE,"",VLOOKUP(CONCATENATE($AD$39,"_",AC51),'選手名簿'!$A:$E,5,FALSE))</f>
        <v/>
      </c>
      <c r="AE51" s="454"/>
    </row>
    <row r="52" spans="5:31" ht="20.25" customHeight="1" hidden="1">
      <c r="E52" s="455" t="s">
        <v>658</v>
      </c>
      <c r="F52" s="456" t="str">
        <f>IF(ISERROR(VLOOKUP(CONCATENATE($F$39,"_",G52),'選手名簿'!$A:$E,5,FALSE))=TRUE,"",VLOOKUP(CONCATENATE($F$39,"_",G52),'選手名簿'!$A:$E,5,FALSE))</f>
        <v/>
      </c>
      <c r="G52" s="457"/>
      <c r="H52" s="457"/>
      <c r="I52" s="457"/>
      <c r="J52" s="458"/>
      <c r="K52" s="457"/>
      <c r="L52" s="457"/>
      <c r="M52" s="457"/>
      <c r="N52" s="456" t="str">
        <f>IF(ISERROR(VLOOKUP(CONCATENATE($N$39,"_",M52),'選手名簿'!$A:$E,5,FALSE))=TRUE,"",VLOOKUP(CONCATENATE($N$39,"_",M52),'選手名簿'!$A:$E,5,FALSE))</f>
        <v/>
      </c>
      <c r="O52" s="454"/>
      <c r="U52" s="455" t="s">
        <v>658</v>
      </c>
      <c r="V52" s="456" t="str">
        <f>IF(ISERROR(VLOOKUP(CONCATENATE($V$39,"_",W52),'選手名簿'!$A:$E,5,FALSE))=TRUE,"",VLOOKUP(CONCATENATE($V$39,"_",W52),'選手名簿'!$A:$E,5,FALSE))</f>
        <v/>
      </c>
      <c r="W52" s="457"/>
      <c r="X52" s="457"/>
      <c r="Y52" s="457"/>
      <c r="Z52" s="458"/>
      <c r="AA52" s="457"/>
      <c r="AB52" s="457"/>
      <c r="AC52" s="457"/>
      <c r="AD52" s="456" t="str">
        <f>IF(ISERROR(VLOOKUP(CONCATENATE($AD$39,"_",AC52),'選手名簿'!$A:$E,5,FALSE))=TRUE,"",VLOOKUP(CONCATENATE($AD$39,"_",AC52),'選手名簿'!$A:$E,5,FALSE))</f>
        <v/>
      </c>
      <c r="AE52" s="454"/>
    </row>
    <row r="53" spans="1:31" ht="20.25" customHeight="1">
      <c r="A53" s="459" t="s">
        <v>656</v>
      </c>
      <c r="B53" s="1062" t="s">
        <v>681</v>
      </c>
      <c r="C53" s="1062"/>
      <c r="D53" s="1063"/>
      <c r="E53" s="450"/>
      <c r="F53" s="451" t="str">
        <f>IF(ISERROR(VLOOKUP(CONCATENATE($F$39,"_",G53),'選手名簿'!$A:$E,5,FALSE))=TRUE,"",VLOOKUP(CONCATENATE($F$39,"_",G53),'選手名簿'!$A:$E,5,FALSE))</f>
        <v/>
      </c>
      <c r="G53" s="452"/>
      <c r="H53" s="452"/>
      <c r="I53" s="452"/>
      <c r="J53" s="453"/>
      <c r="K53" s="452"/>
      <c r="L53" s="452"/>
      <c r="M53" s="452"/>
      <c r="N53" s="451" t="str">
        <f>IF(ISERROR(VLOOKUP(CONCATENATE($N$39,"_",M53),'選手名簿'!$A:$E,5,FALSE))=TRUE,"",VLOOKUP(CONCATENATE($N$39,"_",M53),'選手名簿'!$A:$E,5,FALSE))</f>
        <v/>
      </c>
      <c r="O53" s="460"/>
      <c r="Q53" s="459" t="s">
        <v>656</v>
      </c>
      <c r="R53" s="1062" t="s">
        <v>675</v>
      </c>
      <c r="S53" s="1062"/>
      <c r="T53" s="1063"/>
      <c r="U53" s="450"/>
      <c r="V53" s="451" t="str">
        <f>IF(ISERROR(VLOOKUP(CONCATENATE($V$39,"_",W53),'選手名簿'!$A:$E,5,FALSE))=TRUE,"",VLOOKUP(CONCATENATE($V$39,"_",W53),'選手名簿'!$A:$E,5,FALSE))</f>
        <v/>
      </c>
      <c r="W53" s="452"/>
      <c r="X53" s="452"/>
      <c r="Y53" s="452"/>
      <c r="Z53" s="453"/>
      <c r="AA53" s="452"/>
      <c r="AB53" s="452"/>
      <c r="AC53" s="452"/>
      <c r="AD53" s="451" t="str">
        <f>IF(ISERROR(VLOOKUP(CONCATENATE($AD$39,"_",AC53),'選手名簿'!$A:$E,5,FALSE))=TRUE,"",VLOOKUP(CONCATENATE($AD$39,"_",AC53),'選手名簿'!$A:$E,5,FALSE))</f>
        <v/>
      </c>
      <c r="AE53" s="460"/>
    </row>
    <row r="54" spans="1:31" ht="20.25" customHeight="1">
      <c r="A54" s="461" t="s">
        <v>240</v>
      </c>
      <c r="B54" s="1064" t="str">
        <f>IF(ISERROR(VLOOKUP(B53,'審判員'!$A:$C,2,FALSE))=TRUE,"",VLOOKUP(B53,'審判員'!$A:$C,2,FALSE))</f>
        <v>佐藤　慎二</v>
      </c>
      <c r="C54" s="1065"/>
      <c r="D54" s="461" t="str">
        <f>IF(ISERROR(VLOOKUP(B53,'審判員'!$A:$C,3,FALSE))=TRUE,"",VLOOKUP(B53,'審判員'!$A:$C,3,FALSE))</f>
        <v>３級</v>
      </c>
      <c r="E54" s="463"/>
      <c r="F54" s="464" t="str">
        <f>IF(ISERROR(VLOOKUP(CONCATENATE($F$39,"_",G54),'選手名簿'!$A:$E,5,FALSE))=TRUE,"",VLOOKUP(CONCATENATE($F$39,"_",G54),'選手名簿'!$A:$E,5,FALSE))</f>
        <v/>
      </c>
      <c r="G54" s="465"/>
      <c r="H54" s="465"/>
      <c r="I54" s="465"/>
      <c r="J54" s="453"/>
      <c r="K54" s="465"/>
      <c r="L54" s="465"/>
      <c r="M54" s="465"/>
      <c r="N54" s="464" t="str">
        <f>IF(ISERROR(VLOOKUP(CONCATENATE($N$39,"_",M54),'選手名簿'!$A:$E,5,FALSE))=TRUE,"",VLOOKUP(CONCATENATE($N$39,"_",M54),'選手名簿'!$A:$E,5,FALSE))</f>
        <v/>
      </c>
      <c r="O54" s="460"/>
      <c r="Q54" s="461" t="s">
        <v>240</v>
      </c>
      <c r="R54" s="1064" t="str">
        <f>IF(ISERROR(VLOOKUP(R53,'審判員'!$A:$C,2,FALSE))=TRUE,"",VLOOKUP(R53,'審判員'!$A:$C,2,FALSE))</f>
        <v>足達　実生</v>
      </c>
      <c r="S54" s="1065"/>
      <c r="T54" s="461" t="str">
        <f>IF(ISERROR(VLOOKUP(R53,'審判員'!$A:$C,3,FALSE))=TRUE,"",VLOOKUP(R53,'審判員'!$A:$C,3,FALSE))</f>
        <v>２級</v>
      </c>
      <c r="U54" s="463"/>
      <c r="V54" s="464" t="str">
        <f>IF(ISERROR(VLOOKUP(CONCATENATE($V$39,"_",W54),'選手名簿'!$A:$E,5,FALSE))=TRUE,"",VLOOKUP(CONCATENATE($V$39,"_",W54),'選手名簿'!$A:$E,5,FALSE))</f>
        <v/>
      </c>
      <c r="W54" s="465"/>
      <c r="X54" s="465"/>
      <c r="Y54" s="465"/>
      <c r="Z54" s="453"/>
      <c r="AA54" s="465"/>
      <c r="AB54" s="465"/>
      <c r="AC54" s="465"/>
      <c r="AD54" s="464" t="str">
        <f>IF(ISERROR(VLOOKUP(CONCATENATE($AD$39,"_",AC54),'選手名簿'!$A:$E,5,FALSE))=TRUE,"",VLOOKUP(CONCATENATE($AD$39,"_",AC54),'選手名簿'!$A:$E,5,FALSE))</f>
        <v/>
      </c>
      <c r="AE54" s="460"/>
    </row>
    <row r="55" spans="1:31" ht="20.25" customHeight="1">
      <c r="A55" s="459" t="s">
        <v>656</v>
      </c>
      <c r="B55" s="1062" t="s">
        <v>679</v>
      </c>
      <c r="C55" s="1062"/>
      <c r="D55" s="1063"/>
      <c r="E55" s="463"/>
      <c r="F55" s="464" t="str">
        <f>IF(ISERROR(VLOOKUP(CONCATENATE($F$39,"_",G55),'選手名簿'!$A:$E,5,FALSE))=TRUE,"",VLOOKUP(CONCATENATE($F$39,"_",G55),'選手名簿'!$A:$E,5,FALSE))</f>
        <v/>
      </c>
      <c r="G55" s="465"/>
      <c r="H55" s="465"/>
      <c r="I55" s="465"/>
      <c r="J55" s="453"/>
      <c r="K55" s="465"/>
      <c r="L55" s="465"/>
      <c r="M55" s="465"/>
      <c r="N55" s="464" t="str">
        <f>IF(ISERROR(VLOOKUP(CONCATENATE($N$39,"_",M55),'選手名簿'!$A:$E,5,FALSE))=TRUE,"",VLOOKUP(CONCATENATE($N$39,"_",M55),'選手名簿'!$A:$E,5,FALSE))</f>
        <v/>
      </c>
      <c r="O55" s="460"/>
      <c r="Q55" s="459" t="s">
        <v>656</v>
      </c>
      <c r="R55" s="1062" t="s">
        <v>678</v>
      </c>
      <c r="S55" s="1062"/>
      <c r="T55" s="1063"/>
      <c r="U55" s="463"/>
      <c r="V55" s="464" t="str">
        <f>IF(ISERROR(VLOOKUP(CONCATENATE($V$39,"_",W55),'選手名簿'!$A:$E,5,FALSE))=TRUE,"",VLOOKUP(CONCATENATE($V$39,"_",W55),'選手名簿'!$A:$E,5,FALSE))</f>
        <v/>
      </c>
      <c r="W55" s="465"/>
      <c r="X55" s="465"/>
      <c r="Y55" s="465"/>
      <c r="Z55" s="453"/>
      <c r="AA55" s="465"/>
      <c r="AB55" s="465"/>
      <c r="AC55" s="465"/>
      <c r="AD55" s="464" t="str">
        <f>IF(ISERROR(VLOOKUP(CONCATENATE($AD$39,"_",AC55),'選手名簿'!$A:$E,5,FALSE))=TRUE,"",VLOOKUP(CONCATENATE($AD$39,"_",AC55),'選手名簿'!$A:$E,5,FALSE))</f>
        <v/>
      </c>
      <c r="AE55" s="460"/>
    </row>
    <row r="56" spans="1:31" ht="20.25" customHeight="1">
      <c r="A56" s="461" t="s">
        <v>663</v>
      </c>
      <c r="B56" s="1064" t="str">
        <f>IF(ISERROR(VLOOKUP(B55,'審判員'!$A:$C,2,FALSE))=TRUE,"",VLOOKUP(B55,'審判員'!$A:$C,2,FALSE))</f>
        <v>菅川　智</v>
      </c>
      <c r="C56" s="1065"/>
      <c r="D56" s="461" t="str">
        <f>IF(ISERROR(VLOOKUP(B55,'審判員'!$A:$C,3,FALSE))=TRUE,"",VLOOKUP(B55,'審判員'!$A:$C,3,FALSE))</f>
        <v>３級</v>
      </c>
      <c r="E56" s="463"/>
      <c r="F56" s="464" t="str">
        <f>IF(ISERROR(VLOOKUP(CONCATENATE($F$39,"_",G56),'選手名簿'!$A:$E,5,FALSE))=TRUE,"",VLOOKUP(CONCATENATE($F$39,"_",G56),'選手名簿'!$A:$E,5,FALSE))</f>
        <v/>
      </c>
      <c r="G56" s="465"/>
      <c r="H56" s="465"/>
      <c r="I56" s="465"/>
      <c r="J56" s="453"/>
      <c r="K56" s="465"/>
      <c r="L56" s="465"/>
      <c r="M56" s="465"/>
      <c r="N56" s="464" t="str">
        <f>IF(ISERROR(VLOOKUP(CONCATENATE($N$39,"_",M56),'選手名簿'!$A:$E,5,FALSE))=TRUE,"",VLOOKUP(CONCATENATE($N$39,"_",M56),'選手名簿'!$A:$E,5,FALSE))</f>
        <v/>
      </c>
      <c r="O56" s="460"/>
      <c r="Q56" s="461" t="s">
        <v>663</v>
      </c>
      <c r="R56" s="1064" t="str">
        <f>IF(ISERROR(VLOOKUP(R55,'審判員'!$A:$C,2,FALSE))=TRUE,"",VLOOKUP(R55,'審判員'!$A:$C,2,FALSE))</f>
        <v>横山　大悟</v>
      </c>
      <c r="S56" s="1065"/>
      <c r="T56" s="461" t="str">
        <f>IF(ISERROR(VLOOKUP(R55,'審判員'!$A:$C,3,FALSE))=TRUE,"",VLOOKUP(R55,'審判員'!$A:$C,3,FALSE))</f>
        <v>３級</v>
      </c>
      <c r="U56" s="463"/>
      <c r="V56" s="464" t="str">
        <f>IF(ISERROR(VLOOKUP(CONCATENATE($V$39,"_",W56),'選手名簿'!$A:$E,5,FALSE))=TRUE,"",VLOOKUP(CONCATENATE($V$39,"_",W56),'選手名簿'!$A:$E,5,FALSE))</f>
        <v/>
      </c>
      <c r="W56" s="465"/>
      <c r="X56" s="465"/>
      <c r="Y56" s="465"/>
      <c r="Z56" s="453"/>
      <c r="AA56" s="465"/>
      <c r="AB56" s="465"/>
      <c r="AC56" s="465"/>
      <c r="AD56" s="464" t="str">
        <f>IF(ISERROR(VLOOKUP(CONCATENATE($AD$39,"_",AC56),'選手名簿'!$A:$E,5,FALSE))=TRUE,"",VLOOKUP(CONCATENATE($AD$39,"_",AC56),'選手名簿'!$A:$E,5,FALSE))</f>
        <v/>
      </c>
      <c r="AE56" s="460"/>
    </row>
    <row r="57" spans="1:31" ht="20.25" customHeight="1">
      <c r="A57" s="459" t="s">
        <v>656</v>
      </c>
      <c r="B57" s="1062" t="s">
        <v>682</v>
      </c>
      <c r="C57" s="1062"/>
      <c r="D57" s="1063"/>
      <c r="E57" s="463"/>
      <c r="F57" s="464" t="str">
        <f>IF(ISERROR(VLOOKUP(CONCATENATE($F$39,"_",G57),'選手名簿'!$A:$E,5,FALSE))=TRUE,"",VLOOKUP(CONCATENATE($F$39,"_",G57),'選手名簿'!$A:$E,5,FALSE))</f>
        <v/>
      </c>
      <c r="G57" s="465"/>
      <c r="H57" s="465"/>
      <c r="I57" s="465"/>
      <c r="J57" s="453"/>
      <c r="K57" s="465"/>
      <c r="L57" s="465"/>
      <c r="M57" s="465"/>
      <c r="N57" s="464" t="str">
        <f>IF(ISERROR(VLOOKUP(CONCATENATE($N$39,"_",M57),'選手名簿'!$A:$E,5,FALSE))=TRUE,"",VLOOKUP(CONCATENATE($N$39,"_",M57),'選手名簿'!$A:$E,5,FALSE))</f>
        <v/>
      </c>
      <c r="O57" s="460"/>
      <c r="Q57" s="459" t="s">
        <v>656</v>
      </c>
      <c r="R57" s="1062" t="s">
        <v>683</v>
      </c>
      <c r="S57" s="1062"/>
      <c r="T57" s="1063"/>
      <c r="U57" s="463"/>
      <c r="V57" s="464" t="str">
        <f>IF(ISERROR(VLOOKUP(CONCATENATE($V$39,"_",W57),'選手名簿'!$A:$E,5,FALSE))=TRUE,"",VLOOKUP(CONCATENATE($V$39,"_",W57),'選手名簿'!$A:$E,5,FALSE))</f>
        <v/>
      </c>
      <c r="W57" s="465"/>
      <c r="X57" s="465"/>
      <c r="Y57" s="465"/>
      <c r="Z57" s="453"/>
      <c r="AA57" s="465"/>
      <c r="AB57" s="465"/>
      <c r="AC57" s="465"/>
      <c r="AD57" s="464" t="str">
        <f>IF(ISERROR(VLOOKUP(CONCATENATE($AD$39,"_",AC57),'選手名簿'!$A:$E,5,FALSE))=TRUE,"",VLOOKUP(CONCATENATE($AD$39,"_",AC57),'選手名簿'!$A:$E,5,FALSE))</f>
        <v/>
      </c>
      <c r="AE57" s="460"/>
    </row>
    <row r="58" spans="1:31" ht="20.25" customHeight="1">
      <c r="A58" s="461" t="s">
        <v>666</v>
      </c>
      <c r="B58" s="1064" t="str">
        <f>IF(ISERROR(VLOOKUP(B57,'審判員'!$A:$C,2,FALSE))=TRUE,"",VLOOKUP(B57,'審判員'!$A:$C,2,FALSE))</f>
        <v>信田　卓也</v>
      </c>
      <c r="C58" s="1065"/>
      <c r="D58" s="461" t="str">
        <f>IF(ISERROR(VLOOKUP(B57,'審判員'!$A:$C,3,FALSE))=TRUE,"",VLOOKUP(B57,'審判員'!$A:$C,3,FALSE))</f>
        <v>３級</v>
      </c>
      <c r="E58" s="463"/>
      <c r="F58" s="464" t="str">
        <f>IF(ISERROR(VLOOKUP(CONCATENATE($F$39,"_",G58),'選手名簿'!$A:$E,5,FALSE))=TRUE,"",VLOOKUP(CONCATENATE($F$39,"_",G58),'選手名簿'!$A:$E,5,FALSE))</f>
        <v/>
      </c>
      <c r="G58" s="465"/>
      <c r="H58" s="465"/>
      <c r="I58" s="465"/>
      <c r="J58" s="453"/>
      <c r="K58" s="465"/>
      <c r="L58" s="465"/>
      <c r="M58" s="465"/>
      <c r="N58" s="464" t="str">
        <f>IF(ISERROR(VLOOKUP(CONCATENATE($N$39,"_",M58),'選手名簿'!$A:$E,5,FALSE))=TRUE,"",VLOOKUP(CONCATENATE($N$39,"_",M58),'選手名簿'!$A:$E,5,FALSE))</f>
        <v/>
      </c>
      <c r="O58" s="460"/>
      <c r="Q58" s="461" t="s">
        <v>666</v>
      </c>
      <c r="R58" s="1064" t="str">
        <f>IF(ISERROR(VLOOKUP(R57,'審判員'!$A:$C,2,FALSE))=TRUE,"",VLOOKUP(R57,'審判員'!$A:$C,2,FALSE))</f>
        <v>平川　伸吾</v>
      </c>
      <c r="S58" s="1065"/>
      <c r="T58" s="461" t="str">
        <f>IF(ISERROR(VLOOKUP(R57,'審判員'!$A:$C,3,FALSE))=TRUE,"",VLOOKUP(R57,'審判員'!$A:$C,3,FALSE))</f>
        <v>３級</v>
      </c>
      <c r="U58" s="463"/>
      <c r="V58" s="464" t="str">
        <f>IF(ISERROR(VLOOKUP(CONCATENATE($V$39,"_",W58),'選手名簿'!$A:$E,5,FALSE))=TRUE,"",VLOOKUP(CONCATENATE($V$39,"_",W58),'選手名簿'!$A:$E,5,FALSE))</f>
        <v/>
      </c>
      <c r="W58" s="465"/>
      <c r="X58" s="465"/>
      <c r="Y58" s="465"/>
      <c r="Z58" s="453"/>
      <c r="AA58" s="465"/>
      <c r="AB58" s="465"/>
      <c r="AC58" s="465"/>
      <c r="AD58" s="464" t="str">
        <f>IF(ISERROR(VLOOKUP(CONCATENATE($AD$39,"_",AC58),'選手名簿'!$A:$E,5,FALSE))=TRUE,"",VLOOKUP(CONCATENATE($AD$39,"_",AC58),'選手名簿'!$A:$E,5,FALSE))</f>
        <v/>
      </c>
      <c r="AE58" s="460"/>
    </row>
    <row r="59" spans="1:31" ht="20.25" customHeight="1">
      <c r="A59" s="459" t="s">
        <v>656</v>
      </c>
      <c r="B59" s="1062" t="s">
        <v>675</v>
      </c>
      <c r="C59" s="1062"/>
      <c r="D59" s="1063"/>
      <c r="E59" s="463"/>
      <c r="F59" s="464" t="str">
        <f>IF(ISERROR(VLOOKUP(CONCATENATE($F$39,"_",G59),'選手名簿'!$A:$E,5,FALSE))=TRUE,"",VLOOKUP(CONCATENATE($F$39,"_",G59),'選手名簿'!$A:$E,5,FALSE))</f>
        <v/>
      </c>
      <c r="G59" s="465"/>
      <c r="H59" s="465"/>
      <c r="I59" s="465"/>
      <c r="J59" s="453"/>
      <c r="K59" s="465"/>
      <c r="L59" s="465"/>
      <c r="M59" s="465"/>
      <c r="N59" s="464" t="str">
        <f>IF(ISERROR(VLOOKUP(CONCATENATE($N$39,"_",M59),'選手名簿'!$A:$E,5,FALSE))=TRUE,"",VLOOKUP(CONCATENATE($N$39,"_",M59),'選手名簿'!$A:$E,5,FALSE))</f>
        <v/>
      </c>
      <c r="O59" s="460"/>
      <c r="Q59" s="459" t="s">
        <v>656</v>
      </c>
      <c r="R59" s="1062" t="s">
        <v>676</v>
      </c>
      <c r="S59" s="1062"/>
      <c r="T59" s="1063"/>
      <c r="U59" s="463"/>
      <c r="V59" s="464" t="str">
        <f>IF(ISERROR(VLOOKUP(CONCATENATE($V$39,"_",W59),'選手名簿'!$A:$E,5,FALSE))=TRUE,"",VLOOKUP(CONCATENATE($V$39,"_",W59),'選手名簿'!$A:$E,5,FALSE))</f>
        <v/>
      </c>
      <c r="W59" s="465"/>
      <c r="X59" s="465"/>
      <c r="Y59" s="465"/>
      <c r="Z59" s="453"/>
      <c r="AA59" s="465"/>
      <c r="AB59" s="465"/>
      <c r="AC59" s="465"/>
      <c r="AD59" s="464" t="str">
        <f>IF(ISERROR(VLOOKUP(CONCATENATE($AD$39,"_",AC59),'選手名簿'!$A:$E,5,FALSE))=TRUE,"",VLOOKUP(CONCATENATE($AD$39,"_",AC59),'選手名簿'!$A:$E,5,FALSE))</f>
        <v/>
      </c>
      <c r="AE59" s="460"/>
    </row>
    <row r="60" spans="1:31" ht="20.25" customHeight="1">
      <c r="A60" s="461" t="s">
        <v>668</v>
      </c>
      <c r="B60" s="1064" t="str">
        <f>IF(ISERROR(VLOOKUP(B59,'審判員'!$A:$C,2,FALSE))=TRUE,"",VLOOKUP(B59,'審判員'!$A:$C,2,FALSE))</f>
        <v>足達　実生</v>
      </c>
      <c r="C60" s="1065"/>
      <c r="D60" s="461" t="str">
        <f>IF(ISERROR(VLOOKUP(B59,'審判員'!$A:$C,3,FALSE))=TRUE,"",VLOOKUP(B59,'審判員'!$A:$C,3,FALSE))</f>
        <v>２級</v>
      </c>
      <c r="E60" s="466"/>
      <c r="F60" s="467" t="str">
        <f>IF(ISERROR(VLOOKUP(CONCATENATE($F$39,"_",G60),'選手名簿'!$A:$E,5,FALSE))=TRUE,"",VLOOKUP(CONCATENATE($F$39,"_",G60),'選手名簿'!$A:$E,5,FALSE))</f>
        <v/>
      </c>
      <c r="G60" s="468"/>
      <c r="H60" s="468"/>
      <c r="I60" s="468"/>
      <c r="J60" s="458"/>
      <c r="K60" s="468"/>
      <c r="L60" s="468"/>
      <c r="M60" s="468"/>
      <c r="N60" s="467" t="str">
        <f>IF(ISERROR(VLOOKUP(CONCATENATE($N$39,"_",M60),'選手名簿'!$A:$E,5,FALSE))=TRUE,"",VLOOKUP(CONCATENATE($N$39,"_",M60),'選手名簿'!$A:$E,5,FALSE))</f>
        <v/>
      </c>
      <c r="O60" s="469"/>
      <c r="Q60" s="461" t="s">
        <v>668</v>
      </c>
      <c r="R60" s="1064" t="str">
        <f>IF(ISERROR(VLOOKUP(R59,'審判員'!$A:$C,2,FALSE))=TRUE,"",VLOOKUP(R59,'審判員'!$A:$C,2,FALSE))</f>
        <v>吐合　直樹</v>
      </c>
      <c r="S60" s="1065"/>
      <c r="T60" s="461" t="str">
        <f>IF(ISERROR(VLOOKUP(R59,'審判員'!$A:$C,3,FALSE))=TRUE,"",VLOOKUP(R59,'審判員'!$A:$C,3,FALSE))</f>
        <v>３級</v>
      </c>
      <c r="U60" s="466"/>
      <c r="V60" s="467" t="str">
        <f>IF(ISERROR(VLOOKUP(CONCATENATE($V$39,"_",W60),'選手名簿'!$A:$E,5,FALSE))=TRUE,"",VLOOKUP(CONCATENATE($V$39,"_",W60),'選手名簿'!$A:$E,5,FALSE))</f>
        <v/>
      </c>
      <c r="W60" s="468"/>
      <c r="X60" s="468"/>
      <c r="Y60" s="468"/>
      <c r="Z60" s="458"/>
      <c r="AA60" s="468"/>
      <c r="AB60" s="468"/>
      <c r="AC60" s="468"/>
      <c r="AD60" s="467" t="str">
        <f>IF(ISERROR(VLOOKUP(CONCATENATE($AD$39,"_",AC60),'選手名簿'!$A:$E,5,FALSE))=TRUE,"",VLOOKUP(CONCATENATE($AD$39,"_",AC60),'選手名簿'!$A:$E,5,FALSE))</f>
        <v/>
      </c>
      <c r="AE60" s="469"/>
    </row>
    <row r="61" spans="5:21" ht="9.95" customHeight="1">
      <c r="E61" s="470"/>
      <c r="U61" s="470"/>
    </row>
    <row r="62" spans="5:21" ht="9.95" customHeight="1">
      <c r="E62" s="470"/>
      <c r="U62" s="470"/>
    </row>
    <row r="63" ht="9.95" customHeight="1"/>
    <row r="64" ht="9.95" customHeight="1"/>
    <row r="65" ht="9.95" customHeight="1"/>
    <row r="66" ht="9.95" customHeight="1"/>
    <row r="67" spans="5:21" ht="9.95" customHeight="1">
      <c r="E67" s="470"/>
      <c r="U67" s="470"/>
    </row>
    <row r="68" spans="1:31" ht="27.4" customHeight="1">
      <c r="A68" s="440" t="s">
        <v>644</v>
      </c>
      <c r="B68" s="1039" t="s">
        <v>645</v>
      </c>
      <c r="C68" s="1040"/>
      <c r="D68" s="1041"/>
      <c r="E68" s="1042">
        <f>'予選リーグ'!B29</f>
        <v>0.5902777777777778</v>
      </c>
      <c r="F68" s="1045" t="str">
        <f>F7</f>
        <v>ＫＩＮＧＳ　ＦＯＯＴＢＡＬＬＣＬＵＢ　Ｕ－１２</v>
      </c>
      <c r="G68" s="1048">
        <f>SUM(I68:I69)</f>
        <v>0</v>
      </c>
      <c r="H68" s="1051" t="s">
        <v>451</v>
      </c>
      <c r="I68" s="441">
        <v>0</v>
      </c>
      <c r="J68" s="441" t="s">
        <v>646</v>
      </c>
      <c r="K68" s="441">
        <v>0</v>
      </c>
      <c r="L68" s="1051" t="s">
        <v>647</v>
      </c>
      <c r="M68" s="1048">
        <f>SUM(K68:K69)</f>
        <v>1</v>
      </c>
      <c r="N68" s="1045" t="str">
        <f>F5</f>
        <v>スマイス　セレソン　スポーツクラブ</v>
      </c>
      <c r="O68" s="1054"/>
      <c r="Q68" s="440" t="s">
        <v>644</v>
      </c>
      <c r="R68" s="1039" t="s">
        <v>674</v>
      </c>
      <c r="S68" s="1040"/>
      <c r="T68" s="1041"/>
      <c r="U68" s="1042">
        <f>'予選リーグ'!B31</f>
        <v>0.625</v>
      </c>
      <c r="V68" s="1045" t="str">
        <f>V7</f>
        <v>桃園サッカースポーツ少年団</v>
      </c>
      <c r="W68" s="1048">
        <f>SUM(Y68:Y69)</f>
        <v>1</v>
      </c>
      <c r="X68" s="1051" t="s">
        <v>451</v>
      </c>
      <c r="Y68" s="441">
        <v>0</v>
      </c>
      <c r="Z68" s="441" t="s">
        <v>646</v>
      </c>
      <c r="AA68" s="441">
        <v>0</v>
      </c>
      <c r="AB68" s="1051" t="s">
        <v>647</v>
      </c>
      <c r="AC68" s="1048">
        <f>SUM(AA68:AA69)</f>
        <v>0</v>
      </c>
      <c r="AD68" s="1045" t="str">
        <f>V5</f>
        <v>下毛ＦＣ</v>
      </c>
      <c r="AE68" s="1054"/>
    </row>
    <row r="69" spans="1:31" ht="27.4" customHeight="1">
      <c r="A69" s="442" t="s">
        <v>649</v>
      </c>
      <c r="B69" s="1057"/>
      <c r="C69" s="1057"/>
      <c r="D69" s="1058"/>
      <c r="E69" s="1043"/>
      <c r="F69" s="1046"/>
      <c r="G69" s="1049"/>
      <c r="H69" s="1052"/>
      <c r="I69" s="430">
        <v>0</v>
      </c>
      <c r="J69" s="430" t="s">
        <v>650</v>
      </c>
      <c r="K69" s="430">
        <v>1</v>
      </c>
      <c r="L69" s="1052"/>
      <c r="M69" s="1049"/>
      <c r="N69" s="1046"/>
      <c r="O69" s="1055"/>
      <c r="Q69" s="442" t="s">
        <v>649</v>
      </c>
      <c r="R69" s="1057"/>
      <c r="S69" s="1057"/>
      <c r="T69" s="1058"/>
      <c r="U69" s="1043"/>
      <c r="V69" s="1046"/>
      <c r="W69" s="1049"/>
      <c r="X69" s="1052"/>
      <c r="Y69" s="430">
        <v>1</v>
      </c>
      <c r="Z69" s="430" t="s">
        <v>650</v>
      </c>
      <c r="AA69" s="430">
        <v>0</v>
      </c>
      <c r="AB69" s="1052"/>
      <c r="AC69" s="1049"/>
      <c r="AD69" s="1046"/>
      <c r="AE69" s="1055"/>
    </row>
    <row r="70" spans="1:31" ht="27.4" customHeight="1">
      <c r="A70" s="442" t="s">
        <v>651</v>
      </c>
      <c r="B70" s="1059" t="s">
        <v>652</v>
      </c>
      <c r="C70" s="1059"/>
      <c r="D70" s="1039"/>
      <c r="E70" s="1044"/>
      <c r="F70" s="1047"/>
      <c r="G70" s="1050"/>
      <c r="H70" s="1053"/>
      <c r="I70" s="444"/>
      <c r="J70" s="444" t="s">
        <v>653</v>
      </c>
      <c r="K70" s="444"/>
      <c r="L70" s="1053"/>
      <c r="M70" s="1050"/>
      <c r="N70" s="1047"/>
      <c r="O70" s="1056"/>
      <c r="Q70" s="442" t="s">
        <v>651</v>
      </c>
      <c r="R70" s="1059" t="s">
        <v>652</v>
      </c>
      <c r="S70" s="1059"/>
      <c r="T70" s="1039"/>
      <c r="U70" s="1044"/>
      <c r="V70" s="1047"/>
      <c r="W70" s="1050"/>
      <c r="X70" s="1053"/>
      <c r="Y70" s="444"/>
      <c r="Z70" s="444" t="s">
        <v>653</v>
      </c>
      <c r="AA70" s="444"/>
      <c r="AB70" s="1053"/>
      <c r="AC70" s="1050"/>
      <c r="AD70" s="1047"/>
      <c r="AE70" s="1056"/>
    </row>
    <row r="71" spans="1:31" ht="27.4" customHeight="1">
      <c r="A71" s="1060" t="s">
        <v>654</v>
      </c>
      <c r="B71" s="1060"/>
      <c r="C71" s="1060"/>
      <c r="D71" s="1061"/>
      <c r="E71" s="445" t="s">
        <v>655</v>
      </c>
      <c r="F71" s="446" t="s">
        <v>572</v>
      </c>
      <c r="G71" s="446" t="s">
        <v>656</v>
      </c>
      <c r="H71" s="446" t="s">
        <v>622</v>
      </c>
      <c r="I71" s="447" t="s">
        <v>657</v>
      </c>
      <c r="J71" s="448"/>
      <c r="K71" s="447" t="s">
        <v>657</v>
      </c>
      <c r="L71" s="446" t="s">
        <v>622</v>
      </c>
      <c r="M71" s="446" t="s">
        <v>656</v>
      </c>
      <c r="N71" s="446" t="s">
        <v>572</v>
      </c>
      <c r="O71" s="449" t="s">
        <v>655</v>
      </c>
      <c r="Q71" s="1060" t="s">
        <v>654</v>
      </c>
      <c r="R71" s="1060"/>
      <c r="S71" s="1060"/>
      <c r="T71" s="1061"/>
      <c r="U71" s="445" t="s">
        <v>655</v>
      </c>
      <c r="V71" s="446" t="s">
        <v>572</v>
      </c>
      <c r="W71" s="446" t="s">
        <v>656</v>
      </c>
      <c r="X71" s="446" t="s">
        <v>622</v>
      </c>
      <c r="Y71" s="447" t="s">
        <v>657</v>
      </c>
      <c r="Z71" s="448"/>
      <c r="AA71" s="447" t="s">
        <v>657</v>
      </c>
      <c r="AB71" s="446" t="s">
        <v>622</v>
      </c>
      <c r="AC71" s="446" t="s">
        <v>656</v>
      </c>
      <c r="AD71" s="446" t="s">
        <v>572</v>
      </c>
      <c r="AE71" s="449" t="s">
        <v>655</v>
      </c>
    </row>
    <row r="72" spans="5:31" ht="20.25" customHeight="1" hidden="1">
      <c r="E72" s="450" t="s">
        <v>658</v>
      </c>
      <c r="F72" s="451" t="str">
        <f>IF(ISERROR(VLOOKUP(CONCATENATE($F$68,"_",G72),'選手名簿'!$A:$E,5,FALSE))=TRUE,"",VLOOKUP(CONCATENATE($F$68,"_",G72),'選手名簿'!$A:$E,5,FALSE))</f>
        <v/>
      </c>
      <c r="G72" s="452"/>
      <c r="H72" s="452"/>
      <c r="I72" s="452"/>
      <c r="J72" s="453"/>
      <c r="K72" s="452"/>
      <c r="L72" s="452">
        <v>19</v>
      </c>
      <c r="M72" s="452">
        <v>9</v>
      </c>
      <c r="N72" s="451" t="str">
        <f>IF(ISERROR(VLOOKUP(CONCATENATE($N$68,"_",M72),'選手名簿'!$A:$E,5,FALSE))=TRUE,"",VLOOKUP(CONCATENATE($N$68,"_",M72),'選手名簿'!$A:$E,5,FALSE))</f>
        <v>小林　咲翔</v>
      </c>
      <c r="O72" s="454"/>
      <c r="U72" s="450" t="s">
        <v>658</v>
      </c>
      <c r="V72" s="451" t="str">
        <f>IF(ISERROR(VLOOKUP(CONCATENATE($V$68,"_",W72),'選手名簿'!$A:$E,5,FALSE))=TRUE,"",VLOOKUP(CONCATENATE($V$68,"_",W72),'選手名簿'!$A:$E,5,FALSE))</f>
        <v/>
      </c>
      <c r="W72" s="452"/>
      <c r="X72" s="452"/>
      <c r="Y72" s="452"/>
      <c r="Z72" s="453"/>
      <c r="AA72" s="452"/>
      <c r="AB72" s="452"/>
      <c r="AC72" s="452"/>
      <c r="AD72" s="451" t="str">
        <f>IF(ISERROR(VLOOKUP(CONCATENATE($AD$68,"_",AC72),'選手名簿'!$A:$E,5,FALSE))=TRUE,"",VLOOKUP(CONCATENATE($AD$68,"_",AC72),'選手名簿'!$A:$E,5,FALSE))</f>
        <v/>
      </c>
      <c r="AE72" s="454"/>
    </row>
    <row r="73" spans="5:31" ht="20.25" customHeight="1" hidden="1">
      <c r="E73" s="450" t="s">
        <v>658</v>
      </c>
      <c r="F73" s="451" t="str">
        <f>IF(ISERROR(VLOOKUP(CONCATENATE($F$68,"_",G73),'選手名簿'!$A:$E,5,FALSE))=TRUE,"",VLOOKUP(CONCATENATE($F$68,"_",G73),'選手名簿'!$A:$E,5,FALSE))</f>
        <v/>
      </c>
      <c r="G73" s="452"/>
      <c r="H73" s="452"/>
      <c r="I73" s="452"/>
      <c r="J73" s="453"/>
      <c r="K73" s="452"/>
      <c r="L73" s="452"/>
      <c r="M73" s="452"/>
      <c r="N73" s="451" t="str">
        <f>IF(ISERROR(VLOOKUP(CONCATENATE($N$68,"_",M73),'選手名簿'!$A:$E,5,FALSE))=TRUE,"",VLOOKUP(CONCATENATE($N$68,"_",M73),'選手名簿'!$A:$E,5,FALSE))</f>
        <v/>
      </c>
      <c r="O73" s="454"/>
      <c r="U73" s="450" t="s">
        <v>658</v>
      </c>
      <c r="V73" s="451" t="str">
        <f>IF(ISERROR(VLOOKUP(CONCATENATE($V$68,"_",W73),'選手名簿'!$A:$E,5,FALSE))=TRUE,"",VLOOKUP(CONCATENATE($V$68,"_",W73),'選手名簿'!$A:$E,5,FALSE))</f>
        <v/>
      </c>
      <c r="W73" s="452"/>
      <c r="X73" s="452"/>
      <c r="Y73" s="452"/>
      <c r="Z73" s="453"/>
      <c r="AA73" s="452"/>
      <c r="AB73" s="452"/>
      <c r="AC73" s="452"/>
      <c r="AD73" s="451" t="str">
        <f>IF(ISERROR(VLOOKUP(CONCATENATE($AD$68,"_",AC73),'選手名簿'!$A:$E,5,FALSE))=TRUE,"",VLOOKUP(CONCATENATE($AD$68,"_",AC73),'選手名簿'!$A:$E,5,FALSE))</f>
        <v/>
      </c>
      <c r="AE73" s="454"/>
    </row>
    <row r="74" spans="5:31" ht="20.25" customHeight="1" hidden="1">
      <c r="E74" s="450" t="s">
        <v>658</v>
      </c>
      <c r="F74" s="451" t="str">
        <f>IF(ISERROR(VLOOKUP(CONCATENATE($F$68,"_",G74),'選手名簿'!$A:$E,5,FALSE))=TRUE,"",VLOOKUP(CONCATENATE($F$68,"_",G74),'選手名簿'!$A:$E,5,FALSE))</f>
        <v/>
      </c>
      <c r="G74" s="452"/>
      <c r="H74" s="452"/>
      <c r="I74" s="452"/>
      <c r="J74" s="453"/>
      <c r="K74" s="452"/>
      <c r="L74" s="452"/>
      <c r="M74" s="452"/>
      <c r="N74" s="451" t="str">
        <f>IF(ISERROR(VLOOKUP(CONCATENATE($N$68,"_",M74),'選手名簿'!$A:$E,5,FALSE))=TRUE,"",VLOOKUP(CONCATENATE($N$68,"_",M74),'選手名簿'!$A:$E,5,FALSE))</f>
        <v/>
      </c>
      <c r="O74" s="454"/>
      <c r="U74" s="450" t="s">
        <v>658</v>
      </c>
      <c r="V74" s="451" t="str">
        <f>IF(ISERROR(VLOOKUP(CONCATENATE($V$68,"_",W74),'選手名簿'!$A:$E,5,FALSE))=TRUE,"",VLOOKUP(CONCATENATE($V$68,"_",W74),'選手名簿'!$A:$E,5,FALSE))</f>
        <v/>
      </c>
      <c r="W74" s="452"/>
      <c r="X74" s="452"/>
      <c r="Y74" s="452"/>
      <c r="Z74" s="453"/>
      <c r="AA74" s="452"/>
      <c r="AB74" s="452"/>
      <c r="AC74" s="452"/>
      <c r="AD74" s="451" t="str">
        <f>IF(ISERROR(VLOOKUP(CONCATENATE($AD$68,"_",AC74),'選手名簿'!$A:$E,5,FALSE))=TRUE,"",VLOOKUP(CONCATENATE($AD$68,"_",AC74),'選手名簿'!$A:$E,5,FALSE))</f>
        <v/>
      </c>
      <c r="AE74" s="454"/>
    </row>
    <row r="75" spans="5:31" ht="20.25" customHeight="1" hidden="1">
      <c r="E75" s="450" t="s">
        <v>658</v>
      </c>
      <c r="F75" s="451" t="str">
        <f>IF(ISERROR(VLOOKUP(CONCATENATE($F$68,"_",G75),'選手名簿'!$A:$E,5,FALSE))=TRUE,"",VLOOKUP(CONCATENATE($F$68,"_",G75),'選手名簿'!$A:$E,5,FALSE))</f>
        <v/>
      </c>
      <c r="G75" s="452"/>
      <c r="H75" s="452"/>
      <c r="I75" s="452"/>
      <c r="J75" s="453"/>
      <c r="K75" s="452"/>
      <c r="L75" s="452"/>
      <c r="M75" s="452"/>
      <c r="N75" s="451" t="str">
        <f>IF(ISERROR(VLOOKUP(CONCATENATE($N$68,"_",M75),'選手名簿'!$A:$E,5,FALSE))=TRUE,"",VLOOKUP(CONCATENATE($N$68,"_",M75),'選手名簿'!$A:$E,5,FALSE))</f>
        <v/>
      </c>
      <c r="O75" s="454"/>
      <c r="U75" s="450" t="s">
        <v>658</v>
      </c>
      <c r="V75" s="451" t="str">
        <f>IF(ISERROR(VLOOKUP(CONCATENATE($V$68,"_",W75),'選手名簿'!$A:$E,5,FALSE))=TRUE,"",VLOOKUP(CONCATENATE($V$68,"_",W75),'選手名簿'!$A:$E,5,FALSE))</f>
        <v/>
      </c>
      <c r="W75" s="452"/>
      <c r="X75" s="452"/>
      <c r="Y75" s="452"/>
      <c r="Z75" s="453"/>
      <c r="AA75" s="452"/>
      <c r="AB75" s="452"/>
      <c r="AC75" s="452"/>
      <c r="AD75" s="451" t="str">
        <f>IF(ISERROR(VLOOKUP(CONCATENATE($AD$68,"_",AC75),'選手名簿'!$A:$E,5,FALSE))=TRUE,"",VLOOKUP(CONCATENATE($AD$68,"_",AC75),'選手名簿'!$A:$E,5,FALSE))</f>
        <v/>
      </c>
      <c r="AE75" s="454"/>
    </row>
    <row r="76" spans="5:31" ht="20.25" customHeight="1" hidden="1">
      <c r="E76" s="450" t="s">
        <v>658</v>
      </c>
      <c r="F76" s="451" t="str">
        <f>IF(ISERROR(VLOOKUP(CONCATENATE($F$68,"_",G76),'選手名簿'!$A:$E,5,FALSE))=TRUE,"",VLOOKUP(CONCATENATE($F$68,"_",G76),'選手名簿'!$A:$E,5,FALSE))</f>
        <v/>
      </c>
      <c r="G76" s="452"/>
      <c r="H76" s="452"/>
      <c r="I76" s="452"/>
      <c r="J76" s="453"/>
      <c r="K76" s="452"/>
      <c r="L76" s="452"/>
      <c r="M76" s="452"/>
      <c r="N76" s="451" t="str">
        <f>IF(ISERROR(VLOOKUP(CONCATENATE($N$68,"_",M76),'選手名簿'!$A:$E,5,FALSE))=TRUE,"",VLOOKUP(CONCATENATE($N$68,"_",M76),'選手名簿'!$A:$E,5,FALSE))</f>
        <v/>
      </c>
      <c r="O76" s="454"/>
      <c r="U76" s="450" t="s">
        <v>658</v>
      </c>
      <c r="V76" s="451" t="str">
        <f>IF(ISERROR(VLOOKUP(CONCATENATE($V$68,"_",W76),'選手名簿'!$A:$E,5,FALSE))=TRUE,"",VLOOKUP(CONCATENATE($V$68,"_",W76),'選手名簿'!$A:$E,5,FALSE))</f>
        <v/>
      </c>
      <c r="W76" s="452"/>
      <c r="X76" s="452"/>
      <c r="Y76" s="452"/>
      <c r="Z76" s="453"/>
      <c r="AA76" s="452"/>
      <c r="AB76" s="452"/>
      <c r="AC76" s="452"/>
      <c r="AD76" s="451" t="str">
        <f>IF(ISERROR(VLOOKUP(CONCATENATE($AD$68,"_",AC76),'選手名簿'!$A:$E,5,FALSE))=TRUE,"",VLOOKUP(CONCATENATE($AD$68,"_",AC76),'選手名簿'!$A:$E,5,FALSE))</f>
        <v/>
      </c>
      <c r="AE76" s="454"/>
    </row>
    <row r="77" spans="5:31" ht="20.25" customHeight="1" hidden="1">
      <c r="E77" s="450" t="s">
        <v>658</v>
      </c>
      <c r="F77" s="451" t="str">
        <f>IF(ISERROR(VLOOKUP(CONCATENATE($F$68,"_",G77),'選手名簿'!$A:$E,5,FALSE))=TRUE,"",VLOOKUP(CONCATENATE($F$68,"_",G77),'選手名簿'!$A:$E,5,FALSE))</f>
        <v/>
      </c>
      <c r="G77" s="452"/>
      <c r="H77" s="452"/>
      <c r="I77" s="452"/>
      <c r="J77" s="453"/>
      <c r="K77" s="452"/>
      <c r="L77" s="452"/>
      <c r="M77" s="452"/>
      <c r="N77" s="451" t="str">
        <f>IF(ISERROR(VLOOKUP(CONCATENATE($N$68,"_",M77),'選手名簿'!$A:$E,5,FALSE))=TRUE,"",VLOOKUP(CONCATENATE($N$68,"_",M77),'選手名簿'!$A:$E,5,FALSE))</f>
        <v/>
      </c>
      <c r="O77" s="454"/>
      <c r="U77" s="450" t="s">
        <v>658</v>
      </c>
      <c r="V77" s="451" t="str">
        <f>IF(ISERROR(VLOOKUP(CONCATENATE($V$68,"_",W77),'選手名簿'!$A:$E,5,FALSE))=TRUE,"",VLOOKUP(CONCATENATE($V$68,"_",W77),'選手名簿'!$A:$E,5,FALSE))</f>
        <v/>
      </c>
      <c r="W77" s="452"/>
      <c r="X77" s="452"/>
      <c r="Y77" s="452"/>
      <c r="Z77" s="453"/>
      <c r="AA77" s="452"/>
      <c r="AB77" s="452"/>
      <c r="AC77" s="452"/>
      <c r="AD77" s="451" t="str">
        <f>IF(ISERROR(VLOOKUP(CONCATENATE($AD$68,"_",AC77),'選手名簿'!$A:$E,5,FALSE))=TRUE,"",VLOOKUP(CONCATENATE($AD$68,"_",AC77),'選手名簿'!$A:$E,5,FALSE))</f>
        <v/>
      </c>
      <c r="AE77" s="454"/>
    </row>
    <row r="78" spans="5:31" ht="20.25" customHeight="1" hidden="1">
      <c r="E78" s="450" t="s">
        <v>658</v>
      </c>
      <c r="F78" s="451" t="str">
        <f>IF(ISERROR(VLOOKUP(CONCATENATE($F$68,"_",G78),'選手名簿'!$A:$E,5,FALSE))=TRUE,"",VLOOKUP(CONCATENATE($F$68,"_",G78),'選手名簿'!$A:$E,5,FALSE))</f>
        <v/>
      </c>
      <c r="G78" s="452"/>
      <c r="H78" s="452"/>
      <c r="I78" s="452"/>
      <c r="J78" s="453"/>
      <c r="K78" s="452"/>
      <c r="L78" s="452"/>
      <c r="M78" s="452"/>
      <c r="N78" s="451" t="str">
        <f>IF(ISERROR(VLOOKUP(CONCATENATE($N$68,"_",M78),'選手名簿'!$A:$E,5,FALSE))=TRUE,"",VLOOKUP(CONCATENATE($N$68,"_",M78),'選手名簿'!$A:$E,5,FALSE))</f>
        <v/>
      </c>
      <c r="O78" s="454"/>
      <c r="U78" s="450" t="s">
        <v>658</v>
      </c>
      <c r="V78" s="451" t="str">
        <f>IF(ISERROR(VLOOKUP(CONCATENATE($V$68,"_",W78),'選手名簿'!$A:$E,5,FALSE))=TRUE,"",VLOOKUP(CONCATENATE($V$68,"_",W78),'選手名簿'!$A:$E,5,FALSE))</f>
        <v/>
      </c>
      <c r="W78" s="452"/>
      <c r="X78" s="452"/>
      <c r="Y78" s="452"/>
      <c r="Z78" s="453"/>
      <c r="AA78" s="452"/>
      <c r="AB78" s="452"/>
      <c r="AC78" s="452"/>
      <c r="AD78" s="451" t="str">
        <f>IF(ISERROR(VLOOKUP(CONCATENATE($AD$68,"_",AC78),'選手名簿'!$A:$E,5,FALSE))=TRUE,"",VLOOKUP(CONCATENATE($AD$68,"_",AC78),'選手名簿'!$A:$E,5,FALSE))</f>
        <v/>
      </c>
      <c r="AE78" s="454"/>
    </row>
    <row r="79" spans="5:31" ht="20.25" customHeight="1" hidden="1">
      <c r="E79" s="450" t="s">
        <v>658</v>
      </c>
      <c r="F79" s="451" t="str">
        <f>IF(ISERROR(VLOOKUP(CONCATENATE($F$68,"_",G79),'選手名簿'!$A:$E,5,FALSE))=TRUE,"",VLOOKUP(CONCATENATE($F$68,"_",G79),'選手名簿'!$A:$E,5,FALSE))</f>
        <v/>
      </c>
      <c r="G79" s="452"/>
      <c r="H79" s="452"/>
      <c r="I79" s="452"/>
      <c r="J79" s="453"/>
      <c r="K79" s="452"/>
      <c r="L79" s="452"/>
      <c r="M79" s="452"/>
      <c r="N79" s="451" t="str">
        <f>IF(ISERROR(VLOOKUP(CONCATENATE($N$68,"_",M79),'選手名簿'!$A:$E,5,FALSE))=TRUE,"",VLOOKUP(CONCATENATE($N$68,"_",M79),'選手名簿'!$A:$E,5,FALSE))</f>
        <v/>
      </c>
      <c r="O79" s="454"/>
      <c r="U79" s="450" t="s">
        <v>658</v>
      </c>
      <c r="V79" s="451" t="str">
        <f>IF(ISERROR(VLOOKUP(CONCATENATE($V$68,"_",W79),'選手名簿'!$A:$E,5,FALSE))=TRUE,"",VLOOKUP(CONCATENATE($V$68,"_",W79),'選手名簿'!$A:$E,5,FALSE))</f>
        <v/>
      </c>
      <c r="W79" s="452"/>
      <c r="X79" s="452"/>
      <c r="Y79" s="452"/>
      <c r="Z79" s="453"/>
      <c r="AA79" s="452"/>
      <c r="AB79" s="452"/>
      <c r="AC79" s="452"/>
      <c r="AD79" s="451" t="str">
        <f>IF(ISERROR(VLOOKUP(CONCATENATE($AD$68,"_",AC79),'選手名簿'!$A:$E,5,FALSE))=TRUE,"",VLOOKUP(CONCATENATE($AD$68,"_",AC79),'選手名簿'!$A:$E,5,FALSE))</f>
        <v/>
      </c>
      <c r="AE79" s="454"/>
    </row>
    <row r="80" spans="5:31" ht="20.25" customHeight="1" hidden="1">
      <c r="E80" s="450" t="s">
        <v>658</v>
      </c>
      <c r="F80" s="451" t="str">
        <f>IF(ISERROR(VLOOKUP(CONCATENATE($F$68,"_",G80),'選手名簿'!$A:$E,5,FALSE))=TRUE,"",VLOOKUP(CONCATENATE($F$68,"_",G80),'選手名簿'!$A:$E,5,FALSE))</f>
        <v/>
      </c>
      <c r="G80" s="452"/>
      <c r="H80" s="452"/>
      <c r="I80" s="452"/>
      <c r="J80" s="453"/>
      <c r="K80" s="452"/>
      <c r="L80" s="452"/>
      <c r="M80" s="452"/>
      <c r="N80" s="451" t="str">
        <f>IF(ISERROR(VLOOKUP(CONCATENATE($N$68,"_",M80),'選手名簿'!$A:$E,5,FALSE))=TRUE,"",VLOOKUP(CONCATENATE($N$68,"_",M80),'選手名簿'!$A:$E,5,FALSE))</f>
        <v/>
      </c>
      <c r="O80" s="454"/>
      <c r="U80" s="450" t="s">
        <v>658</v>
      </c>
      <c r="V80" s="451" t="str">
        <f>IF(ISERROR(VLOOKUP(CONCATENATE($V$68,"_",W80),'選手名簿'!$A:$E,5,FALSE))=TRUE,"",VLOOKUP(CONCATENATE($V$68,"_",W80),'選手名簿'!$A:$E,5,FALSE))</f>
        <v/>
      </c>
      <c r="W80" s="452"/>
      <c r="X80" s="452"/>
      <c r="Y80" s="452"/>
      <c r="Z80" s="453"/>
      <c r="AA80" s="452"/>
      <c r="AB80" s="452"/>
      <c r="AC80" s="452"/>
      <c r="AD80" s="451" t="str">
        <f>IF(ISERROR(VLOOKUP(CONCATENATE($AD$68,"_",AC80),'選手名簿'!$A:$E,5,FALSE))=TRUE,"",VLOOKUP(CONCATENATE($AD$68,"_",AC80),'選手名簿'!$A:$E,5,FALSE))</f>
        <v/>
      </c>
      <c r="AE80" s="454"/>
    </row>
    <row r="81" spans="5:31" ht="20.25" customHeight="1" hidden="1">
      <c r="E81" s="455" t="s">
        <v>658</v>
      </c>
      <c r="F81" s="456" t="str">
        <f>IF(ISERROR(VLOOKUP(CONCATENATE($F$68,"_",G81),'選手名簿'!$A:$E,5,FALSE))=TRUE,"",VLOOKUP(CONCATENATE($F$68,"_",G81),'選手名簿'!$A:$E,5,FALSE))</f>
        <v/>
      </c>
      <c r="G81" s="457"/>
      <c r="H81" s="457"/>
      <c r="I81" s="457"/>
      <c r="J81" s="458"/>
      <c r="K81" s="457"/>
      <c r="L81" s="457"/>
      <c r="M81" s="457"/>
      <c r="N81" s="456" t="str">
        <f>IF(ISERROR(VLOOKUP(CONCATENATE($N$68,"_",M81),'選手名簿'!$A:$E,5,FALSE))=TRUE,"",VLOOKUP(CONCATENATE($N$68,"_",M81),'選手名簿'!$A:$E,5,FALSE))</f>
        <v/>
      </c>
      <c r="O81" s="454"/>
      <c r="U81" s="455" t="s">
        <v>658</v>
      </c>
      <c r="V81" s="456" t="str">
        <f>IF(ISERROR(VLOOKUP(CONCATENATE($V$68,"_",W81),'選手名簿'!$A:$E,5,FALSE))=TRUE,"",VLOOKUP(CONCATENATE($V$68,"_",W81),'選手名簿'!$A:$E,5,FALSE))</f>
        <v/>
      </c>
      <c r="W81" s="457"/>
      <c r="X81" s="457"/>
      <c r="Y81" s="457"/>
      <c r="Z81" s="458"/>
      <c r="AA81" s="457"/>
      <c r="AB81" s="457"/>
      <c r="AC81" s="457"/>
      <c r="AD81" s="456" t="str">
        <f>IF(ISERROR(VLOOKUP(CONCATENATE($AD$68,"_",AC81),'選手名簿'!$A:$E,5,FALSE))=TRUE,"",VLOOKUP(CONCATENATE($AD$68,"_",AC81),'選手名簿'!$A:$E,5,FALSE))</f>
        <v/>
      </c>
      <c r="AE81" s="454"/>
    </row>
    <row r="82" spans="1:31" ht="20.25" customHeight="1">
      <c r="A82" s="459" t="s">
        <v>656</v>
      </c>
      <c r="B82" s="1062" t="s">
        <v>676</v>
      </c>
      <c r="C82" s="1062"/>
      <c r="D82" s="1063"/>
      <c r="E82" s="450"/>
      <c r="F82" s="451" t="str">
        <f>IF(ISERROR(VLOOKUP(CONCATENATE($F$68,"_",G82),'選手名簿'!$A:$E,5,FALSE))=TRUE,"",VLOOKUP(CONCATENATE($F$68,"_",G82),'選手名簿'!$A:$E,5,FALSE))</f>
        <v/>
      </c>
      <c r="G82" s="452"/>
      <c r="H82" s="452"/>
      <c r="I82" s="452"/>
      <c r="J82" s="453"/>
      <c r="K82" s="452"/>
      <c r="L82" s="452"/>
      <c r="M82" s="452"/>
      <c r="N82" s="451" t="str">
        <f>IF(ISERROR(VLOOKUP(CONCATENATE($N$68,"_",M82),'選手名簿'!$A:$E,5,FALSE))=TRUE,"",VLOOKUP(CONCATENATE($N$68,"_",M82),'選手名簿'!$A:$E,5,FALSE))</f>
        <v/>
      </c>
      <c r="O82" s="460"/>
      <c r="Q82" s="459" t="s">
        <v>656</v>
      </c>
      <c r="R82" s="1062" t="s">
        <v>681</v>
      </c>
      <c r="S82" s="1062"/>
      <c r="T82" s="1063"/>
      <c r="U82" s="450"/>
      <c r="V82" s="451" t="str">
        <f>IF(ISERROR(VLOOKUP(CONCATENATE($V$68,"_",W82),'選手名簿'!$A:$E,5,FALSE))=TRUE,"",VLOOKUP(CONCATENATE($V$68,"_",W82),'選手名簿'!$A:$E,5,FALSE))</f>
        <v/>
      </c>
      <c r="W82" s="452"/>
      <c r="X82" s="452"/>
      <c r="Y82" s="452"/>
      <c r="Z82" s="453"/>
      <c r="AA82" s="452"/>
      <c r="AB82" s="452"/>
      <c r="AC82" s="452"/>
      <c r="AD82" s="451" t="str">
        <f>IF(ISERROR(VLOOKUP(CONCATENATE($AD$68,"_",AC82),'選手名簿'!$A:$E,5,FALSE))=TRUE,"",VLOOKUP(CONCATENATE($AD$68,"_",AC82),'選手名簿'!$A:$E,5,FALSE))</f>
        <v/>
      </c>
      <c r="AE82" s="460"/>
    </row>
    <row r="83" spans="1:31" ht="20.25" customHeight="1">
      <c r="A83" s="461" t="s">
        <v>240</v>
      </c>
      <c r="B83" s="1064" t="str">
        <f>IF(ISERROR(VLOOKUP(B82,'審判員'!$A:$C,2,FALSE))=TRUE,"",VLOOKUP(B82,'審判員'!$A:$C,2,FALSE))</f>
        <v>吐合　直樹</v>
      </c>
      <c r="C83" s="1065"/>
      <c r="D83" s="461" t="str">
        <f>IF(ISERROR(VLOOKUP(B82,'審判員'!$A:$C,3,FALSE))=TRUE,"",VLOOKUP(B82,'審判員'!$A:$C,3,FALSE))</f>
        <v>３級</v>
      </c>
      <c r="E83" s="463"/>
      <c r="F83" s="464" t="str">
        <f>IF(ISERROR(VLOOKUP(CONCATENATE($F$68,"_",G83),'選手名簿'!$A:$E,5,FALSE))=TRUE,"",VLOOKUP(CONCATENATE($F$68,"_",G83),'選手名簿'!$A:$E,5,FALSE))</f>
        <v/>
      </c>
      <c r="G83" s="465"/>
      <c r="H83" s="465"/>
      <c r="I83" s="465"/>
      <c r="J83" s="453"/>
      <c r="K83" s="465"/>
      <c r="L83" s="465"/>
      <c r="M83" s="465"/>
      <c r="N83" s="464" t="str">
        <f>IF(ISERROR(VLOOKUP(CONCATENATE($N$68,"_",M83),'選手名簿'!$A:$E,5,FALSE))=TRUE,"",VLOOKUP(CONCATENATE($N$68,"_",M83),'選手名簿'!$A:$E,5,FALSE))</f>
        <v/>
      </c>
      <c r="O83" s="460"/>
      <c r="Q83" s="461" t="s">
        <v>240</v>
      </c>
      <c r="R83" s="1064" t="str">
        <f>IF(ISERROR(VLOOKUP(R82,'審判員'!$A:$C,2,FALSE))=TRUE,"",VLOOKUP(R82,'審判員'!$A:$C,2,FALSE))</f>
        <v>佐藤　慎二</v>
      </c>
      <c r="S83" s="1065"/>
      <c r="T83" s="461" t="str">
        <f>IF(ISERROR(VLOOKUP(R82,'審判員'!$A:$C,3,FALSE))=TRUE,"",VLOOKUP(R82,'審判員'!$A:$C,3,FALSE))</f>
        <v>３級</v>
      </c>
      <c r="U83" s="463"/>
      <c r="V83" s="464" t="str">
        <f>IF(ISERROR(VLOOKUP(CONCATENATE($V$68,"_",W83),'選手名簿'!$A:$E,5,FALSE))=TRUE,"",VLOOKUP(CONCATENATE($V$68,"_",W83),'選手名簿'!$A:$E,5,FALSE))</f>
        <v/>
      </c>
      <c r="W83" s="465"/>
      <c r="X83" s="465"/>
      <c r="Y83" s="465"/>
      <c r="Z83" s="453"/>
      <c r="AA83" s="465"/>
      <c r="AB83" s="465"/>
      <c r="AC83" s="465"/>
      <c r="AD83" s="464" t="str">
        <f>IF(ISERROR(VLOOKUP(CONCATENATE($AD$68,"_",AC83),'選手名簿'!$A:$E,5,FALSE))=TRUE,"",VLOOKUP(CONCATENATE($AD$68,"_",AC83),'選手名簿'!$A:$E,5,FALSE))</f>
        <v/>
      </c>
      <c r="AE83" s="460"/>
    </row>
    <row r="84" spans="1:31" ht="20.25" customHeight="1">
      <c r="A84" s="459" t="s">
        <v>656</v>
      </c>
      <c r="B84" s="1062" t="s">
        <v>682</v>
      </c>
      <c r="C84" s="1062"/>
      <c r="D84" s="1063"/>
      <c r="E84" s="463"/>
      <c r="F84" s="464" t="str">
        <f>IF(ISERROR(VLOOKUP(CONCATENATE($F$68,"_",G84),'選手名簿'!$A:$E,5,FALSE))=TRUE,"",VLOOKUP(CONCATENATE($F$68,"_",G84),'選手名簿'!$A:$E,5,FALSE))</f>
        <v/>
      </c>
      <c r="G84" s="465"/>
      <c r="H84" s="465"/>
      <c r="I84" s="465"/>
      <c r="J84" s="453"/>
      <c r="K84" s="465"/>
      <c r="L84" s="465"/>
      <c r="M84" s="465"/>
      <c r="N84" s="464" t="str">
        <f>IF(ISERROR(VLOOKUP(CONCATENATE($N$68,"_",M84),'選手名簿'!$A:$E,5,FALSE))=TRUE,"",VLOOKUP(CONCATENATE($N$68,"_",M84),'選手名簿'!$A:$E,5,FALSE))</f>
        <v/>
      </c>
      <c r="O84" s="460"/>
      <c r="Q84" s="459" t="s">
        <v>656</v>
      </c>
      <c r="R84" s="1062" t="s">
        <v>683</v>
      </c>
      <c r="S84" s="1062"/>
      <c r="T84" s="1063"/>
      <c r="U84" s="463"/>
      <c r="V84" s="464" t="str">
        <f>IF(ISERROR(VLOOKUP(CONCATENATE($V$68,"_",W84),'選手名簿'!$A:$E,5,FALSE))=TRUE,"",VLOOKUP(CONCATENATE($V$68,"_",W84),'選手名簿'!$A:$E,5,FALSE))</f>
        <v/>
      </c>
      <c r="W84" s="465"/>
      <c r="X84" s="465"/>
      <c r="Y84" s="465"/>
      <c r="Z84" s="453"/>
      <c r="AA84" s="465"/>
      <c r="AB84" s="465"/>
      <c r="AC84" s="465"/>
      <c r="AD84" s="464" t="str">
        <f>IF(ISERROR(VLOOKUP(CONCATENATE($AD$68,"_",AC84),'選手名簿'!$A:$E,5,FALSE))=TRUE,"",VLOOKUP(CONCATENATE($AD$68,"_",AC84),'選手名簿'!$A:$E,5,FALSE))</f>
        <v/>
      </c>
      <c r="AE84" s="460"/>
    </row>
    <row r="85" spans="1:31" ht="20.25" customHeight="1">
      <c r="A85" s="461" t="s">
        <v>663</v>
      </c>
      <c r="B85" s="1064" t="str">
        <f>IF(ISERROR(VLOOKUP(B84,'審判員'!$A:$C,2,FALSE))=TRUE,"",VLOOKUP(B84,'審判員'!$A:$C,2,FALSE))</f>
        <v>信田　卓也</v>
      </c>
      <c r="C85" s="1065"/>
      <c r="D85" s="461" t="str">
        <f>IF(ISERROR(VLOOKUP(B84,'審判員'!$A:$C,3,FALSE))=TRUE,"",VLOOKUP(B84,'審判員'!$A:$C,3,FALSE))</f>
        <v>３級</v>
      </c>
      <c r="E85" s="463"/>
      <c r="F85" s="464" t="str">
        <f>IF(ISERROR(VLOOKUP(CONCATENATE($F$68,"_",G85),'選手名簿'!$A:$E,5,FALSE))=TRUE,"",VLOOKUP(CONCATENATE($F$68,"_",G85),'選手名簿'!$A:$E,5,FALSE))</f>
        <v/>
      </c>
      <c r="G85" s="465"/>
      <c r="H85" s="465"/>
      <c r="I85" s="465"/>
      <c r="J85" s="453"/>
      <c r="K85" s="465"/>
      <c r="L85" s="465"/>
      <c r="M85" s="465"/>
      <c r="N85" s="464" t="str">
        <f>IF(ISERROR(VLOOKUP(CONCATENATE($N$68,"_",M85),'選手名簿'!$A:$E,5,FALSE))=TRUE,"",VLOOKUP(CONCATENATE($N$68,"_",M85),'選手名簿'!$A:$E,5,FALSE))</f>
        <v/>
      </c>
      <c r="O85" s="460"/>
      <c r="Q85" s="461" t="s">
        <v>663</v>
      </c>
      <c r="R85" s="1064" t="str">
        <f>IF(ISERROR(VLOOKUP(R84,'審判員'!$A:$C,2,FALSE))=TRUE,"",VLOOKUP(R84,'審判員'!$A:$C,2,FALSE))</f>
        <v>平川　伸吾</v>
      </c>
      <c r="S85" s="1065"/>
      <c r="T85" s="461" t="str">
        <f>IF(ISERROR(VLOOKUP(R84,'審判員'!$A:$C,3,FALSE))=TRUE,"",VLOOKUP(R84,'審判員'!$A:$C,3,FALSE))</f>
        <v>３級</v>
      </c>
      <c r="U85" s="463"/>
      <c r="V85" s="464" t="str">
        <f>IF(ISERROR(VLOOKUP(CONCATENATE($V$68,"_",W85),'選手名簿'!$A:$E,5,FALSE))=TRUE,"",VLOOKUP(CONCATENATE($V$68,"_",W85),'選手名簿'!$A:$E,5,FALSE))</f>
        <v/>
      </c>
      <c r="W85" s="465"/>
      <c r="X85" s="465"/>
      <c r="Y85" s="465"/>
      <c r="Z85" s="453"/>
      <c r="AA85" s="465"/>
      <c r="AB85" s="465"/>
      <c r="AC85" s="465"/>
      <c r="AD85" s="464" t="str">
        <f>IF(ISERROR(VLOOKUP(CONCATENATE($AD$68,"_",AC85),'選手名簿'!$A:$E,5,FALSE))=TRUE,"",VLOOKUP(CONCATENATE($AD$68,"_",AC85),'選手名簿'!$A:$E,5,FALSE))</f>
        <v/>
      </c>
      <c r="AE85" s="460"/>
    </row>
    <row r="86" spans="1:31" ht="20.25" customHeight="1">
      <c r="A86" s="459" t="s">
        <v>656</v>
      </c>
      <c r="B86" s="1062" t="s">
        <v>684</v>
      </c>
      <c r="C86" s="1062"/>
      <c r="D86" s="1063"/>
      <c r="E86" s="463"/>
      <c r="F86" s="464" t="str">
        <f>IF(ISERROR(VLOOKUP(CONCATENATE($F$68,"_",G86),'選手名簿'!$A:$E,5,FALSE))=TRUE,"",VLOOKUP(CONCATENATE($F$68,"_",G86),'選手名簿'!$A:$E,5,FALSE))</f>
        <v/>
      </c>
      <c r="G86" s="465"/>
      <c r="H86" s="465"/>
      <c r="I86" s="465"/>
      <c r="J86" s="453"/>
      <c r="K86" s="465"/>
      <c r="L86" s="465"/>
      <c r="M86" s="465"/>
      <c r="N86" s="464" t="str">
        <f>IF(ISERROR(VLOOKUP(CONCATENATE($N$68,"_",M86),'選手名簿'!$A:$E,5,FALSE))=TRUE,"",VLOOKUP(CONCATENATE($N$68,"_",M86),'選手名簿'!$A:$E,5,FALSE))</f>
        <v/>
      </c>
      <c r="O86" s="460"/>
      <c r="Q86" s="459" t="s">
        <v>656</v>
      </c>
      <c r="R86" s="1062" t="s">
        <v>685</v>
      </c>
      <c r="S86" s="1062"/>
      <c r="T86" s="1063"/>
      <c r="U86" s="463"/>
      <c r="V86" s="464" t="str">
        <f>IF(ISERROR(VLOOKUP(CONCATENATE($V$68,"_",W86),'選手名簿'!$A:$E,5,FALSE))=TRUE,"",VLOOKUP(CONCATENATE($V$68,"_",W86),'選手名簿'!$A:$E,5,FALSE))</f>
        <v/>
      </c>
      <c r="W86" s="465"/>
      <c r="X86" s="465"/>
      <c r="Y86" s="465"/>
      <c r="Z86" s="453"/>
      <c r="AA86" s="465"/>
      <c r="AB86" s="465"/>
      <c r="AC86" s="465"/>
      <c r="AD86" s="464" t="str">
        <f>IF(ISERROR(VLOOKUP(CONCATENATE($AD$68,"_",AC86),'選手名簿'!$A:$E,5,FALSE))=TRUE,"",VLOOKUP(CONCATENATE($AD$68,"_",AC86),'選手名簿'!$A:$E,5,FALSE))</f>
        <v/>
      </c>
      <c r="AE86" s="460"/>
    </row>
    <row r="87" spans="1:31" ht="20.25" customHeight="1">
      <c r="A87" s="461" t="s">
        <v>666</v>
      </c>
      <c r="B87" s="1064" t="str">
        <f>IF(ISERROR(VLOOKUP(B86,'審判員'!$A:$C,2,FALSE))=TRUE,"",VLOOKUP(B86,'審判員'!$A:$C,2,FALSE))</f>
        <v/>
      </c>
      <c r="C87" s="1065"/>
      <c r="D87" s="461" t="str">
        <f>IF(ISERROR(VLOOKUP(B86,'審判員'!$A:$C,3,FALSE))=TRUE,"",VLOOKUP(B86,'審判員'!$A:$C,3,FALSE))</f>
        <v/>
      </c>
      <c r="E87" s="463"/>
      <c r="F87" s="464" t="str">
        <f>IF(ISERROR(VLOOKUP(CONCATENATE($F$68,"_",G87),'選手名簿'!$A:$E,5,FALSE))=TRUE,"",VLOOKUP(CONCATENATE($F$68,"_",G87),'選手名簿'!$A:$E,5,FALSE))</f>
        <v/>
      </c>
      <c r="G87" s="465"/>
      <c r="H87" s="465"/>
      <c r="I87" s="465"/>
      <c r="J87" s="453"/>
      <c r="K87" s="465"/>
      <c r="L87" s="465"/>
      <c r="M87" s="465"/>
      <c r="N87" s="464" t="str">
        <f>IF(ISERROR(VLOOKUP(CONCATENATE($N$68,"_",M87),'選手名簿'!$A:$E,5,FALSE))=TRUE,"",VLOOKUP(CONCATENATE($N$68,"_",M87),'選手名簿'!$A:$E,5,FALSE))</f>
        <v/>
      </c>
      <c r="O87" s="460"/>
      <c r="Q87" s="461" t="s">
        <v>666</v>
      </c>
      <c r="R87" s="1064" t="str">
        <f>IF(ISERROR(VLOOKUP(R86,'審判員'!$A:$C,2,FALSE))=TRUE,"",VLOOKUP(R86,'審判員'!$A:$C,2,FALSE))</f>
        <v>生野　憲太朗</v>
      </c>
      <c r="S87" s="1065"/>
      <c r="T87" s="461" t="str">
        <f>IF(ISERROR(VLOOKUP(R86,'審判員'!$A:$C,3,FALSE))=TRUE,"",VLOOKUP(R86,'審判員'!$A:$C,3,FALSE))</f>
        <v>３級</v>
      </c>
      <c r="U87" s="463"/>
      <c r="V87" s="464" t="str">
        <f>IF(ISERROR(VLOOKUP(CONCATENATE($V$68,"_",W87),'選手名簿'!$A:$E,5,FALSE))=TRUE,"",VLOOKUP(CONCATENATE($V$68,"_",W87),'選手名簿'!$A:$E,5,FALSE))</f>
        <v/>
      </c>
      <c r="W87" s="465"/>
      <c r="X87" s="465"/>
      <c r="Y87" s="465"/>
      <c r="Z87" s="453"/>
      <c r="AA87" s="465"/>
      <c r="AB87" s="465"/>
      <c r="AC87" s="465"/>
      <c r="AD87" s="464" t="str">
        <f>IF(ISERROR(VLOOKUP(CONCATENATE($AD$68,"_",AC87),'選手名簿'!$A:$E,5,FALSE))=TRUE,"",VLOOKUP(CONCATENATE($AD$68,"_",AC87),'選手名簿'!$A:$E,5,FALSE))</f>
        <v/>
      </c>
      <c r="AE87" s="460"/>
    </row>
    <row r="88" spans="1:31" ht="20.25" customHeight="1">
      <c r="A88" s="459" t="s">
        <v>656</v>
      </c>
      <c r="B88" s="1062" t="s">
        <v>681</v>
      </c>
      <c r="C88" s="1062"/>
      <c r="D88" s="1063"/>
      <c r="E88" s="463"/>
      <c r="F88" s="464" t="str">
        <f>IF(ISERROR(VLOOKUP(CONCATENATE($F$68,"_",G88),'選手名簿'!$A:$E,5,FALSE))=TRUE,"",VLOOKUP(CONCATENATE($F$68,"_",G88),'選手名簿'!$A:$E,5,FALSE))</f>
        <v/>
      </c>
      <c r="G88" s="465"/>
      <c r="H88" s="465"/>
      <c r="I88" s="465"/>
      <c r="J88" s="453"/>
      <c r="K88" s="465"/>
      <c r="L88" s="465"/>
      <c r="M88" s="465"/>
      <c r="N88" s="464" t="str">
        <f>IF(ISERROR(VLOOKUP(CONCATENATE($N$68,"_",M88),'選手名簿'!$A:$E,5,FALSE))=TRUE,"",VLOOKUP(CONCATENATE($N$68,"_",M88),'選手名簿'!$A:$E,5,FALSE))</f>
        <v/>
      </c>
      <c r="O88" s="460"/>
      <c r="Q88" s="459" t="s">
        <v>656</v>
      </c>
      <c r="R88" s="1062" t="s">
        <v>675</v>
      </c>
      <c r="S88" s="1062"/>
      <c r="T88" s="1063"/>
      <c r="U88" s="463"/>
      <c r="V88" s="464" t="str">
        <f>IF(ISERROR(VLOOKUP(CONCATENATE($V$68,"_",W88),'選手名簿'!$A:$E,5,FALSE))=TRUE,"",VLOOKUP(CONCATENATE($V$68,"_",W88),'選手名簿'!$A:$E,5,FALSE))</f>
        <v/>
      </c>
      <c r="W88" s="465"/>
      <c r="X88" s="465"/>
      <c r="Y88" s="465"/>
      <c r="Z88" s="453"/>
      <c r="AA88" s="465"/>
      <c r="AB88" s="465"/>
      <c r="AC88" s="465"/>
      <c r="AD88" s="464" t="str">
        <f>IF(ISERROR(VLOOKUP(CONCATENATE($AD$68,"_",AC88),'選手名簿'!$A:$E,5,FALSE))=TRUE,"",VLOOKUP(CONCATENATE($AD$68,"_",AC88),'選手名簿'!$A:$E,5,FALSE))</f>
        <v/>
      </c>
      <c r="AE88" s="460"/>
    </row>
    <row r="89" spans="1:31" ht="20.25" customHeight="1">
      <c r="A89" s="461" t="s">
        <v>668</v>
      </c>
      <c r="B89" s="1064" t="str">
        <f>IF(ISERROR(VLOOKUP(B88,'審判員'!$A:$C,2,FALSE))=TRUE,"",VLOOKUP(B88,'審判員'!$A:$C,2,FALSE))</f>
        <v>佐藤　慎二</v>
      </c>
      <c r="C89" s="1065"/>
      <c r="D89" s="461" t="str">
        <f>IF(ISERROR(VLOOKUP(B88,'審判員'!$A:$C,3,FALSE))=TRUE,"",VLOOKUP(B88,'審判員'!$A:$C,3,FALSE))</f>
        <v>３級</v>
      </c>
      <c r="E89" s="466"/>
      <c r="F89" s="467" t="str">
        <f>IF(ISERROR(VLOOKUP(CONCATENATE($F$68,"_",G89),'選手名簿'!$A:$E,5,FALSE))=TRUE,"",VLOOKUP(CONCATENATE($F$68,"_",G89),'選手名簿'!$A:$E,5,FALSE))</f>
        <v/>
      </c>
      <c r="G89" s="468"/>
      <c r="H89" s="468"/>
      <c r="I89" s="468"/>
      <c r="J89" s="458"/>
      <c r="K89" s="468"/>
      <c r="L89" s="468"/>
      <c r="M89" s="468"/>
      <c r="N89" s="467" t="str">
        <f>IF(ISERROR(VLOOKUP(CONCATENATE($N$68,"_",M89),'選手名簿'!$A:$E,5,FALSE))=TRUE,"",VLOOKUP(CONCATENATE($N$68,"_",M89),'選手名簿'!$A:$E,5,FALSE))</f>
        <v/>
      </c>
      <c r="O89" s="469"/>
      <c r="Q89" s="461" t="s">
        <v>668</v>
      </c>
      <c r="R89" s="1064" t="str">
        <f>IF(ISERROR(VLOOKUP(R88,'審判員'!$A:$C,2,FALSE))=TRUE,"",VLOOKUP(R88,'審判員'!$A:$C,2,FALSE))</f>
        <v>足達　実生</v>
      </c>
      <c r="S89" s="1065"/>
      <c r="T89" s="461" t="str">
        <f>IF(ISERROR(VLOOKUP(R88,'審判員'!$A:$C,3,FALSE))=TRUE,"",VLOOKUP(R88,'審判員'!$A:$C,3,FALSE))</f>
        <v>２級</v>
      </c>
      <c r="U89" s="466"/>
      <c r="V89" s="467" t="str">
        <f>IF(ISERROR(VLOOKUP(CONCATENATE($V$68,"_",W89),'選手名簿'!$A:$E,5,FALSE))=TRUE,"",VLOOKUP(CONCATENATE($V$68,"_",W89),'選手名簿'!$A:$E,5,FALSE))</f>
        <v/>
      </c>
      <c r="W89" s="468"/>
      <c r="X89" s="468"/>
      <c r="Y89" s="468"/>
      <c r="Z89" s="458"/>
      <c r="AA89" s="468"/>
      <c r="AB89" s="468"/>
      <c r="AC89" s="468"/>
      <c r="AD89" s="467" t="str">
        <f>IF(ISERROR(VLOOKUP(CONCATENATE($AD$68,"_",AC89),'選手名簿'!$A:$E,5,FALSE))=TRUE,"",VLOOKUP(CONCATENATE($AD$68,"_",AC89),'選手名簿'!$A:$E,5,FALSE))</f>
        <v/>
      </c>
      <c r="AE89" s="469"/>
    </row>
  </sheetData>
  <mergeCells count="138">
    <mergeCell ref="B86:D86"/>
    <mergeCell ref="R86:T86"/>
    <mergeCell ref="B87:C87"/>
    <mergeCell ref="R87:S87"/>
    <mergeCell ref="B88:D88"/>
    <mergeCell ref="R88:T88"/>
    <mergeCell ref="B89:C89"/>
    <mergeCell ref="R89:S89"/>
    <mergeCell ref="A71:D71"/>
    <mergeCell ref="Q71:T71"/>
    <mergeCell ref="B82:D82"/>
    <mergeCell ref="R82:T82"/>
    <mergeCell ref="B83:C83"/>
    <mergeCell ref="R83:S83"/>
    <mergeCell ref="B84:D84"/>
    <mergeCell ref="R84:T84"/>
    <mergeCell ref="B85:C85"/>
    <mergeCell ref="R85:S85"/>
    <mergeCell ref="U68:U70"/>
    <mergeCell ref="V68:V70"/>
    <mergeCell ref="W68:W70"/>
    <mergeCell ref="X68:X70"/>
    <mergeCell ref="AB68:AB70"/>
    <mergeCell ref="AC68:AC70"/>
    <mergeCell ref="AD68:AD70"/>
    <mergeCell ref="AE68:AE70"/>
    <mergeCell ref="B69:D69"/>
    <mergeCell ref="R69:T69"/>
    <mergeCell ref="B70:D70"/>
    <mergeCell ref="R70:T70"/>
    <mergeCell ref="B57:D57"/>
    <mergeCell ref="R57:T57"/>
    <mergeCell ref="B58:C58"/>
    <mergeCell ref="R58:S58"/>
    <mergeCell ref="B59:D59"/>
    <mergeCell ref="R59:T59"/>
    <mergeCell ref="B60:C60"/>
    <mergeCell ref="R60:S60"/>
    <mergeCell ref="B68:D68"/>
    <mergeCell ref="E68:E70"/>
    <mergeCell ref="F68:F70"/>
    <mergeCell ref="G68:G70"/>
    <mergeCell ref="H68:H70"/>
    <mergeCell ref="L68:L70"/>
    <mergeCell ref="M68:M70"/>
    <mergeCell ref="N68:N70"/>
    <mergeCell ref="O68:O70"/>
    <mergeCell ref="R68:T68"/>
    <mergeCell ref="A42:D42"/>
    <mergeCell ref="Q42:T42"/>
    <mergeCell ref="B53:D53"/>
    <mergeCell ref="R53:T53"/>
    <mergeCell ref="B54:C54"/>
    <mergeCell ref="R54:S54"/>
    <mergeCell ref="B55:D55"/>
    <mergeCell ref="R55:T55"/>
    <mergeCell ref="B56:C56"/>
    <mergeCell ref="R56:S56"/>
    <mergeCell ref="U39:U41"/>
    <mergeCell ref="V39:V41"/>
    <mergeCell ref="W39:W41"/>
    <mergeCell ref="X39:X41"/>
    <mergeCell ref="AB39:AB41"/>
    <mergeCell ref="AC39:AC41"/>
    <mergeCell ref="AD39:AD41"/>
    <mergeCell ref="AE39:AE41"/>
    <mergeCell ref="B40:D40"/>
    <mergeCell ref="R40:T40"/>
    <mergeCell ref="B41:D41"/>
    <mergeCell ref="R41:T41"/>
    <mergeCell ref="B30:D30"/>
    <mergeCell ref="R30:T30"/>
    <mergeCell ref="B31:C31"/>
    <mergeCell ref="R31:S31"/>
    <mergeCell ref="B39:D39"/>
    <mergeCell ref="E39:E41"/>
    <mergeCell ref="F39:F41"/>
    <mergeCell ref="G39:G41"/>
    <mergeCell ref="H39:H41"/>
    <mergeCell ref="L39:L41"/>
    <mergeCell ref="M39:M41"/>
    <mergeCell ref="N39:N41"/>
    <mergeCell ref="O39:O41"/>
    <mergeCell ref="R39:T39"/>
    <mergeCell ref="B25:C25"/>
    <mergeCell ref="R25:S25"/>
    <mergeCell ref="B26:D26"/>
    <mergeCell ref="R26:T26"/>
    <mergeCell ref="B27:C27"/>
    <mergeCell ref="R27:S27"/>
    <mergeCell ref="B28:D28"/>
    <mergeCell ref="R28:T28"/>
    <mergeCell ref="B29:C29"/>
    <mergeCell ref="R29:S29"/>
    <mergeCell ref="AD10:AD12"/>
    <mergeCell ref="AE10:AE12"/>
    <mergeCell ref="B11:D11"/>
    <mergeCell ref="R11:T11"/>
    <mergeCell ref="B12:D12"/>
    <mergeCell ref="R12:T12"/>
    <mergeCell ref="A13:D13"/>
    <mergeCell ref="Q13:T13"/>
    <mergeCell ref="B24:D24"/>
    <mergeCell ref="R24:T24"/>
    <mergeCell ref="F6:L6"/>
    <mergeCell ref="M6:N6"/>
    <mergeCell ref="V6:AB6"/>
    <mergeCell ref="AC6:AD6"/>
    <mergeCell ref="F7:L7"/>
    <mergeCell ref="M7:N7"/>
    <mergeCell ref="V7:AB7"/>
    <mergeCell ref="AC7:AD7"/>
    <mergeCell ref="B10:D10"/>
    <mergeCell ref="E10:E12"/>
    <mergeCell ref="F10:F12"/>
    <mergeCell ref="G10:G12"/>
    <mergeCell ref="H10:H12"/>
    <mergeCell ref="L10:L12"/>
    <mergeCell ref="M10:M12"/>
    <mergeCell ref="N10:N12"/>
    <mergeCell ref="O10:O12"/>
    <mergeCell ref="R10:T10"/>
    <mergeCell ref="U10:U12"/>
    <mergeCell ref="V10:V12"/>
    <mergeCell ref="W10:W12"/>
    <mergeCell ref="X10:X12"/>
    <mergeCell ref="AB10:AB12"/>
    <mergeCell ref="AC10:AC12"/>
    <mergeCell ref="A1:J1"/>
    <mergeCell ref="K1:N1"/>
    <mergeCell ref="Q1:Z1"/>
    <mergeCell ref="AA1:AD1"/>
    <mergeCell ref="B3:E3"/>
    <mergeCell ref="R3:U3"/>
    <mergeCell ref="F5:L5"/>
    <mergeCell ref="M5:N5"/>
    <mergeCell ref="V5:AB5"/>
    <mergeCell ref="AC5:AD5"/>
  </mergeCells>
  <dataValidations count="2">
    <dataValidation type="list" allowBlank="1" showInputMessage="1" showErrorMessage="1" sqref="E24:E31 U24:U31 O24:O31 AE24:AE31 E53:E60 U53:U60 O53:O60 AE53:AE60 AE82:AE89 O82:O89 U82:U89 E82:E89">
      <formula1>審判員!$I$1:$I$3</formula1>
    </dataValidation>
    <dataValidation type="list" allowBlank="1" showInputMessage="1" showErrorMessage="1" sqref="I24:I31 K24:K31 Y24:Y31 AA24:AA31 I53:I60 K53:K60 Y53:Y60 AA53:AA60 I82:I89 K82:K89 Y82:Y89 AA82:AA89">
      <formula1>審判員!$K$1:$K$17</formula1>
    </dataValidation>
  </dataValidations>
  <printOptions/>
  <pageMargins left="0" right="0" top="0" bottom="0" header="0" footer="0.5118110236220472"/>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430" customWidth="1"/>
    <col min="2" max="2" width="11.875" style="430" bestFit="1" customWidth="1"/>
    <col min="3" max="3" width="3.125" style="430" customWidth="1"/>
    <col min="4" max="4" width="6.75390625" style="430" bestFit="1" customWidth="1"/>
    <col min="5" max="5" width="10.125" style="430" bestFit="1" customWidth="1"/>
    <col min="6" max="6" width="20.625" style="430" customWidth="1"/>
    <col min="7" max="7" width="7.625" style="430" customWidth="1"/>
    <col min="8" max="8" width="4.875" style="430" customWidth="1"/>
    <col min="9" max="9" width="10.125" style="430" customWidth="1"/>
    <col min="10" max="10" width="5.25390625" style="430" customWidth="1"/>
    <col min="11" max="11" width="10.125" style="430" customWidth="1"/>
    <col min="12" max="12" width="4.875" style="430" customWidth="1"/>
    <col min="13" max="13" width="7.625" style="430" customWidth="1"/>
    <col min="14" max="14" width="20.625" style="430" customWidth="1"/>
    <col min="15" max="15" width="10.125" style="430" customWidth="1"/>
    <col min="16" max="16" width="5.00390625" style="430" bestFit="1" customWidth="1"/>
    <col min="17" max="17" width="12.125" style="430" customWidth="1"/>
    <col min="18" max="18" width="11.875" style="430" bestFit="1" customWidth="1"/>
    <col min="19" max="19" width="3.125" style="430" customWidth="1"/>
    <col min="20" max="20" width="6.75390625" style="430" bestFit="1" customWidth="1"/>
    <col min="21" max="21" width="10.125" style="430" bestFit="1" customWidth="1"/>
    <col min="22" max="22" width="20.625" style="430" customWidth="1"/>
    <col min="23" max="23" width="7.625" style="430" customWidth="1"/>
    <col min="24" max="24" width="4.875" style="430" customWidth="1"/>
    <col min="25" max="25" width="10.125" style="430" customWidth="1"/>
    <col min="26" max="26" width="5.25390625" style="430" customWidth="1"/>
    <col min="27" max="27" width="10.125" style="430" customWidth="1"/>
    <col min="28" max="28" width="4.875" style="430" customWidth="1"/>
    <col min="29" max="29" width="7.625" style="430" customWidth="1"/>
    <col min="30" max="30" width="20.625" style="430" customWidth="1"/>
    <col min="31" max="31" width="10.125" style="430" customWidth="1"/>
    <col min="32" max="16384" width="9.00390625" style="430" customWidth="1"/>
  </cols>
  <sheetData>
    <row r="1" spans="1:31" s="431" customFormat="1" ht="20.25" customHeight="1">
      <c r="A1" s="1031" t="str">
        <f>'要項'!C2</f>
        <v>OFA 第 34 回 大分県U-11サッカー選手権大会</v>
      </c>
      <c r="B1" s="1031"/>
      <c r="C1" s="1031"/>
      <c r="D1" s="1031"/>
      <c r="E1" s="1031"/>
      <c r="F1" s="1031"/>
      <c r="G1" s="1031"/>
      <c r="H1" s="1031"/>
      <c r="I1" s="1031"/>
      <c r="J1" s="1031"/>
      <c r="K1" s="1031" t="s">
        <v>643</v>
      </c>
      <c r="L1" s="1031"/>
      <c r="M1" s="1031"/>
      <c r="N1" s="1031"/>
      <c r="O1" s="432"/>
      <c r="P1" s="433"/>
      <c r="Q1" s="1031" t="str">
        <f>'要項'!C2</f>
        <v>OFA 第 34 回 大分県U-11サッカー選手権大会</v>
      </c>
      <c r="R1" s="1031"/>
      <c r="S1" s="1031"/>
      <c r="T1" s="1031"/>
      <c r="U1" s="1031"/>
      <c r="V1" s="1031"/>
      <c r="W1" s="1031"/>
      <c r="X1" s="1031"/>
      <c r="Y1" s="1031"/>
      <c r="Z1" s="1031"/>
      <c r="AA1" s="1031" t="s">
        <v>643</v>
      </c>
      <c r="AB1" s="1031"/>
      <c r="AC1" s="1031"/>
      <c r="AD1" s="1031"/>
      <c r="AE1" s="432"/>
    </row>
    <row r="2" spans="17:30" ht="20.25" customHeight="1">
      <c r="Q2" s="434"/>
      <c r="R2" s="434"/>
      <c r="S2" s="434"/>
      <c r="T2" s="434"/>
      <c r="U2" s="434"/>
      <c r="V2" s="434"/>
      <c r="W2" s="434"/>
      <c r="X2" s="434"/>
      <c r="Y2" s="434"/>
      <c r="Z2" s="434"/>
      <c r="AA2" s="434"/>
      <c r="AB2" s="434"/>
      <c r="AC2" s="434"/>
      <c r="AD2" s="434"/>
    </row>
    <row r="3" spans="1:30" ht="20.25" customHeight="1">
      <c r="A3" s="430" t="s">
        <v>64</v>
      </c>
      <c r="B3" s="1032" t="str">
        <f>'予選リーグ'!I14</f>
        <v>昭和電工ｻｯｶｰ･ﾗｸﾞﾋﾞｰ場　Bｺｰﾄ</v>
      </c>
      <c r="C3" s="1032"/>
      <c r="D3" s="1032"/>
      <c r="E3" s="1032"/>
      <c r="F3" s="435" t="str">
        <f>'予選リーグ'!I15</f>
        <v>「南」コート</v>
      </c>
      <c r="G3" s="435"/>
      <c r="H3" s="435"/>
      <c r="I3" s="435"/>
      <c r="J3" s="435"/>
      <c r="K3" s="435"/>
      <c r="L3" s="435"/>
      <c r="Q3" s="430" t="s">
        <v>64</v>
      </c>
      <c r="R3" s="1032" t="str">
        <f>'予選リーグ'!I14</f>
        <v>昭和電工ｻｯｶｰ･ﾗｸﾞﾋﾞｰ場　Bｺｰﾄ</v>
      </c>
      <c r="S3" s="1032"/>
      <c r="T3" s="1032"/>
      <c r="U3" s="1032"/>
      <c r="V3" s="435" t="str">
        <f>'予選リーグ'!I15</f>
        <v>「南」コート</v>
      </c>
      <c r="W3" s="436"/>
      <c r="X3" s="436"/>
      <c r="Y3" s="436"/>
      <c r="Z3" s="436"/>
      <c r="AA3" s="436"/>
      <c r="AB3" s="436"/>
      <c r="AC3" s="436"/>
      <c r="AD3" s="436"/>
    </row>
    <row r="4" spans="17:30" ht="20.25" customHeight="1">
      <c r="Q4" s="434"/>
      <c r="R4" s="434"/>
      <c r="S4" s="434"/>
      <c r="T4" s="434"/>
      <c r="U4" s="434"/>
      <c r="V4" s="434"/>
      <c r="W4" s="434"/>
      <c r="X4" s="434"/>
      <c r="Y4" s="434"/>
      <c r="Z4" s="434"/>
      <c r="AA4" s="434"/>
      <c r="AB4" s="434"/>
      <c r="AC4" s="434"/>
      <c r="AD4" s="434"/>
    </row>
    <row r="5" spans="5:30" ht="20.25" customHeight="1">
      <c r="E5" s="437" t="s">
        <v>367</v>
      </c>
      <c r="F5" s="1033" t="str">
        <f>VLOOKUP(E5,'組合せ抽選用'!$Q:$U,5,FALSE)</f>
        <v>北郡坂ノ市サッカースポーツ少年団</v>
      </c>
      <c r="G5" s="1033"/>
      <c r="H5" s="1033"/>
      <c r="I5" s="1033"/>
      <c r="J5" s="1033"/>
      <c r="K5" s="1033"/>
      <c r="L5" s="1033"/>
      <c r="M5" s="1033" t="str">
        <f>VLOOKUP(E5,'組合せ抽選用'!$Q:$V,6,FALSE)</f>
        <v>大分</v>
      </c>
      <c r="N5" s="1034"/>
      <c r="S5" s="434"/>
      <c r="T5" s="434"/>
      <c r="U5" s="437" t="s">
        <v>383</v>
      </c>
      <c r="V5" s="1033" t="str">
        <f>VLOOKUP(U5,'組合せ抽選用'!$Q:$U,5,FALSE)</f>
        <v>竹田直入ＦＣ</v>
      </c>
      <c r="W5" s="1033"/>
      <c r="X5" s="1033"/>
      <c r="Y5" s="1033"/>
      <c r="Z5" s="1033"/>
      <c r="AA5" s="1033"/>
      <c r="AB5" s="1033"/>
      <c r="AC5" s="1033" t="str">
        <f>VLOOKUP(U5,'組合せ抽選用'!$Q:$V,6,FALSE)</f>
        <v>豊肥</v>
      </c>
      <c r="AD5" s="1034"/>
    </row>
    <row r="6" spans="5:30" ht="20.25" customHeight="1">
      <c r="E6" s="438" t="s">
        <v>387</v>
      </c>
      <c r="F6" s="1035" t="str">
        <f>VLOOKUP(E6,'組合せ抽選用'!$Q:$U,5,FALSE)</f>
        <v>ＦＣ　ＷＡＹＳ</v>
      </c>
      <c r="G6" s="1035"/>
      <c r="H6" s="1035"/>
      <c r="I6" s="1035"/>
      <c r="J6" s="1035"/>
      <c r="K6" s="1035"/>
      <c r="L6" s="1035"/>
      <c r="M6" s="1035" t="str">
        <f>VLOOKUP(E6,'組合せ抽選用'!$Q:$V,6,FALSE)</f>
        <v>宇佐高田</v>
      </c>
      <c r="N6" s="1036"/>
      <c r="Q6" s="434"/>
      <c r="R6" s="434"/>
      <c r="S6" s="434"/>
      <c r="T6" s="434"/>
      <c r="U6" s="438" t="s">
        <v>386</v>
      </c>
      <c r="V6" s="1035" t="str">
        <f>VLOOKUP(U6,'組合せ抽選用'!$Q:$U,5,FALSE)</f>
        <v>Ｍ．Ｓ．Ｓ</v>
      </c>
      <c r="W6" s="1035"/>
      <c r="X6" s="1035"/>
      <c r="Y6" s="1035"/>
      <c r="Z6" s="1035"/>
      <c r="AA6" s="1035"/>
      <c r="AB6" s="1035"/>
      <c r="AC6" s="1035" t="str">
        <f>VLOOKUP(U6,'組合せ抽選用'!$Q:$V,6,FALSE)</f>
        <v>大分</v>
      </c>
      <c r="AD6" s="1036"/>
    </row>
    <row r="7" spans="5:30" ht="20.25" customHeight="1">
      <c r="E7" s="439" t="s">
        <v>388</v>
      </c>
      <c r="F7" s="1037" t="str">
        <f>VLOOKUP(E7,'組合せ抽選用'!$Q:$U,5,FALSE)</f>
        <v>きつきＦＣ</v>
      </c>
      <c r="G7" s="1037"/>
      <c r="H7" s="1037"/>
      <c r="I7" s="1037"/>
      <c r="J7" s="1037"/>
      <c r="K7" s="1037"/>
      <c r="L7" s="1037"/>
      <c r="M7" s="1037" t="str">
        <f>VLOOKUP(E7,'組合せ抽選用'!$Q:$V,6,FALSE)</f>
        <v>速杵国東</v>
      </c>
      <c r="N7" s="1038"/>
      <c r="Q7" s="434"/>
      <c r="R7" s="434"/>
      <c r="S7" s="434"/>
      <c r="T7" s="434"/>
      <c r="U7" s="439" t="s">
        <v>389</v>
      </c>
      <c r="V7" s="1037" t="str">
        <f>VLOOKUP(U7,'組合せ抽選用'!$Q:$U,5,FALSE)</f>
        <v>玖珠サッカースポーツ少年団</v>
      </c>
      <c r="W7" s="1037"/>
      <c r="X7" s="1037"/>
      <c r="Y7" s="1037"/>
      <c r="Z7" s="1037"/>
      <c r="AA7" s="1037"/>
      <c r="AB7" s="1037"/>
      <c r="AC7" s="1037" t="str">
        <f>VLOOKUP(U7,'組合せ抽選用'!$Q:$V,6,FALSE)</f>
        <v>日田/玖珠</v>
      </c>
      <c r="AD7" s="1038"/>
    </row>
    <row r="8" spans="17:30" ht="20.25" customHeight="1">
      <c r="Q8" s="434"/>
      <c r="R8" s="434"/>
      <c r="S8" s="434"/>
      <c r="T8" s="434"/>
      <c r="U8" s="434"/>
      <c r="V8" s="434"/>
      <c r="W8" s="434"/>
      <c r="X8" s="434"/>
      <c r="Y8" s="434"/>
      <c r="Z8" s="434"/>
      <c r="AA8" s="434"/>
      <c r="AB8" s="434"/>
      <c r="AC8" s="434"/>
      <c r="AD8" s="434"/>
    </row>
    <row r="10" spans="1:31" ht="27.4" customHeight="1">
      <c r="A10" s="440" t="s">
        <v>644</v>
      </c>
      <c r="B10" s="1039" t="s">
        <v>686</v>
      </c>
      <c r="C10" s="1040"/>
      <c r="D10" s="1041"/>
      <c r="E10" s="1042">
        <f>'予選リーグ'!B19</f>
        <v>0.4166666666666667</v>
      </c>
      <c r="F10" s="1045" t="str">
        <f>F5</f>
        <v>北郡坂ノ市サッカースポーツ少年団</v>
      </c>
      <c r="G10" s="1048">
        <f>SUM(I10:I11)</f>
        <v>2</v>
      </c>
      <c r="H10" s="1051" t="s">
        <v>451</v>
      </c>
      <c r="I10" s="441">
        <v>1</v>
      </c>
      <c r="J10" s="441" t="s">
        <v>646</v>
      </c>
      <c r="K10" s="441">
        <v>0</v>
      </c>
      <c r="L10" s="1051" t="s">
        <v>647</v>
      </c>
      <c r="M10" s="1048">
        <f>SUM(K10:K11)</f>
        <v>0</v>
      </c>
      <c r="N10" s="1045" t="str">
        <f>F6</f>
        <v>ＦＣ　ＷＡＹＳ</v>
      </c>
      <c r="O10" s="1054"/>
      <c r="Q10" s="440" t="s">
        <v>644</v>
      </c>
      <c r="R10" s="1039" t="s">
        <v>687</v>
      </c>
      <c r="S10" s="1040"/>
      <c r="T10" s="1041"/>
      <c r="U10" s="1042">
        <f>'予選リーグ'!B21</f>
        <v>0.4513888888888889</v>
      </c>
      <c r="V10" s="1045" t="str">
        <f>V5</f>
        <v>竹田直入ＦＣ</v>
      </c>
      <c r="W10" s="1048">
        <f>SUM(Y10:Y11)</f>
        <v>0</v>
      </c>
      <c r="X10" s="1051" t="s">
        <v>451</v>
      </c>
      <c r="Y10" s="441">
        <v>0</v>
      </c>
      <c r="Z10" s="441" t="s">
        <v>646</v>
      </c>
      <c r="AA10" s="441">
        <v>2</v>
      </c>
      <c r="AB10" s="1051" t="s">
        <v>647</v>
      </c>
      <c r="AC10" s="1048">
        <f>SUM(AA10:AA11)</f>
        <v>3</v>
      </c>
      <c r="AD10" s="1045" t="str">
        <f>V6</f>
        <v>Ｍ．Ｓ．Ｓ</v>
      </c>
      <c r="AE10" s="1054"/>
    </row>
    <row r="11" spans="1:31" ht="27.4" customHeight="1">
      <c r="A11" s="442" t="s">
        <v>649</v>
      </c>
      <c r="B11" s="1057"/>
      <c r="C11" s="1057"/>
      <c r="D11" s="1058"/>
      <c r="E11" s="1043"/>
      <c r="F11" s="1046"/>
      <c r="G11" s="1049"/>
      <c r="H11" s="1052"/>
      <c r="I11" s="430">
        <v>1</v>
      </c>
      <c r="J11" s="430" t="s">
        <v>650</v>
      </c>
      <c r="K11" s="430">
        <v>0</v>
      </c>
      <c r="L11" s="1052"/>
      <c r="M11" s="1049"/>
      <c r="N11" s="1046"/>
      <c r="O11" s="1055"/>
      <c r="Q11" s="442" t="s">
        <v>649</v>
      </c>
      <c r="R11" s="1057"/>
      <c r="S11" s="1057"/>
      <c r="T11" s="1058"/>
      <c r="U11" s="1043"/>
      <c r="V11" s="1046"/>
      <c r="W11" s="1049"/>
      <c r="X11" s="1052"/>
      <c r="Y11" s="430">
        <v>0</v>
      </c>
      <c r="Z11" s="430" t="s">
        <v>650</v>
      </c>
      <c r="AA11" s="430">
        <v>1</v>
      </c>
      <c r="AB11" s="1052"/>
      <c r="AC11" s="1049"/>
      <c r="AD11" s="1046"/>
      <c r="AE11" s="1055"/>
    </row>
    <row r="12" spans="1:31" ht="27.4" customHeight="1">
      <c r="A12" s="442" t="s">
        <v>651</v>
      </c>
      <c r="B12" s="1059" t="s">
        <v>688</v>
      </c>
      <c r="C12" s="1059"/>
      <c r="D12" s="1039"/>
      <c r="E12" s="1044"/>
      <c r="F12" s="1047"/>
      <c r="G12" s="1050"/>
      <c r="H12" s="1053"/>
      <c r="I12" s="444"/>
      <c r="J12" s="444" t="s">
        <v>653</v>
      </c>
      <c r="K12" s="444"/>
      <c r="L12" s="1053"/>
      <c r="M12" s="1050"/>
      <c r="N12" s="1047"/>
      <c r="O12" s="1056"/>
      <c r="Q12" s="442" t="s">
        <v>651</v>
      </c>
      <c r="R12" s="1059" t="s">
        <v>686</v>
      </c>
      <c r="S12" s="1059"/>
      <c r="T12" s="1039"/>
      <c r="U12" s="1044"/>
      <c r="V12" s="1047"/>
      <c r="W12" s="1050"/>
      <c r="X12" s="1053"/>
      <c r="Y12" s="444"/>
      <c r="Z12" s="444" t="s">
        <v>653</v>
      </c>
      <c r="AA12" s="444"/>
      <c r="AB12" s="1053"/>
      <c r="AC12" s="1050"/>
      <c r="AD12" s="1047"/>
      <c r="AE12" s="1056"/>
    </row>
    <row r="13" spans="1:31" ht="27.4" customHeight="1">
      <c r="A13" s="1060" t="s">
        <v>654</v>
      </c>
      <c r="B13" s="1060"/>
      <c r="C13" s="1060"/>
      <c r="D13" s="1060"/>
      <c r="E13" s="445" t="s">
        <v>655</v>
      </c>
      <c r="F13" s="446" t="s">
        <v>572</v>
      </c>
      <c r="G13" s="446" t="s">
        <v>656</v>
      </c>
      <c r="H13" s="446" t="s">
        <v>622</v>
      </c>
      <c r="I13" s="447" t="s">
        <v>657</v>
      </c>
      <c r="J13" s="448"/>
      <c r="K13" s="447" t="s">
        <v>657</v>
      </c>
      <c r="L13" s="446" t="s">
        <v>622</v>
      </c>
      <c r="M13" s="446" t="s">
        <v>656</v>
      </c>
      <c r="N13" s="446" t="s">
        <v>572</v>
      </c>
      <c r="O13" s="449" t="s">
        <v>655</v>
      </c>
      <c r="Q13" s="1060" t="s">
        <v>654</v>
      </c>
      <c r="R13" s="1060"/>
      <c r="S13" s="1060"/>
      <c r="T13" s="1061"/>
      <c r="U13" s="445" t="s">
        <v>655</v>
      </c>
      <c r="V13" s="446" t="s">
        <v>572</v>
      </c>
      <c r="W13" s="446" t="s">
        <v>656</v>
      </c>
      <c r="X13" s="446" t="s">
        <v>622</v>
      </c>
      <c r="Y13" s="447" t="s">
        <v>657</v>
      </c>
      <c r="Z13" s="448"/>
      <c r="AA13" s="447" t="s">
        <v>657</v>
      </c>
      <c r="AB13" s="446" t="s">
        <v>622</v>
      </c>
      <c r="AC13" s="446" t="s">
        <v>656</v>
      </c>
      <c r="AD13" s="446" t="s">
        <v>572</v>
      </c>
      <c r="AE13" s="449" t="s">
        <v>655</v>
      </c>
    </row>
    <row r="14" spans="5:31" ht="20.25" customHeight="1" hidden="1">
      <c r="E14" s="450" t="s">
        <v>658</v>
      </c>
      <c r="F14" s="451" t="str">
        <f>IF(ISERROR(VLOOKUP(CONCATENATE($F$10,"_",G14),'選手名簿'!$A:$E,5,FALSE))=TRUE,"",VLOOKUP(CONCATENATE($F$10,"_",G14),'選手名簿'!$A:$E,5,FALSE))</f>
        <v/>
      </c>
      <c r="G14" s="452"/>
      <c r="H14" s="452"/>
      <c r="I14" s="452"/>
      <c r="J14" s="453"/>
      <c r="K14" s="452"/>
      <c r="L14" s="452"/>
      <c r="M14" s="452"/>
      <c r="N14" s="451" t="str">
        <f>IF(ISERROR(VLOOKUP(CONCATENATE($N$10,"_",M14),'選手名簿'!$A:$E,5,FALSE))=TRUE,"",VLOOKUP(CONCATENATE($N$10,"_",M14),'選手名簿'!$A:$E,5,FALSE))</f>
        <v/>
      </c>
      <c r="O14" s="454"/>
      <c r="U14" s="450" t="s">
        <v>658</v>
      </c>
      <c r="V14" s="451" t="str">
        <f>IF(ISERROR(VLOOKUP(CONCATENATE($V$10,"_",W14),'選手名簿'!$A:$E,5,FALSE))=TRUE,"",VLOOKUP(CONCATENATE($V$10,"_",W14),'選手名簿'!$A:$E,5,FALSE))</f>
        <v/>
      </c>
      <c r="W14" s="452"/>
      <c r="X14" s="452"/>
      <c r="Y14" s="452"/>
      <c r="Z14" s="453"/>
      <c r="AA14" s="452"/>
      <c r="AB14" s="452"/>
      <c r="AC14" s="452"/>
      <c r="AD14" s="451" t="str">
        <f>IF(ISERROR(VLOOKUP(CONCATENATE($AD$10,"_",AC14),'選手名簿'!$A:$E,5,FALSE))=TRUE,"",VLOOKUP(CONCATENATE($AD$10,"_",AC14),'選手名簿'!$A:$E,5,FALSE))</f>
        <v/>
      </c>
      <c r="AE14" s="454"/>
    </row>
    <row r="15" spans="5:31" ht="20.25" customHeight="1" hidden="1">
      <c r="E15" s="450" t="s">
        <v>658</v>
      </c>
      <c r="F15" s="451" t="str">
        <f>IF(ISERROR(VLOOKUP(CONCATENATE($F$10,"_",G15),'選手名簿'!$A:$E,5,FALSE))=TRUE,"",VLOOKUP(CONCATENATE($F$10,"_",G15),'選手名簿'!$A:$E,5,FALSE))</f>
        <v/>
      </c>
      <c r="G15" s="452"/>
      <c r="H15" s="452"/>
      <c r="I15" s="452"/>
      <c r="J15" s="453"/>
      <c r="K15" s="452"/>
      <c r="L15" s="452"/>
      <c r="M15" s="452"/>
      <c r="N15" s="451" t="str">
        <f>IF(ISERROR(VLOOKUP(CONCATENATE($N$10,"_",M15),'選手名簿'!$A:$E,5,FALSE))=TRUE,"",VLOOKUP(CONCATENATE($N$10,"_",M15),'選手名簿'!$A:$E,5,FALSE))</f>
        <v/>
      </c>
      <c r="O15" s="454"/>
      <c r="U15" s="450" t="s">
        <v>658</v>
      </c>
      <c r="V15" s="451" t="str">
        <f>IF(ISERROR(VLOOKUP(CONCATENATE($V$10,"_",W15),'選手名簿'!$A:$E,5,FALSE))=TRUE,"",VLOOKUP(CONCATENATE($V$10,"_",W15),'選手名簿'!$A:$E,5,FALSE))</f>
        <v/>
      </c>
      <c r="W15" s="452"/>
      <c r="X15" s="452"/>
      <c r="Y15" s="452"/>
      <c r="Z15" s="453"/>
      <c r="AA15" s="452"/>
      <c r="AB15" s="452"/>
      <c r="AC15" s="452"/>
      <c r="AD15" s="451" t="str">
        <f>IF(ISERROR(VLOOKUP(CONCATENATE($AD$10,"_",AC15),'選手名簿'!$A:$E,5,FALSE))=TRUE,"",VLOOKUP(CONCATENATE($AD$10,"_",AC15),'選手名簿'!$A:$E,5,FALSE))</f>
        <v/>
      </c>
      <c r="AE15" s="454"/>
    </row>
    <row r="16" spans="5:31" ht="20.25" customHeight="1" hidden="1">
      <c r="E16" s="450" t="s">
        <v>658</v>
      </c>
      <c r="F16" s="451" t="str">
        <f>IF(ISERROR(VLOOKUP(CONCATENATE($F$10,"_",G16),'選手名簿'!$A:$E,5,FALSE))=TRUE,"",VLOOKUP(CONCATENATE($F$10,"_",G16),'選手名簿'!$A:$E,5,FALSE))</f>
        <v/>
      </c>
      <c r="G16" s="452"/>
      <c r="H16" s="452"/>
      <c r="I16" s="452"/>
      <c r="J16" s="453"/>
      <c r="K16" s="452"/>
      <c r="L16" s="452"/>
      <c r="M16" s="452"/>
      <c r="N16" s="451" t="str">
        <f>IF(ISERROR(VLOOKUP(CONCATENATE($N$10,"_",M16),'選手名簿'!$A:$E,5,FALSE))=TRUE,"",VLOOKUP(CONCATENATE($N$10,"_",M16),'選手名簿'!$A:$E,5,FALSE))</f>
        <v/>
      </c>
      <c r="O16" s="454"/>
      <c r="U16" s="450" t="s">
        <v>658</v>
      </c>
      <c r="V16" s="451" t="str">
        <f>IF(ISERROR(VLOOKUP(CONCATENATE($V$10,"_",W16),'選手名簿'!$A:$E,5,FALSE))=TRUE,"",VLOOKUP(CONCATENATE($V$10,"_",W16),'選手名簿'!$A:$E,5,FALSE))</f>
        <v/>
      </c>
      <c r="W16" s="452"/>
      <c r="X16" s="452"/>
      <c r="Y16" s="452"/>
      <c r="Z16" s="453"/>
      <c r="AA16" s="452"/>
      <c r="AB16" s="452"/>
      <c r="AC16" s="452"/>
      <c r="AD16" s="451" t="str">
        <f>IF(ISERROR(VLOOKUP(CONCATENATE($AD$10,"_",AC16),'選手名簿'!$A:$E,5,FALSE))=TRUE,"",VLOOKUP(CONCATENATE($AD$10,"_",AC16),'選手名簿'!$A:$E,5,FALSE))</f>
        <v/>
      </c>
      <c r="AE16" s="454"/>
    </row>
    <row r="17" spans="5:31" ht="20.25" customHeight="1" hidden="1">
      <c r="E17" s="450" t="s">
        <v>658</v>
      </c>
      <c r="F17" s="451" t="str">
        <f>IF(ISERROR(VLOOKUP(CONCATENATE($F$10,"_",G17),'選手名簿'!$A:$E,5,FALSE))=TRUE,"",VLOOKUP(CONCATENATE($F$10,"_",G17),'選手名簿'!$A:$E,5,FALSE))</f>
        <v/>
      </c>
      <c r="G17" s="452"/>
      <c r="H17" s="452"/>
      <c r="I17" s="452"/>
      <c r="J17" s="453"/>
      <c r="K17" s="452"/>
      <c r="L17" s="452"/>
      <c r="M17" s="452"/>
      <c r="N17" s="451" t="str">
        <f>IF(ISERROR(VLOOKUP(CONCATENATE($N$10,"_",M17),'選手名簿'!$A:$E,5,FALSE))=TRUE,"",VLOOKUP(CONCATENATE($N$10,"_",M17),'選手名簿'!$A:$E,5,FALSE))</f>
        <v/>
      </c>
      <c r="O17" s="454"/>
      <c r="U17" s="450" t="s">
        <v>658</v>
      </c>
      <c r="V17" s="451" t="str">
        <f>IF(ISERROR(VLOOKUP(CONCATENATE($V$10,"_",W17),'選手名簿'!$A:$E,5,FALSE))=TRUE,"",VLOOKUP(CONCATENATE($V$10,"_",W17),'選手名簿'!$A:$E,5,FALSE))</f>
        <v/>
      </c>
      <c r="W17" s="452"/>
      <c r="X17" s="452"/>
      <c r="Y17" s="452"/>
      <c r="Z17" s="453"/>
      <c r="AA17" s="452"/>
      <c r="AB17" s="452"/>
      <c r="AC17" s="452"/>
      <c r="AD17" s="451" t="str">
        <f>IF(ISERROR(VLOOKUP(CONCATENATE($AD$10,"_",AC17),'選手名簿'!$A:$E,5,FALSE))=TRUE,"",VLOOKUP(CONCATENATE($AD$10,"_",AC17),'選手名簿'!$A:$E,5,FALSE))</f>
        <v/>
      </c>
      <c r="AE17" s="454"/>
    </row>
    <row r="18" spans="5:31" ht="20.25" customHeight="1" hidden="1">
      <c r="E18" s="450" t="s">
        <v>658</v>
      </c>
      <c r="F18" s="451" t="str">
        <f>IF(ISERROR(VLOOKUP(CONCATENATE($F$10,"_",G18),'選手名簿'!$A:$E,5,FALSE))=TRUE,"",VLOOKUP(CONCATENATE($F$10,"_",G18),'選手名簿'!$A:$E,5,FALSE))</f>
        <v/>
      </c>
      <c r="G18" s="452"/>
      <c r="H18" s="452"/>
      <c r="I18" s="452"/>
      <c r="J18" s="453"/>
      <c r="K18" s="452"/>
      <c r="L18" s="452"/>
      <c r="M18" s="452"/>
      <c r="N18" s="451" t="str">
        <f>IF(ISERROR(VLOOKUP(CONCATENATE($N$10,"_",M18),'選手名簿'!$A:$E,5,FALSE))=TRUE,"",VLOOKUP(CONCATENATE($N$10,"_",M18),'選手名簿'!$A:$E,5,FALSE))</f>
        <v/>
      </c>
      <c r="O18" s="454"/>
      <c r="U18" s="450" t="s">
        <v>658</v>
      </c>
      <c r="V18" s="451" t="str">
        <f>IF(ISERROR(VLOOKUP(CONCATENATE($V$10,"_",W18),'選手名簿'!$A:$E,5,FALSE))=TRUE,"",VLOOKUP(CONCATENATE($V$10,"_",W18),'選手名簿'!$A:$E,5,FALSE))</f>
        <v/>
      </c>
      <c r="W18" s="452"/>
      <c r="X18" s="452"/>
      <c r="Y18" s="452"/>
      <c r="Z18" s="453"/>
      <c r="AA18" s="452"/>
      <c r="AB18" s="452"/>
      <c r="AC18" s="452"/>
      <c r="AD18" s="451" t="str">
        <f>IF(ISERROR(VLOOKUP(CONCATENATE($AD$10,"_",AC18),'選手名簿'!$A:$E,5,FALSE))=TRUE,"",VLOOKUP(CONCATENATE($AD$10,"_",AC18),'選手名簿'!$A:$E,5,FALSE))</f>
        <v/>
      </c>
      <c r="AE18" s="454"/>
    </row>
    <row r="19" spans="5:31" ht="20.25" customHeight="1" hidden="1">
      <c r="E19" s="450" t="s">
        <v>658</v>
      </c>
      <c r="F19" s="451" t="str">
        <f>IF(ISERROR(VLOOKUP(CONCATENATE($F$10,"_",G19),'選手名簿'!$A:$E,5,FALSE))=TRUE,"",VLOOKUP(CONCATENATE($F$10,"_",G19),'選手名簿'!$A:$E,5,FALSE))</f>
        <v/>
      </c>
      <c r="G19" s="452"/>
      <c r="H19" s="452"/>
      <c r="I19" s="452"/>
      <c r="J19" s="453"/>
      <c r="K19" s="452"/>
      <c r="L19" s="452"/>
      <c r="M19" s="452"/>
      <c r="N19" s="451" t="str">
        <f>IF(ISERROR(VLOOKUP(CONCATENATE($N$10,"_",M19),'選手名簿'!$A:$E,5,FALSE))=TRUE,"",VLOOKUP(CONCATENATE($N$10,"_",M19),'選手名簿'!$A:$E,5,FALSE))</f>
        <v/>
      </c>
      <c r="O19" s="454"/>
      <c r="U19" s="450" t="s">
        <v>658</v>
      </c>
      <c r="V19" s="451" t="str">
        <f>IF(ISERROR(VLOOKUP(CONCATENATE($V$10,"_",W19),'選手名簿'!$A:$E,5,FALSE))=TRUE,"",VLOOKUP(CONCATENATE($V$10,"_",W19),'選手名簿'!$A:$E,5,FALSE))</f>
        <v/>
      </c>
      <c r="W19" s="452"/>
      <c r="X19" s="452"/>
      <c r="Y19" s="452"/>
      <c r="Z19" s="453"/>
      <c r="AA19" s="452"/>
      <c r="AB19" s="452"/>
      <c r="AC19" s="452"/>
      <c r="AD19" s="451" t="str">
        <f>IF(ISERROR(VLOOKUP(CONCATENATE($AD$10,"_",AC19),'選手名簿'!$A:$E,5,FALSE))=TRUE,"",VLOOKUP(CONCATENATE($AD$10,"_",AC19),'選手名簿'!$A:$E,5,FALSE))</f>
        <v/>
      </c>
      <c r="AE19" s="454"/>
    </row>
    <row r="20" spans="5:31" ht="20.25" customHeight="1" hidden="1">
      <c r="E20" s="450" t="s">
        <v>658</v>
      </c>
      <c r="F20" s="451" t="str">
        <f>IF(ISERROR(VLOOKUP(CONCATENATE($F$10,"_",G20),'選手名簿'!$A:$E,5,FALSE))=TRUE,"",VLOOKUP(CONCATENATE($F$10,"_",G20),'選手名簿'!$A:$E,5,FALSE))</f>
        <v/>
      </c>
      <c r="G20" s="452"/>
      <c r="H20" s="452"/>
      <c r="I20" s="452"/>
      <c r="J20" s="453"/>
      <c r="K20" s="452"/>
      <c r="L20" s="452"/>
      <c r="M20" s="452"/>
      <c r="N20" s="451" t="str">
        <f>IF(ISERROR(VLOOKUP(CONCATENATE($N$10,"_",M20),'選手名簿'!$A:$E,5,FALSE))=TRUE,"",VLOOKUP(CONCATENATE($N$10,"_",M20),'選手名簿'!$A:$E,5,FALSE))</f>
        <v/>
      </c>
      <c r="O20" s="454"/>
      <c r="U20" s="450" t="s">
        <v>658</v>
      </c>
      <c r="V20" s="451" t="str">
        <f>IF(ISERROR(VLOOKUP(CONCATENATE($V$10,"_",W20),'選手名簿'!$A:$E,5,FALSE))=TRUE,"",VLOOKUP(CONCATENATE($V$10,"_",W20),'選手名簿'!$A:$E,5,FALSE))</f>
        <v/>
      </c>
      <c r="W20" s="452"/>
      <c r="X20" s="452"/>
      <c r="Y20" s="452"/>
      <c r="Z20" s="453"/>
      <c r="AA20" s="452"/>
      <c r="AB20" s="452"/>
      <c r="AC20" s="452"/>
      <c r="AD20" s="451" t="str">
        <f>IF(ISERROR(VLOOKUP(CONCATENATE($AD$10,"_",AC20),'選手名簿'!$A:$E,5,FALSE))=TRUE,"",VLOOKUP(CONCATENATE($AD$10,"_",AC20),'選手名簿'!$A:$E,5,FALSE))</f>
        <v/>
      </c>
      <c r="AE20" s="454"/>
    </row>
    <row r="21" spans="5:31" ht="20.25" customHeight="1" hidden="1">
      <c r="E21" s="450" t="s">
        <v>658</v>
      </c>
      <c r="F21" s="451" t="str">
        <f>IF(ISERROR(VLOOKUP(CONCATENATE($F$10,"_",G21),'選手名簿'!$A:$E,5,FALSE))=TRUE,"",VLOOKUP(CONCATENATE($F$10,"_",G21),'選手名簿'!$A:$E,5,FALSE))</f>
        <v/>
      </c>
      <c r="G21" s="452"/>
      <c r="H21" s="452"/>
      <c r="I21" s="452"/>
      <c r="J21" s="453"/>
      <c r="K21" s="452"/>
      <c r="L21" s="452"/>
      <c r="M21" s="452"/>
      <c r="N21" s="451" t="str">
        <f>IF(ISERROR(VLOOKUP(CONCATENATE($N$10,"_",M21),'選手名簿'!$A:$E,5,FALSE))=TRUE,"",VLOOKUP(CONCATENATE($N$10,"_",M21),'選手名簿'!$A:$E,5,FALSE))</f>
        <v/>
      </c>
      <c r="O21" s="454"/>
      <c r="U21" s="450" t="s">
        <v>658</v>
      </c>
      <c r="V21" s="451" t="str">
        <f>IF(ISERROR(VLOOKUP(CONCATENATE($V$10,"_",W21),'選手名簿'!$A:$E,5,FALSE))=TRUE,"",VLOOKUP(CONCATENATE($V$10,"_",W21),'選手名簿'!$A:$E,5,FALSE))</f>
        <v/>
      </c>
      <c r="W21" s="452"/>
      <c r="X21" s="452"/>
      <c r="Y21" s="452"/>
      <c r="Z21" s="453"/>
      <c r="AA21" s="452"/>
      <c r="AB21" s="452"/>
      <c r="AC21" s="452"/>
      <c r="AD21" s="451" t="str">
        <f>IF(ISERROR(VLOOKUP(CONCATENATE($AD$10,"_",AC21),'選手名簿'!$A:$E,5,FALSE))=TRUE,"",VLOOKUP(CONCATENATE($AD$10,"_",AC21),'選手名簿'!$A:$E,5,FALSE))</f>
        <v/>
      </c>
      <c r="AE21" s="454"/>
    </row>
    <row r="22" spans="5:31" ht="20.25" customHeight="1" hidden="1">
      <c r="E22" s="450" t="s">
        <v>658</v>
      </c>
      <c r="F22" s="451" t="str">
        <f>IF(ISERROR(VLOOKUP(CONCATENATE($F$10,"_",G22),'選手名簿'!$A:$E,5,FALSE))=TRUE,"",VLOOKUP(CONCATENATE($F$10,"_",G22),'選手名簿'!$A:$E,5,FALSE))</f>
        <v/>
      </c>
      <c r="G22" s="452"/>
      <c r="H22" s="452"/>
      <c r="I22" s="452"/>
      <c r="J22" s="453"/>
      <c r="K22" s="452"/>
      <c r="L22" s="452"/>
      <c r="M22" s="452"/>
      <c r="N22" s="451" t="str">
        <f>IF(ISERROR(VLOOKUP(CONCATENATE($N$10,"_",M22),'選手名簿'!$A:$E,5,FALSE))=TRUE,"",VLOOKUP(CONCATENATE($N$10,"_",M22),'選手名簿'!$A:$E,5,FALSE))</f>
        <v/>
      </c>
      <c r="O22" s="454"/>
      <c r="U22" s="450" t="s">
        <v>658</v>
      </c>
      <c r="V22" s="451" t="str">
        <f>IF(ISERROR(VLOOKUP(CONCATENATE($V$10,"_",W22),'選手名簿'!$A:$E,5,FALSE))=TRUE,"",VLOOKUP(CONCATENATE($V$10,"_",W22),'選手名簿'!$A:$E,5,FALSE))</f>
        <v/>
      </c>
      <c r="W22" s="452"/>
      <c r="X22" s="452"/>
      <c r="Y22" s="452"/>
      <c r="Z22" s="453"/>
      <c r="AA22" s="452"/>
      <c r="AB22" s="452"/>
      <c r="AC22" s="452"/>
      <c r="AD22" s="451" t="str">
        <f>IF(ISERROR(VLOOKUP(CONCATENATE($AD$10,"_",AC22),'選手名簿'!$A:$E,5,FALSE))=TRUE,"",VLOOKUP(CONCATENATE($AD$10,"_",AC22),'選手名簿'!$A:$E,5,FALSE))</f>
        <v/>
      </c>
      <c r="AE22" s="454"/>
    </row>
    <row r="23" spans="5:31" ht="20.25" customHeight="1" hidden="1">
      <c r="E23" s="455" t="s">
        <v>658</v>
      </c>
      <c r="F23" s="456" t="str">
        <f>IF(ISERROR(VLOOKUP(CONCATENATE($F$10,"_",G23),'選手名簿'!$A:$E,5,FALSE))=TRUE,"",VLOOKUP(CONCATENATE($F$10,"_",G23),'選手名簿'!$A:$E,5,FALSE))</f>
        <v/>
      </c>
      <c r="G23" s="457"/>
      <c r="H23" s="457"/>
      <c r="I23" s="457"/>
      <c r="J23" s="458"/>
      <c r="K23" s="457"/>
      <c r="L23" s="457"/>
      <c r="M23" s="457"/>
      <c r="N23" s="456" t="str">
        <f>IF(ISERROR(VLOOKUP(CONCATENATE($N$10,"_",M23),'選手名簿'!$A:$E,5,FALSE))=TRUE,"",VLOOKUP(CONCATENATE($N$10,"_",M23),'選手名簿'!$A:$E,5,FALSE))</f>
        <v/>
      </c>
      <c r="O23" s="454"/>
      <c r="U23" s="455" t="s">
        <v>658</v>
      </c>
      <c r="V23" s="456" t="str">
        <f>IF(ISERROR(VLOOKUP(CONCATENATE($V$10,"_",W23),'選手名簿'!$A:$E,5,FALSE))=TRUE,"",VLOOKUP(CONCATENATE($V$10,"_",W23),'選手名簿'!$A:$E,5,FALSE))</f>
        <v/>
      </c>
      <c r="W23" s="457"/>
      <c r="X23" s="457"/>
      <c r="Y23" s="457"/>
      <c r="Z23" s="458"/>
      <c r="AA23" s="457"/>
      <c r="AB23" s="457"/>
      <c r="AC23" s="457"/>
      <c r="AD23" s="456" t="str">
        <f>IF(ISERROR(VLOOKUP(CONCATENATE($AD$10,"_",AC23),'選手名簿'!$A:$E,5,FALSE))=TRUE,"",VLOOKUP(CONCATENATE($AD$10,"_",AC23),'選手名簿'!$A:$E,5,FALSE))</f>
        <v/>
      </c>
      <c r="AE23" s="454"/>
    </row>
    <row r="24" spans="1:31" ht="20.25" customHeight="1">
      <c r="A24" s="459" t="s">
        <v>656</v>
      </c>
      <c r="B24" s="1062" t="s">
        <v>689</v>
      </c>
      <c r="C24" s="1062"/>
      <c r="D24" s="1062"/>
      <c r="E24" s="450"/>
      <c r="F24" s="451" t="str">
        <f>IF(ISERROR(VLOOKUP(CONCATENATE($F$10,"_",G24),'選手名簿'!$A:$E,5,FALSE))=TRUE,"",VLOOKUP(CONCATENATE($F$10,"_",G24),'選手名簿'!$A:$E,5,FALSE))</f>
        <v/>
      </c>
      <c r="G24" s="452"/>
      <c r="H24" s="452"/>
      <c r="I24" s="452"/>
      <c r="J24" s="453"/>
      <c r="K24" s="452"/>
      <c r="L24" s="452"/>
      <c r="M24" s="452"/>
      <c r="N24" s="451" t="str">
        <f>IF(ISERROR(VLOOKUP(CONCATENATE($N$10,"_",M24),'選手名簿'!$A:$E,5,FALSE))=TRUE,"",VLOOKUP(CONCATENATE($N$10,"_",M24),'選手名簿'!$A:$E,5,FALSE))</f>
        <v/>
      </c>
      <c r="O24" s="460"/>
      <c r="Q24" s="459" t="s">
        <v>656</v>
      </c>
      <c r="R24" s="1062" t="s">
        <v>690</v>
      </c>
      <c r="S24" s="1062"/>
      <c r="T24" s="1063"/>
      <c r="U24" s="450"/>
      <c r="V24" s="451" t="str">
        <f>IF(ISERROR(VLOOKUP(CONCATENATE($V$10,"_",W24),'選手名簿'!$A:$E,5,FALSE))=TRUE,"",VLOOKUP(CONCATENATE($V$10,"_",W24),'選手名簿'!$A:$E,5,FALSE))</f>
        <v/>
      </c>
      <c r="W24" s="452"/>
      <c r="X24" s="452"/>
      <c r="Y24" s="452"/>
      <c r="Z24" s="453"/>
      <c r="AA24" s="452"/>
      <c r="AB24" s="452"/>
      <c r="AC24" s="452"/>
      <c r="AD24" s="451" t="str">
        <f>IF(ISERROR(VLOOKUP(CONCATENATE($AD$10,"_",AC24),'選手名簿'!$A:$E,5,FALSE))=TRUE,"",VLOOKUP(CONCATENATE($AD$10,"_",AC24),'選手名簿'!$A:$E,5,FALSE))</f>
        <v/>
      </c>
      <c r="AE24" s="460"/>
    </row>
    <row r="25" spans="1:31" ht="20.25" customHeight="1">
      <c r="A25" s="461" t="s">
        <v>240</v>
      </c>
      <c r="B25" s="1064" t="str">
        <f>IF(ISERROR(VLOOKUP(B24,'審判員'!$A:$C,2,FALSE))=TRUE,"",VLOOKUP(B24,'審判員'!$A:$C,2,FALSE))</f>
        <v>清家　大介</v>
      </c>
      <c r="C25" s="1065"/>
      <c r="D25" s="462" t="str">
        <f>IF(ISERROR(VLOOKUP(B24,'審判員'!$A:$C,3,FALSE))=TRUE,"",VLOOKUP(B24,'審判員'!$A:$C,3,FALSE))</f>
        <v>３級</v>
      </c>
      <c r="E25" s="463"/>
      <c r="F25" s="464" t="str">
        <f>IF(ISERROR(VLOOKUP(CONCATENATE($F$10,"_",G25),'選手名簿'!$A:$E,5,FALSE))=TRUE,"",VLOOKUP(CONCATENATE($F$10,"_",G25),'選手名簿'!$A:$E,5,FALSE))</f>
        <v/>
      </c>
      <c r="G25" s="465"/>
      <c r="H25" s="465"/>
      <c r="I25" s="465"/>
      <c r="J25" s="453"/>
      <c r="K25" s="465"/>
      <c r="L25" s="465"/>
      <c r="M25" s="465"/>
      <c r="N25" s="464" t="str">
        <f>IF(ISERROR(VLOOKUP(CONCATENATE($N$10,"_",M25),'選手名簿'!$A:$E,5,FALSE))=TRUE,"",VLOOKUP(CONCATENATE($N$10,"_",M25),'選手名簿'!$A:$E,5,FALSE))</f>
        <v/>
      </c>
      <c r="O25" s="460"/>
      <c r="Q25" s="461" t="s">
        <v>240</v>
      </c>
      <c r="R25" s="1064" t="str">
        <f>IF(ISERROR(VLOOKUP(R24,'審判員'!$A:$C,2,FALSE))=TRUE,"",VLOOKUP(R24,'審判員'!$A:$C,2,FALSE))</f>
        <v>川端　大翔</v>
      </c>
      <c r="S25" s="1065"/>
      <c r="T25" s="461" t="str">
        <f>IF(ISERROR(VLOOKUP(R24,'審判員'!$A:$C,3,FALSE))=TRUE,"",VLOOKUP(R24,'審判員'!$A:$C,3,FALSE))</f>
        <v>３級</v>
      </c>
      <c r="U25" s="463"/>
      <c r="V25" s="464" t="str">
        <f>IF(ISERROR(VLOOKUP(CONCATENATE($V$10,"_",W25),'選手名簿'!$A:$E,5,FALSE))=TRUE,"",VLOOKUP(CONCATENATE($V$10,"_",W25),'選手名簿'!$A:$E,5,FALSE))</f>
        <v/>
      </c>
      <c r="W25" s="465"/>
      <c r="X25" s="465"/>
      <c r="Y25" s="465"/>
      <c r="Z25" s="453"/>
      <c r="AA25" s="465"/>
      <c r="AB25" s="465"/>
      <c r="AC25" s="465"/>
      <c r="AD25" s="464" t="str">
        <f>IF(ISERROR(VLOOKUP(CONCATENATE($AD$10,"_",AC25),'選手名簿'!$A:$E,5,FALSE))=TRUE,"",VLOOKUP(CONCATENATE($AD$10,"_",AC25),'選手名簿'!$A:$E,5,FALSE))</f>
        <v/>
      </c>
      <c r="AE25" s="460"/>
    </row>
    <row r="26" spans="1:31" ht="20.25" customHeight="1">
      <c r="A26" s="459" t="s">
        <v>656</v>
      </c>
      <c r="B26" s="1062" t="s">
        <v>691</v>
      </c>
      <c r="C26" s="1062"/>
      <c r="D26" s="1062"/>
      <c r="E26" s="463"/>
      <c r="F26" s="464" t="str">
        <f>IF(ISERROR(VLOOKUP(CONCATENATE($F$10,"_",G26),'選手名簿'!$A:$E,5,FALSE))=TRUE,"",VLOOKUP(CONCATENATE($F$10,"_",G26),'選手名簿'!$A:$E,5,FALSE))</f>
        <v/>
      </c>
      <c r="G26" s="465"/>
      <c r="H26" s="465"/>
      <c r="I26" s="465"/>
      <c r="J26" s="453"/>
      <c r="K26" s="465"/>
      <c r="L26" s="465"/>
      <c r="M26" s="465"/>
      <c r="N26" s="464" t="str">
        <f>IF(ISERROR(VLOOKUP(CONCATENATE($N$10,"_",M26),'選手名簿'!$A:$E,5,FALSE))=TRUE,"",VLOOKUP(CONCATENATE($N$10,"_",M26),'選手名簿'!$A:$E,5,FALSE))</f>
        <v/>
      </c>
      <c r="O26" s="460"/>
      <c r="Q26" s="459" t="s">
        <v>656</v>
      </c>
      <c r="R26" s="1062" t="s">
        <v>692</v>
      </c>
      <c r="S26" s="1062"/>
      <c r="T26" s="1063"/>
      <c r="U26" s="463"/>
      <c r="V26" s="464" t="str">
        <f>IF(ISERROR(VLOOKUP(CONCATENATE($V$10,"_",W26),'選手名簿'!$A:$E,5,FALSE))=TRUE,"",VLOOKUP(CONCATENATE($V$10,"_",W26),'選手名簿'!$A:$E,5,FALSE))</f>
        <v/>
      </c>
      <c r="W26" s="465"/>
      <c r="X26" s="465"/>
      <c r="Y26" s="465"/>
      <c r="Z26" s="453"/>
      <c r="AA26" s="465"/>
      <c r="AB26" s="465"/>
      <c r="AC26" s="465"/>
      <c r="AD26" s="464" t="str">
        <f>IF(ISERROR(VLOOKUP(CONCATENATE($AD$10,"_",AC26),'選手名簿'!$A:$E,5,FALSE))=TRUE,"",VLOOKUP(CONCATENATE($AD$10,"_",AC26),'選手名簿'!$A:$E,5,FALSE))</f>
        <v/>
      </c>
      <c r="AE26" s="460"/>
    </row>
    <row r="27" spans="1:31" ht="20.25" customHeight="1">
      <c r="A27" s="461" t="s">
        <v>663</v>
      </c>
      <c r="B27" s="1064" t="str">
        <f>IF(ISERROR(VLOOKUP(B26,'審判員'!$A:$C,2,FALSE))=TRUE,"",VLOOKUP(B26,'審判員'!$A:$C,2,FALSE))</f>
        <v>石井　洋平</v>
      </c>
      <c r="C27" s="1065"/>
      <c r="D27" s="462" t="str">
        <f>IF(ISERROR(VLOOKUP(B26,'審判員'!$A:$C,3,FALSE))=TRUE,"",VLOOKUP(B26,'審判員'!$A:$C,3,FALSE))</f>
        <v>３級</v>
      </c>
      <c r="E27" s="463"/>
      <c r="F27" s="464" t="str">
        <f>IF(ISERROR(VLOOKUP(CONCATENATE($F$10,"_",G27),'選手名簿'!$A:$E,5,FALSE))=TRUE,"",VLOOKUP(CONCATENATE($F$10,"_",G27),'選手名簿'!$A:$E,5,FALSE))</f>
        <v/>
      </c>
      <c r="G27" s="465"/>
      <c r="H27" s="465"/>
      <c r="I27" s="465"/>
      <c r="J27" s="453"/>
      <c r="K27" s="465"/>
      <c r="L27" s="465"/>
      <c r="M27" s="465"/>
      <c r="N27" s="464" t="str">
        <f>IF(ISERROR(VLOOKUP(CONCATENATE($N$10,"_",M27),'選手名簿'!$A:$E,5,FALSE))=TRUE,"",VLOOKUP(CONCATENATE($N$10,"_",M27),'選手名簿'!$A:$E,5,FALSE))</f>
        <v/>
      </c>
      <c r="O27" s="460"/>
      <c r="Q27" s="461" t="s">
        <v>663</v>
      </c>
      <c r="R27" s="1064" t="str">
        <f>IF(ISERROR(VLOOKUP(R26,'審判員'!$A:$C,2,FALSE))=TRUE,"",VLOOKUP(R26,'審判員'!$A:$C,2,FALSE))</f>
        <v>敷嶋　義郎</v>
      </c>
      <c r="S27" s="1065"/>
      <c r="T27" s="461" t="str">
        <f>IF(ISERROR(VLOOKUP(R26,'審判員'!$A:$C,3,FALSE))=TRUE,"",VLOOKUP(R26,'審判員'!$A:$C,3,FALSE))</f>
        <v>３級</v>
      </c>
      <c r="U27" s="463"/>
      <c r="V27" s="464" t="str">
        <f>IF(ISERROR(VLOOKUP(CONCATENATE($V$10,"_",W27),'選手名簿'!$A:$E,5,FALSE))=TRUE,"",VLOOKUP(CONCATENATE($V$10,"_",W27),'選手名簿'!$A:$E,5,FALSE))</f>
        <v/>
      </c>
      <c r="W27" s="465"/>
      <c r="X27" s="465"/>
      <c r="Y27" s="465"/>
      <c r="Z27" s="453"/>
      <c r="AA27" s="465"/>
      <c r="AB27" s="465"/>
      <c r="AC27" s="465"/>
      <c r="AD27" s="464" t="str">
        <f>IF(ISERROR(VLOOKUP(CONCATENATE($AD$10,"_",AC27),'選手名簿'!$A:$E,5,FALSE))=TRUE,"",VLOOKUP(CONCATENATE($AD$10,"_",AC27),'選手名簿'!$A:$E,5,FALSE))</f>
        <v/>
      </c>
      <c r="AE27" s="460"/>
    </row>
    <row r="28" spans="1:31" ht="20.25" customHeight="1">
      <c r="A28" s="459" t="s">
        <v>656</v>
      </c>
      <c r="B28" s="1062" t="s">
        <v>693</v>
      </c>
      <c r="C28" s="1062"/>
      <c r="D28" s="1062"/>
      <c r="E28" s="463"/>
      <c r="F28" s="464" t="str">
        <f>IF(ISERROR(VLOOKUP(CONCATENATE($F$10,"_",G28),'選手名簿'!$A:$E,5,FALSE))=TRUE,"",VLOOKUP(CONCATENATE($F$10,"_",G28),'選手名簿'!$A:$E,5,FALSE))</f>
        <v/>
      </c>
      <c r="G28" s="465"/>
      <c r="H28" s="465"/>
      <c r="I28" s="465"/>
      <c r="J28" s="453"/>
      <c r="K28" s="465"/>
      <c r="L28" s="465"/>
      <c r="M28" s="465"/>
      <c r="N28" s="464" t="str">
        <f>IF(ISERROR(VLOOKUP(CONCATENATE($N$10,"_",M28),'選手名簿'!$A:$E,5,FALSE))=TRUE,"",VLOOKUP(CONCATENATE($N$10,"_",M28),'選手名簿'!$A:$E,5,FALSE))</f>
        <v/>
      </c>
      <c r="O28" s="460"/>
      <c r="Q28" s="459" t="s">
        <v>656</v>
      </c>
      <c r="R28" s="1062" t="s">
        <v>694</v>
      </c>
      <c r="S28" s="1062"/>
      <c r="T28" s="1063"/>
      <c r="U28" s="463"/>
      <c r="V28" s="464" t="str">
        <f>IF(ISERROR(VLOOKUP(CONCATENATE($V$10,"_",W28),'選手名簿'!$A:$E,5,FALSE))=TRUE,"",VLOOKUP(CONCATENATE($V$10,"_",W28),'選手名簿'!$A:$E,5,FALSE))</f>
        <v/>
      </c>
      <c r="W28" s="465"/>
      <c r="X28" s="465"/>
      <c r="Y28" s="465"/>
      <c r="Z28" s="453"/>
      <c r="AA28" s="465"/>
      <c r="AB28" s="465"/>
      <c r="AC28" s="465"/>
      <c r="AD28" s="464" t="str">
        <f>IF(ISERROR(VLOOKUP(CONCATENATE($AD$10,"_",AC28),'選手名簿'!$A:$E,5,FALSE))=TRUE,"",VLOOKUP(CONCATENATE($AD$10,"_",AC28),'選手名簿'!$A:$E,5,FALSE))</f>
        <v/>
      </c>
      <c r="AE28" s="460"/>
    </row>
    <row r="29" spans="1:31" ht="20.25" customHeight="1">
      <c r="A29" s="461" t="s">
        <v>666</v>
      </c>
      <c r="B29" s="1064" t="str">
        <f>IF(ISERROR(VLOOKUP(B28,'審判員'!$A:$C,2,FALSE))=TRUE,"",VLOOKUP(B28,'審判員'!$A:$C,2,FALSE))</f>
        <v>羽田野　亘</v>
      </c>
      <c r="C29" s="1065"/>
      <c r="D29" s="462" t="str">
        <f>IF(ISERROR(VLOOKUP(B28,'審判員'!$A:$C,3,FALSE))=TRUE,"",VLOOKUP(B28,'審判員'!$A:$C,3,FALSE))</f>
        <v>３級</v>
      </c>
      <c r="E29" s="463"/>
      <c r="F29" s="464" t="str">
        <f>IF(ISERROR(VLOOKUP(CONCATENATE($F$10,"_",G29),'選手名簿'!$A:$E,5,FALSE))=TRUE,"",VLOOKUP(CONCATENATE($F$10,"_",G29),'選手名簿'!$A:$E,5,FALSE))</f>
        <v/>
      </c>
      <c r="G29" s="465"/>
      <c r="H29" s="465"/>
      <c r="I29" s="465"/>
      <c r="J29" s="453"/>
      <c r="K29" s="465"/>
      <c r="L29" s="465"/>
      <c r="M29" s="465"/>
      <c r="N29" s="464" t="str">
        <f>IF(ISERROR(VLOOKUP(CONCATENATE($N$10,"_",M29),'選手名簿'!$A:$E,5,FALSE))=TRUE,"",VLOOKUP(CONCATENATE($N$10,"_",M29),'選手名簿'!$A:$E,5,FALSE))</f>
        <v/>
      </c>
      <c r="O29" s="460"/>
      <c r="Q29" s="461" t="s">
        <v>666</v>
      </c>
      <c r="R29" s="1064" t="str">
        <f>IF(ISERROR(VLOOKUP(R28,'審判員'!$A:$C,2,FALSE))=TRUE,"",VLOOKUP(R28,'審判員'!$A:$C,2,FALSE))</f>
        <v>小山　純平</v>
      </c>
      <c r="S29" s="1065"/>
      <c r="T29" s="461" t="str">
        <f>IF(ISERROR(VLOOKUP(R28,'審判員'!$A:$C,3,FALSE))=TRUE,"",VLOOKUP(R28,'審判員'!$A:$C,3,FALSE))</f>
        <v>３級</v>
      </c>
      <c r="U29" s="463"/>
      <c r="V29" s="464" t="str">
        <f>IF(ISERROR(VLOOKUP(CONCATENATE($V$10,"_",W29),'選手名簿'!$A:$E,5,FALSE))=TRUE,"",VLOOKUP(CONCATENATE($V$10,"_",W29),'選手名簿'!$A:$E,5,FALSE))</f>
        <v/>
      </c>
      <c r="W29" s="465"/>
      <c r="X29" s="465"/>
      <c r="Y29" s="465"/>
      <c r="Z29" s="453"/>
      <c r="AA29" s="465"/>
      <c r="AB29" s="465"/>
      <c r="AC29" s="465"/>
      <c r="AD29" s="464" t="str">
        <f>IF(ISERROR(VLOOKUP(CONCATENATE($AD$10,"_",AC29),'選手名簿'!$A:$E,5,FALSE))=TRUE,"",VLOOKUP(CONCATENATE($AD$10,"_",AC29),'選手名簿'!$A:$E,5,FALSE))</f>
        <v/>
      </c>
      <c r="AE29" s="460"/>
    </row>
    <row r="30" spans="1:31" ht="20.25" customHeight="1">
      <c r="A30" s="459" t="s">
        <v>656</v>
      </c>
      <c r="B30" s="1062" t="s">
        <v>690</v>
      </c>
      <c r="C30" s="1062"/>
      <c r="D30" s="1062"/>
      <c r="E30" s="463"/>
      <c r="F30" s="464" t="str">
        <f>IF(ISERROR(VLOOKUP(CONCATENATE($F$10,"_",G30),'選手名簿'!$A:$E,5,FALSE))=TRUE,"",VLOOKUP(CONCATENATE($F$10,"_",G30),'選手名簿'!$A:$E,5,FALSE))</f>
        <v/>
      </c>
      <c r="G30" s="465"/>
      <c r="H30" s="465"/>
      <c r="I30" s="465"/>
      <c r="J30" s="453"/>
      <c r="K30" s="465"/>
      <c r="L30" s="465"/>
      <c r="M30" s="465"/>
      <c r="N30" s="464" t="str">
        <f>IF(ISERROR(VLOOKUP(CONCATENATE($N$10,"_",M30),'選手名簿'!$A:$E,5,FALSE))=TRUE,"",VLOOKUP(CONCATENATE($N$10,"_",M30),'選手名簿'!$A:$E,5,FALSE))</f>
        <v/>
      </c>
      <c r="O30" s="460"/>
      <c r="Q30" s="459" t="s">
        <v>656</v>
      </c>
      <c r="R30" s="1062" t="s">
        <v>695</v>
      </c>
      <c r="S30" s="1062"/>
      <c r="T30" s="1063"/>
      <c r="U30" s="463"/>
      <c r="V30" s="464" t="str">
        <f>IF(ISERROR(VLOOKUP(CONCATENATE($V$10,"_",W30),'選手名簿'!$A:$E,5,FALSE))=TRUE,"",VLOOKUP(CONCATENATE($V$10,"_",W30),'選手名簿'!$A:$E,5,FALSE))</f>
        <v/>
      </c>
      <c r="W30" s="465"/>
      <c r="X30" s="465"/>
      <c r="Y30" s="465"/>
      <c r="Z30" s="453"/>
      <c r="AA30" s="465"/>
      <c r="AB30" s="465"/>
      <c r="AC30" s="465"/>
      <c r="AD30" s="464" t="str">
        <f>IF(ISERROR(VLOOKUP(CONCATENATE($AD$10,"_",AC30),'選手名簿'!$A:$E,5,FALSE))=TRUE,"",VLOOKUP(CONCATENATE($AD$10,"_",AC30),'選手名簿'!$A:$E,5,FALSE))</f>
        <v/>
      </c>
      <c r="AE30" s="460"/>
    </row>
    <row r="31" spans="1:31" ht="20.25" customHeight="1">
      <c r="A31" s="461" t="s">
        <v>668</v>
      </c>
      <c r="B31" s="1064" t="str">
        <f>IF(ISERROR(VLOOKUP(B30,'審判員'!$A:$C,2,FALSE))=TRUE,"",VLOOKUP(B30,'審判員'!$A:$C,2,FALSE))</f>
        <v>川端　大翔</v>
      </c>
      <c r="C31" s="1065"/>
      <c r="D31" s="462" t="str">
        <f>IF(ISERROR(VLOOKUP(B30,'審判員'!$A:$C,3,FALSE))=TRUE,"",VLOOKUP(B30,'審判員'!$A:$C,3,FALSE))</f>
        <v>３級</v>
      </c>
      <c r="E31" s="466"/>
      <c r="F31" s="467" t="str">
        <f>IF(ISERROR(VLOOKUP(CONCATENATE($F$10,"_",G31),'選手名簿'!$A:$E,5,FALSE))=TRUE,"",VLOOKUP(CONCATENATE($F$10,"_",G31),'選手名簿'!$A:$E,5,FALSE))</f>
        <v/>
      </c>
      <c r="G31" s="468"/>
      <c r="H31" s="468"/>
      <c r="I31" s="468"/>
      <c r="J31" s="458"/>
      <c r="K31" s="468"/>
      <c r="L31" s="468"/>
      <c r="M31" s="468"/>
      <c r="N31" s="467" t="str">
        <f>IF(ISERROR(VLOOKUP(CONCATENATE($N$10,"_",M31),'選手名簿'!$A:$E,5,FALSE))=TRUE,"",VLOOKUP(CONCATENATE($N$10,"_",M31),'選手名簿'!$A:$E,5,FALSE))</f>
        <v/>
      </c>
      <c r="O31" s="469"/>
      <c r="Q31" s="461" t="s">
        <v>668</v>
      </c>
      <c r="R31" s="1064" t="str">
        <f>IF(ISERROR(VLOOKUP(R30,'審判員'!$A:$C,2,FALSE))=TRUE,"",VLOOKUP(R30,'審判員'!$A:$C,2,FALSE))</f>
        <v>田尻　貴志</v>
      </c>
      <c r="S31" s="1065"/>
      <c r="T31" s="461" t="str">
        <f>IF(ISERROR(VLOOKUP(R30,'審判員'!$A:$C,3,FALSE))=TRUE,"",VLOOKUP(R30,'審判員'!$A:$C,3,FALSE))</f>
        <v>３級</v>
      </c>
      <c r="U31" s="466"/>
      <c r="V31" s="467" t="str">
        <f>IF(ISERROR(VLOOKUP(CONCATENATE($V$10,"_",W31),'選手名簿'!$A:$E,5,FALSE))=TRUE,"",VLOOKUP(CONCATENATE($V$10,"_",W31),'選手名簿'!$A:$E,5,FALSE))</f>
        <v/>
      </c>
      <c r="W31" s="468"/>
      <c r="X31" s="468"/>
      <c r="Y31" s="468"/>
      <c r="Z31" s="458"/>
      <c r="AA31" s="468"/>
      <c r="AB31" s="468"/>
      <c r="AC31" s="468"/>
      <c r="AD31" s="467" t="str">
        <f>IF(ISERROR(VLOOKUP(CONCATENATE($AD$10,"_",AC31),'選手名簿'!$A:$E,5,FALSE))=TRUE,"",VLOOKUP(CONCATENATE($AD$10,"_",AC31),'選手名簿'!$A:$E,5,FALSE))</f>
        <v/>
      </c>
      <c r="AE31" s="469"/>
    </row>
    <row r="32" spans="5:21" ht="9.95" customHeight="1">
      <c r="E32" s="470"/>
      <c r="U32" s="470"/>
    </row>
    <row r="33" spans="5:21" ht="9.95" customHeight="1">
      <c r="E33" s="470"/>
      <c r="U33" s="470"/>
    </row>
    <row r="34" ht="9.95" customHeight="1"/>
    <row r="35" ht="9.95" customHeight="1"/>
    <row r="36" ht="9.95" customHeight="1"/>
    <row r="37" ht="9.95" customHeight="1"/>
    <row r="38" spans="5:21" ht="9.95" customHeight="1">
      <c r="E38" s="470"/>
      <c r="U38" s="470"/>
    </row>
    <row r="39" spans="1:31" ht="27.4" customHeight="1">
      <c r="A39" s="440" t="s">
        <v>644</v>
      </c>
      <c r="B39" s="1039" t="s">
        <v>696</v>
      </c>
      <c r="C39" s="1040"/>
      <c r="D39" s="1041"/>
      <c r="E39" s="1042">
        <f>'予選リーグ'!B23</f>
        <v>0.4861111111111111</v>
      </c>
      <c r="F39" s="1045" t="str">
        <f>F6</f>
        <v>ＦＣ　ＷＡＹＳ</v>
      </c>
      <c r="G39" s="1048">
        <f>SUM(I39:I40)</f>
        <v>1</v>
      </c>
      <c r="H39" s="1051" t="s">
        <v>451</v>
      </c>
      <c r="I39" s="441">
        <v>0</v>
      </c>
      <c r="J39" s="441" t="s">
        <v>646</v>
      </c>
      <c r="K39" s="441">
        <v>0</v>
      </c>
      <c r="L39" s="1051" t="s">
        <v>647</v>
      </c>
      <c r="M39" s="1048">
        <f>SUM(K39:K40)</f>
        <v>1</v>
      </c>
      <c r="N39" s="1045" t="str">
        <f>F7</f>
        <v>きつきＦＣ</v>
      </c>
      <c r="O39" s="1054"/>
      <c r="Q39" s="440" t="s">
        <v>644</v>
      </c>
      <c r="R39" s="1039" t="s">
        <v>687</v>
      </c>
      <c r="S39" s="1040"/>
      <c r="T39" s="1041"/>
      <c r="U39" s="1042">
        <f>'予選リーグ'!B27</f>
        <v>0.5555555555555556</v>
      </c>
      <c r="V39" s="1045" t="str">
        <f>V6</f>
        <v>Ｍ．Ｓ．Ｓ</v>
      </c>
      <c r="W39" s="1048">
        <f>SUM(Y39:Y40)</f>
        <v>0</v>
      </c>
      <c r="X39" s="1051" t="s">
        <v>451</v>
      </c>
      <c r="Y39" s="441">
        <v>0</v>
      </c>
      <c r="Z39" s="441" t="s">
        <v>646</v>
      </c>
      <c r="AA39" s="441">
        <v>1</v>
      </c>
      <c r="AB39" s="1051" t="s">
        <v>647</v>
      </c>
      <c r="AC39" s="1048">
        <f>SUM(AA39:AA40)</f>
        <v>2</v>
      </c>
      <c r="AD39" s="1045" t="str">
        <f>V7</f>
        <v>玖珠サッカースポーツ少年団</v>
      </c>
      <c r="AE39" s="1054"/>
    </row>
    <row r="40" spans="1:31" ht="27.4" customHeight="1">
      <c r="A40" s="442" t="s">
        <v>649</v>
      </c>
      <c r="B40" s="1057"/>
      <c r="C40" s="1057"/>
      <c r="D40" s="1058"/>
      <c r="E40" s="1043"/>
      <c r="F40" s="1046"/>
      <c r="G40" s="1049"/>
      <c r="H40" s="1052"/>
      <c r="I40" s="430">
        <v>1</v>
      </c>
      <c r="J40" s="430" t="s">
        <v>650</v>
      </c>
      <c r="K40" s="430">
        <v>1</v>
      </c>
      <c r="L40" s="1052"/>
      <c r="M40" s="1049"/>
      <c r="N40" s="1046"/>
      <c r="O40" s="1055"/>
      <c r="Q40" s="442" t="s">
        <v>649</v>
      </c>
      <c r="R40" s="1057"/>
      <c r="S40" s="1057"/>
      <c r="T40" s="1058"/>
      <c r="U40" s="1043"/>
      <c r="V40" s="1046"/>
      <c r="W40" s="1049"/>
      <c r="X40" s="1052"/>
      <c r="Y40" s="430">
        <v>0</v>
      </c>
      <c r="Z40" s="430" t="s">
        <v>650</v>
      </c>
      <c r="AA40" s="430">
        <v>1</v>
      </c>
      <c r="AB40" s="1052"/>
      <c r="AC40" s="1049"/>
      <c r="AD40" s="1046"/>
      <c r="AE40" s="1055"/>
    </row>
    <row r="41" spans="1:31" ht="27.4" customHeight="1">
      <c r="A41" s="442" t="s">
        <v>651</v>
      </c>
      <c r="B41" s="1059" t="s">
        <v>688</v>
      </c>
      <c r="C41" s="1059"/>
      <c r="D41" s="1039"/>
      <c r="E41" s="1044"/>
      <c r="F41" s="1047"/>
      <c r="G41" s="1050"/>
      <c r="H41" s="1053"/>
      <c r="I41" s="444"/>
      <c r="J41" s="444" t="s">
        <v>653</v>
      </c>
      <c r="K41" s="444"/>
      <c r="L41" s="1053"/>
      <c r="M41" s="1050"/>
      <c r="N41" s="1047"/>
      <c r="O41" s="1056"/>
      <c r="Q41" s="442" t="s">
        <v>651</v>
      </c>
      <c r="R41" s="1059" t="s">
        <v>696</v>
      </c>
      <c r="S41" s="1059"/>
      <c r="T41" s="1039"/>
      <c r="U41" s="1044"/>
      <c r="V41" s="1047"/>
      <c r="W41" s="1050"/>
      <c r="X41" s="1053"/>
      <c r="Y41" s="444"/>
      <c r="Z41" s="444" t="s">
        <v>653</v>
      </c>
      <c r="AA41" s="444"/>
      <c r="AB41" s="1053"/>
      <c r="AC41" s="1050"/>
      <c r="AD41" s="1047"/>
      <c r="AE41" s="1056"/>
    </row>
    <row r="42" spans="1:31" ht="27.4" customHeight="1">
      <c r="A42" s="1060" t="s">
        <v>654</v>
      </c>
      <c r="B42" s="1060"/>
      <c r="C42" s="1060"/>
      <c r="D42" s="1061"/>
      <c r="E42" s="445" t="s">
        <v>655</v>
      </c>
      <c r="F42" s="446" t="s">
        <v>572</v>
      </c>
      <c r="G42" s="446" t="s">
        <v>656</v>
      </c>
      <c r="H42" s="446" t="s">
        <v>622</v>
      </c>
      <c r="I42" s="447" t="s">
        <v>657</v>
      </c>
      <c r="J42" s="448"/>
      <c r="K42" s="447" t="s">
        <v>657</v>
      </c>
      <c r="L42" s="446" t="s">
        <v>622</v>
      </c>
      <c r="M42" s="446" t="s">
        <v>656</v>
      </c>
      <c r="N42" s="446" t="s">
        <v>572</v>
      </c>
      <c r="O42" s="449" t="s">
        <v>655</v>
      </c>
      <c r="Q42" s="1060" t="s">
        <v>654</v>
      </c>
      <c r="R42" s="1060"/>
      <c r="S42" s="1060"/>
      <c r="T42" s="1061"/>
      <c r="U42" s="445" t="s">
        <v>655</v>
      </c>
      <c r="V42" s="446" t="s">
        <v>572</v>
      </c>
      <c r="W42" s="446" t="s">
        <v>656</v>
      </c>
      <c r="X42" s="446" t="s">
        <v>622</v>
      </c>
      <c r="Y42" s="447" t="s">
        <v>657</v>
      </c>
      <c r="Z42" s="448"/>
      <c r="AA42" s="447" t="s">
        <v>657</v>
      </c>
      <c r="AB42" s="446" t="s">
        <v>622</v>
      </c>
      <c r="AC42" s="446" t="s">
        <v>656</v>
      </c>
      <c r="AD42" s="446" t="s">
        <v>572</v>
      </c>
      <c r="AE42" s="449" t="s">
        <v>655</v>
      </c>
    </row>
    <row r="43" spans="5:31" ht="20.25" customHeight="1" hidden="1">
      <c r="E43" s="450" t="s">
        <v>658</v>
      </c>
      <c r="F43" s="451" t="str">
        <f>IF(ISERROR(VLOOKUP(CONCATENATE($F$39,"_",G43),'選手名簿'!$A:$E,5,FALSE))=TRUE,"",VLOOKUP(CONCATENATE($F$39,"_",G43),'選手名簿'!$A:$E,5,FALSE))</f>
        <v/>
      </c>
      <c r="G43" s="452"/>
      <c r="H43" s="452"/>
      <c r="I43" s="452"/>
      <c r="J43" s="453"/>
      <c r="K43" s="452"/>
      <c r="L43" s="452"/>
      <c r="M43" s="452"/>
      <c r="N43" s="451" t="str">
        <f>IF(ISERROR(VLOOKUP(CONCATENATE($N$39,"_",M43),'選手名簿'!$A:$E,5,FALSE))=TRUE,"",VLOOKUP(CONCATENATE($N$39,"_",M43),'選手名簿'!$A:$E,5,FALSE))</f>
        <v/>
      </c>
      <c r="O43" s="454"/>
      <c r="U43" s="450" t="s">
        <v>658</v>
      </c>
      <c r="V43" s="451" t="str">
        <f>IF(ISERROR(VLOOKUP(CONCATENATE($V$39,"_",W43),'選手名簿'!$A:$E,5,FALSE))=TRUE,"",VLOOKUP(CONCATENATE($V$39,"_",W43),'選手名簿'!$A:$E,5,FALSE))</f>
        <v/>
      </c>
      <c r="W43" s="452"/>
      <c r="X43" s="452"/>
      <c r="Y43" s="452"/>
      <c r="Z43" s="453"/>
      <c r="AA43" s="452"/>
      <c r="AB43" s="452"/>
      <c r="AC43" s="452"/>
      <c r="AD43" s="451" t="str">
        <f>IF(ISERROR(VLOOKUP(CONCATENATE($AD$39,"_",AC43),'選手名簿'!$A:$E,5,FALSE))=TRUE,"",VLOOKUP(CONCATENATE($AD$39,"_",AC43),'選手名簿'!$A:$E,5,FALSE))</f>
        <v/>
      </c>
      <c r="AE43" s="454"/>
    </row>
    <row r="44" spans="5:31" ht="20.25" customHeight="1" hidden="1">
      <c r="E44" s="450" t="s">
        <v>658</v>
      </c>
      <c r="F44" s="451" t="str">
        <f>IF(ISERROR(VLOOKUP(CONCATENATE($F$39,"_",G44),'選手名簿'!$A:$E,5,FALSE))=TRUE,"",VLOOKUP(CONCATENATE($F$39,"_",G44),'選手名簿'!$A:$E,5,FALSE))</f>
        <v/>
      </c>
      <c r="G44" s="452"/>
      <c r="H44" s="452"/>
      <c r="I44" s="452"/>
      <c r="J44" s="453"/>
      <c r="K44" s="452"/>
      <c r="L44" s="452"/>
      <c r="M44" s="452"/>
      <c r="N44" s="451" t="str">
        <f>IF(ISERROR(VLOOKUP(CONCATENATE($N$39,"_",M44),'選手名簿'!$A:$E,5,FALSE))=TRUE,"",VLOOKUP(CONCATENATE($N$39,"_",M44),'選手名簿'!$A:$E,5,FALSE))</f>
        <v/>
      </c>
      <c r="O44" s="454"/>
      <c r="U44" s="450" t="s">
        <v>658</v>
      </c>
      <c r="V44" s="451" t="str">
        <f>IF(ISERROR(VLOOKUP(CONCATENATE($V$39,"_",W44),'選手名簿'!$A:$E,5,FALSE))=TRUE,"",VLOOKUP(CONCATENATE($V$39,"_",W44),'選手名簿'!$A:$E,5,FALSE))</f>
        <v/>
      </c>
      <c r="W44" s="452"/>
      <c r="X44" s="452"/>
      <c r="Y44" s="452"/>
      <c r="Z44" s="453"/>
      <c r="AA44" s="452"/>
      <c r="AB44" s="452"/>
      <c r="AC44" s="452"/>
      <c r="AD44" s="451" t="str">
        <f>IF(ISERROR(VLOOKUP(CONCATENATE($AD$39,"_",AC44),'選手名簿'!$A:$E,5,FALSE))=TRUE,"",VLOOKUP(CONCATENATE($AD$39,"_",AC44),'選手名簿'!$A:$E,5,FALSE))</f>
        <v/>
      </c>
      <c r="AE44" s="454"/>
    </row>
    <row r="45" spans="5:31" ht="20.25" customHeight="1" hidden="1">
      <c r="E45" s="450" t="s">
        <v>658</v>
      </c>
      <c r="F45" s="451" t="str">
        <f>IF(ISERROR(VLOOKUP(CONCATENATE($F$39,"_",G45),'選手名簿'!$A:$E,5,FALSE))=TRUE,"",VLOOKUP(CONCATENATE($F$39,"_",G45),'選手名簿'!$A:$E,5,FALSE))</f>
        <v/>
      </c>
      <c r="G45" s="452"/>
      <c r="H45" s="452"/>
      <c r="I45" s="452"/>
      <c r="J45" s="453"/>
      <c r="K45" s="452"/>
      <c r="L45" s="452"/>
      <c r="M45" s="452"/>
      <c r="N45" s="451" t="str">
        <f>IF(ISERROR(VLOOKUP(CONCATENATE($N$39,"_",M45),'選手名簿'!$A:$E,5,FALSE))=TRUE,"",VLOOKUP(CONCATENATE($N$39,"_",M45),'選手名簿'!$A:$E,5,FALSE))</f>
        <v/>
      </c>
      <c r="O45" s="454"/>
      <c r="U45" s="450" t="s">
        <v>658</v>
      </c>
      <c r="V45" s="451" t="str">
        <f>IF(ISERROR(VLOOKUP(CONCATENATE($V$39,"_",W45),'選手名簿'!$A:$E,5,FALSE))=TRUE,"",VLOOKUP(CONCATENATE($V$39,"_",W45),'選手名簿'!$A:$E,5,FALSE))</f>
        <v/>
      </c>
      <c r="W45" s="452"/>
      <c r="X45" s="452"/>
      <c r="Y45" s="452"/>
      <c r="Z45" s="453"/>
      <c r="AA45" s="452"/>
      <c r="AB45" s="452"/>
      <c r="AC45" s="452"/>
      <c r="AD45" s="451" t="str">
        <f>IF(ISERROR(VLOOKUP(CONCATENATE($AD$39,"_",AC45),'選手名簿'!$A:$E,5,FALSE))=TRUE,"",VLOOKUP(CONCATENATE($AD$39,"_",AC45),'選手名簿'!$A:$E,5,FALSE))</f>
        <v/>
      </c>
      <c r="AE45" s="454"/>
    </row>
    <row r="46" spans="5:31" ht="20.25" customHeight="1" hidden="1">
      <c r="E46" s="450" t="s">
        <v>658</v>
      </c>
      <c r="F46" s="451" t="str">
        <f>IF(ISERROR(VLOOKUP(CONCATENATE($F$39,"_",G46),'選手名簿'!$A:$E,5,FALSE))=TRUE,"",VLOOKUP(CONCATENATE($F$39,"_",G46),'選手名簿'!$A:$E,5,FALSE))</f>
        <v/>
      </c>
      <c r="G46" s="452"/>
      <c r="H46" s="452"/>
      <c r="I46" s="452"/>
      <c r="J46" s="453"/>
      <c r="K46" s="452"/>
      <c r="L46" s="452"/>
      <c r="M46" s="452"/>
      <c r="N46" s="451" t="str">
        <f>IF(ISERROR(VLOOKUP(CONCATENATE($N$39,"_",M46),'選手名簿'!$A:$E,5,FALSE))=TRUE,"",VLOOKUP(CONCATENATE($N$39,"_",M46),'選手名簿'!$A:$E,5,FALSE))</f>
        <v/>
      </c>
      <c r="O46" s="454"/>
      <c r="U46" s="450" t="s">
        <v>658</v>
      </c>
      <c r="V46" s="451" t="str">
        <f>IF(ISERROR(VLOOKUP(CONCATENATE($V$39,"_",W46),'選手名簿'!$A:$E,5,FALSE))=TRUE,"",VLOOKUP(CONCATENATE($V$39,"_",W46),'選手名簿'!$A:$E,5,FALSE))</f>
        <v/>
      </c>
      <c r="W46" s="452"/>
      <c r="X46" s="452"/>
      <c r="Y46" s="452"/>
      <c r="Z46" s="453"/>
      <c r="AA46" s="452"/>
      <c r="AB46" s="452"/>
      <c r="AC46" s="452"/>
      <c r="AD46" s="451" t="str">
        <f>IF(ISERROR(VLOOKUP(CONCATENATE($AD$39,"_",AC46),'選手名簿'!$A:$E,5,FALSE))=TRUE,"",VLOOKUP(CONCATENATE($AD$39,"_",AC46),'選手名簿'!$A:$E,5,FALSE))</f>
        <v/>
      </c>
      <c r="AE46" s="454"/>
    </row>
    <row r="47" spans="5:31" ht="20.25" customHeight="1" hidden="1">
      <c r="E47" s="450" t="s">
        <v>658</v>
      </c>
      <c r="F47" s="451" t="str">
        <f>IF(ISERROR(VLOOKUP(CONCATENATE($F$39,"_",G47),'選手名簿'!$A:$E,5,FALSE))=TRUE,"",VLOOKUP(CONCATENATE($F$39,"_",G47),'選手名簿'!$A:$E,5,FALSE))</f>
        <v/>
      </c>
      <c r="G47" s="452"/>
      <c r="H47" s="452"/>
      <c r="I47" s="452"/>
      <c r="J47" s="453"/>
      <c r="K47" s="452"/>
      <c r="L47" s="452"/>
      <c r="M47" s="452"/>
      <c r="N47" s="451" t="str">
        <f>IF(ISERROR(VLOOKUP(CONCATENATE($N$39,"_",M47),'選手名簿'!$A:$E,5,FALSE))=TRUE,"",VLOOKUP(CONCATENATE($N$39,"_",M47),'選手名簿'!$A:$E,5,FALSE))</f>
        <v/>
      </c>
      <c r="O47" s="454"/>
      <c r="U47" s="450" t="s">
        <v>658</v>
      </c>
      <c r="V47" s="451" t="str">
        <f>IF(ISERROR(VLOOKUP(CONCATENATE($V$39,"_",W47),'選手名簿'!$A:$E,5,FALSE))=TRUE,"",VLOOKUP(CONCATENATE($V$39,"_",W47),'選手名簿'!$A:$E,5,FALSE))</f>
        <v/>
      </c>
      <c r="W47" s="452"/>
      <c r="X47" s="452"/>
      <c r="Y47" s="452"/>
      <c r="Z47" s="453"/>
      <c r="AA47" s="452"/>
      <c r="AB47" s="452"/>
      <c r="AC47" s="452"/>
      <c r="AD47" s="451" t="str">
        <f>IF(ISERROR(VLOOKUP(CONCATENATE($AD$39,"_",AC47),'選手名簿'!$A:$E,5,FALSE))=TRUE,"",VLOOKUP(CONCATENATE($AD$39,"_",AC47),'選手名簿'!$A:$E,5,FALSE))</f>
        <v/>
      </c>
      <c r="AE47" s="454"/>
    </row>
    <row r="48" spans="5:31" ht="20.25" customHeight="1" hidden="1">
      <c r="E48" s="450" t="s">
        <v>658</v>
      </c>
      <c r="F48" s="451" t="str">
        <f>IF(ISERROR(VLOOKUP(CONCATENATE($F$39,"_",G48),'選手名簿'!$A:$E,5,FALSE))=TRUE,"",VLOOKUP(CONCATENATE($F$39,"_",G48),'選手名簿'!$A:$E,5,FALSE))</f>
        <v/>
      </c>
      <c r="G48" s="452"/>
      <c r="H48" s="452"/>
      <c r="I48" s="452"/>
      <c r="J48" s="453"/>
      <c r="K48" s="452"/>
      <c r="L48" s="452"/>
      <c r="M48" s="452"/>
      <c r="N48" s="451" t="str">
        <f>IF(ISERROR(VLOOKUP(CONCATENATE($N$39,"_",M48),'選手名簿'!$A:$E,5,FALSE))=TRUE,"",VLOOKUP(CONCATENATE($N$39,"_",M48),'選手名簿'!$A:$E,5,FALSE))</f>
        <v/>
      </c>
      <c r="O48" s="454"/>
      <c r="U48" s="450" t="s">
        <v>658</v>
      </c>
      <c r="V48" s="451" t="str">
        <f>IF(ISERROR(VLOOKUP(CONCATENATE($V$39,"_",W48),'選手名簿'!$A:$E,5,FALSE))=TRUE,"",VLOOKUP(CONCATENATE($V$39,"_",W48),'選手名簿'!$A:$E,5,FALSE))</f>
        <v/>
      </c>
      <c r="W48" s="452"/>
      <c r="X48" s="452"/>
      <c r="Y48" s="452"/>
      <c r="Z48" s="453"/>
      <c r="AA48" s="452"/>
      <c r="AB48" s="452"/>
      <c r="AC48" s="452"/>
      <c r="AD48" s="451" t="str">
        <f>IF(ISERROR(VLOOKUP(CONCATENATE($AD$39,"_",AC48),'選手名簿'!$A:$E,5,FALSE))=TRUE,"",VLOOKUP(CONCATENATE($AD$39,"_",AC48),'選手名簿'!$A:$E,5,FALSE))</f>
        <v/>
      </c>
      <c r="AE48" s="454"/>
    </row>
    <row r="49" spans="5:31" ht="20.25" customHeight="1" hidden="1">
      <c r="E49" s="450" t="s">
        <v>658</v>
      </c>
      <c r="F49" s="451" t="str">
        <f>IF(ISERROR(VLOOKUP(CONCATENATE($F$39,"_",G49),'選手名簿'!$A:$E,5,FALSE))=TRUE,"",VLOOKUP(CONCATENATE($F$39,"_",G49),'選手名簿'!$A:$E,5,FALSE))</f>
        <v/>
      </c>
      <c r="G49" s="452"/>
      <c r="H49" s="452"/>
      <c r="I49" s="452"/>
      <c r="J49" s="453"/>
      <c r="K49" s="452"/>
      <c r="L49" s="452"/>
      <c r="M49" s="452"/>
      <c r="N49" s="451" t="str">
        <f>IF(ISERROR(VLOOKUP(CONCATENATE($N$39,"_",M49),'選手名簿'!$A:$E,5,FALSE))=TRUE,"",VLOOKUP(CONCATENATE($N$39,"_",M49),'選手名簿'!$A:$E,5,FALSE))</f>
        <v/>
      </c>
      <c r="O49" s="454"/>
      <c r="U49" s="450" t="s">
        <v>658</v>
      </c>
      <c r="V49" s="451" t="str">
        <f>IF(ISERROR(VLOOKUP(CONCATENATE($V$39,"_",W49),'選手名簿'!$A:$E,5,FALSE))=TRUE,"",VLOOKUP(CONCATENATE($V$39,"_",W49),'選手名簿'!$A:$E,5,FALSE))</f>
        <v/>
      </c>
      <c r="W49" s="452"/>
      <c r="X49" s="452"/>
      <c r="Y49" s="452"/>
      <c r="Z49" s="453"/>
      <c r="AA49" s="452"/>
      <c r="AB49" s="452"/>
      <c r="AC49" s="452"/>
      <c r="AD49" s="451" t="str">
        <f>IF(ISERROR(VLOOKUP(CONCATENATE($AD$39,"_",AC49),'選手名簿'!$A:$E,5,FALSE))=TRUE,"",VLOOKUP(CONCATENATE($AD$39,"_",AC49),'選手名簿'!$A:$E,5,FALSE))</f>
        <v/>
      </c>
      <c r="AE49" s="454"/>
    </row>
    <row r="50" spans="5:31" ht="20.25" customHeight="1" hidden="1">
      <c r="E50" s="450" t="s">
        <v>658</v>
      </c>
      <c r="F50" s="451" t="str">
        <f>IF(ISERROR(VLOOKUP(CONCATENATE($F$39,"_",G50),'選手名簿'!$A:$E,5,FALSE))=TRUE,"",VLOOKUP(CONCATENATE($F$39,"_",G50),'選手名簿'!$A:$E,5,FALSE))</f>
        <v/>
      </c>
      <c r="G50" s="452"/>
      <c r="H50" s="452"/>
      <c r="I50" s="452"/>
      <c r="J50" s="453"/>
      <c r="K50" s="452"/>
      <c r="L50" s="452"/>
      <c r="M50" s="452"/>
      <c r="N50" s="451" t="str">
        <f>IF(ISERROR(VLOOKUP(CONCATENATE($N$39,"_",M50),'選手名簿'!$A:$E,5,FALSE))=TRUE,"",VLOOKUP(CONCATENATE($N$39,"_",M50),'選手名簿'!$A:$E,5,FALSE))</f>
        <v/>
      </c>
      <c r="O50" s="454"/>
      <c r="U50" s="450" t="s">
        <v>658</v>
      </c>
      <c r="V50" s="451" t="str">
        <f>IF(ISERROR(VLOOKUP(CONCATENATE($V$39,"_",W50),'選手名簿'!$A:$E,5,FALSE))=TRUE,"",VLOOKUP(CONCATENATE($V$39,"_",W50),'選手名簿'!$A:$E,5,FALSE))</f>
        <v/>
      </c>
      <c r="W50" s="452"/>
      <c r="X50" s="452"/>
      <c r="Y50" s="452"/>
      <c r="Z50" s="453"/>
      <c r="AA50" s="452"/>
      <c r="AB50" s="452"/>
      <c r="AC50" s="452"/>
      <c r="AD50" s="451" t="str">
        <f>IF(ISERROR(VLOOKUP(CONCATENATE($AD$39,"_",AC50),'選手名簿'!$A:$E,5,FALSE))=TRUE,"",VLOOKUP(CONCATENATE($AD$39,"_",AC50),'選手名簿'!$A:$E,5,FALSE))</f>
        <v/>
      </c>
      <c r="AE50" s="454"/>
    </row>
    <row r="51" spans="5:31" ht="20.25" customHeight="1" hidden="1">
      <c r="E51" s="450" t="s">
        <v>658</v>
      </c>
      <c r="F51" s="451" t="str">
        <f>IF(ISERROR(VLOOKUP(CONCATENATE($F$39,"_",G51),'選手名簿'!$A:$E,5,FALSE))=TRUE,"",VLOOKUP(CONCATENATE($F$39,"_",G51),'選手名簿'!$A:$E,5,FALSE))</f>
        <v/>
      </c>
      <c r="G51" s="452"/>
      <c r="H51" s="452"/>
      <c r="I51" s="452"/>
      <c r="J51" s="453"/>
      <c r="K51" s="452"/>
      <c r="L51" s="452"/>
      <c r="M51" s="452"/>
      <c r="N51" s="451" t="str">
        <f>IF(ISERROR(VLOOKUP(CONCATENATE($N$39,"_",M51),'選手名簿'!$A:$E,5,FALSE))=TRUE,"",VLOOKUP(CONCATENATE($N$39,"_",M51),'選手名簿'!$A:$E,5,FALSE))</f>
        <v/>
      </c>
      <c r="O51" s="454"/>
      <c r="U51" s="450" t="s">
        <v>658</v>
      </c>
      <c r="V51" s="451" t="str">
        <f>IF(ISERROR(VLOOKUP(CONCATENATE($V$39,"_",W51),'選手名簿'!$A:$E,5,FALSE))=TRUE,"",VLOOKUP(CONCATENATE($V$39,"_",W51),'選手名簿'!$A:$E,5,FALSE))</f>
        <v/>
      </c>
      <c r="W51" s="452"/>
      <c r="X51" s="452"/>
      <c r="Y51" s="452"/>
      <c r="Z51" s="453"/>
      <c r="AA51" s="452"/>
      <c r="AB51" s="452"/>
      <c r="AC51" s="452"/>
      <c r="AD51" s="451" t="str">
        <f>IF(ISERROR(VLOOKUP(CONCATENATE($AD$39,"_",AC51),'選手名簿'!$A:$E,5,FALSE))=TRUE,"",VLOOKUP(CONCATENATE($AD$39,"_",AC51),'選手名簿'!$A:$E,5,FALSE))</f>
        <v/>
      </c>
      <c r="AE51" s="454"/>
    </row>
    <row r="52" spans="5:31" ht="20.25" customHeight="1" hidden="1">
      <c r="E52" s="455" t="s">
        <v>658</v>
      </c>
      <c r="F52" s="456" t="str">
        <f>IF(ISERROR(VLOOKUP(CONCATENATE($F$39,"_",G52),'選手名簿'!$A:$E,5,FALSE))=TRUE,"",VLOOKUP(CONCATENATE($F$39,"_",G52),'選手名簿'!$A:$E,5,FALSE))</f>
        <v/>
      </c>
      <c r="G52" s="457"/>
      <c r="H52" s="457"/>
      <c r="I52" s="457"/>
      <c r="J52" s="458"/>
      <c r="K52" s="457"/>
      <c r="L52" s="457"/>
      <c r="M52" s="457"/>
      <c r="N52" s="456" t="str">
        <f>IF(ISERROR(VLOOKUP(CONCATENATE($N$39,"_",M52),'選手名簿'!$A:$E,5,FALSE))=TRUE,"",VLOOKUP(CONCATENATE($N$39,"_",M52),'選手名簿'!$A:$E,5,FALSE))</f>
        <v/>
      </c>
      <c r="O52" s="454"/>
      <c r="U52" s="455" t="s">
        <v>658</v>
      </c>
      <c r="V52" s="456" t="str">
        <f>IF(ISERROR(VLOOKUP(CONCATENATE($V$39,"_",W52),'選手名簿'!$A:$E,5,FALSE))=TRUE,"",VLOOKUP(CONCATENATE($V$39,"_",W52),'選手名簿'!$A:$E,5,FALSE))</f>
        <v/>
      </c>
      <c r="W52" s="457"/>
      <c r="X52" s="457"/>
      <c r="Y52" s="457"/>
      <c r="Z52" s="458"/>
      <c r="AA52" s="457"/>
      <c r="AB52" s="457"/>
      <c r="AC52" s="457"/>
      <c r="AD52" s="456" t="str">
        <f>IF(ISERROR(VLOOKUP(CONCATENATE($AD$39,"_",AC52),'選手名簿'!$A:$E,5,FALSE))=TRUE,"",VLOOKUP(CONCATENATE($AD$39,"_",AC52),'選手名簿'!$A:$E,5,FALSE))</f>
        <v/>
      </c>
      <c r="AE52" s="454"/>
    </row>
    <row r="53" spans="1:31" ht="20.25" customHeight="1">
      <c r="A53" s="459" t="s">
        <v>656</v>
      </c>
      <c r="B53" s="1062" t="s">
        <v>695</v>
      </c>
      <c r="C53" s="1062"/>
      <c r="D53" s="1063"/>
      <c r="E53" s="450"/>
      <c r="F53" s="451" t="str">
        <f>IF(ISERROR(VLOOKUP(CONCATENATE($F$39,"_",G53),'選手名簿'!$A:$E,5,FALSE))=TRUE,"",VLOOKUP(CONCATENATE($F$39,"_",G53),'選手名簿'!$A:$E,5,FALSE))</f>
        <v/>
      </c>
      <c r="G53" s="452"/>
      <c r="H53" s="452"/>
      <c r="I53" s="452"/>
      <c r="J53" s="453"/>
      <c r="K53" s="452"/>
      <c r="L53" s="452"/>
      <c r="M53" s="452"/>
      <c r="N53" s="451" t="str">
        <f>IF(ISERROR(VLOOKUP(CONCATENATE($N$39,"_",M53),'選手名簿'!$A:$E,5,FALSE))=TRUE,"",VLOOKUP(CONCATENATE($N$39,"_",M53),'選手名簿'!$A:$E,5,FALSE))</f>
        <v/>
      </c>
      <c r="O53" s="460"/>
      <c r="Q53" s="459" t="s">
        <v>656</v>
      </c>
      <c r="R53" s="1062" t="s">
        <v>689</v>
      </c>
      <c r="S53" s="1062"/>
      <c r="T53" s="1063"/>
      <c r="U53" s="450"/>
      <c r="V53" s="451" t="str">
        <f>IF(ISERROR(VLOOKUP(CONCATENATE($V$39,"_",W53),'選手名簿'!$A:$E,5,FALSE))=TRUE,"",VLOOKUP(CONCATENATE($V$39,"_",W53),'選手名簿'!$A:$E,5,FALSE))</f>
        <v/>
      </c>
      <c r="W53" s="452"/>
      <c r="X53" s="452"/>
      <c r="Y53" s="452"/>
      <c r="Z53" s="453"/>
      <c r="AA53" s="452"/>
      <c r="AB53" s="452"/>
      <c r="AC53" s="452"/>
      <c r="AD53" s="451" t="str">
        <f>IF(ISERROR(VLOOKUP(CONCATENATE($AD$39,"_",AC53),'選手名簿'!$A:$E,5,FALSE))=TRUE,"",VLOOKUP(CONCATENATE($AD$39,"_",AC53),'選手名簿'!$A:$E,5,FALSE))</f>
        <v/>
      </c>
      <c r="AE53" s="460"/>
    </row>
    <row r="54" spans="1:31" ht="20.25" customHeight="1">
      <c r="A54" s="461" t="s">
        <v>240</v>
      </c>
      <c r="B54" s="1064" t="str">
        <f>IF(ISERROR(VLOOKUP(B53,'審判員'!$A:$C,2,FALSE))=TRUE,"",VLOOKUP(B53,'審判員'!$A:$C,2,FALSE))</f>
        <v>田尻　貴志</v>
      </c>
      <c r="C54" s="1065"/>
      <c r="D54" s="461" t="str">
        <f>IF(ISERROR(VLOOKUP(B53,'審判員'!$A:$C,3,FALSE))=TRUE,"",VLOOKUP(B53,'審判員'!$A:$C,3,FALSE))</f>
        <v>３級</v>
      </c>
      <c r="E54" s="463"/>
      <c r="F54" s="464" t="str">
        <f>IF(ISERROR(VLOOKUP(CONCATENATE($F$39,"_",G54),'選手名簿'!$A:$E,5,FALSE))=TRUE,"",VLOOKUP(CONCATENATE($F$39,"_",G54),'選手名簿'!$A:$E,5,FALSE))</f>
        <v/>
      </c>
      <c r="G54" s="465"/>
      <c r="H54" s="465"/>
      <c r="I54" s="465"/>
      <c r="J54" s="453"/>
      <c r="K54" s="465"/>
      <c r="L54" s="465"/>
      <c r="M54" s="465"/>
      <c r="N54" s="464" t="str">
        <f>IF(ISERROR(VLOOKUP(CONCATENATE($N$39,"_",M54),'選手名簿'!$A:$E,5,FALSE))=TRUE,"",VLOOKUP(CONCATENATE($N$39,"_",M54),'選手名簿'!$A:$E,5,FALSE))</f>
        <v/>
      </c>
      <c r="O54" s="460"/>
      <c r="Q54" s="461" t="s">
        <v>240</v>
      </c>
      <c r="R54" s="1064" t="str">
        <f>IF(ISERROR(VLOOKUP(R53,'審判員'!$A:$C,2,FALSE))=TRUE,"",VLOOKUP(R53,'審判員'!$A:$C,2,FALSE))</f>
        <v>清家　大介</v>
      </c>
      <c r="S54" s="1065"/>
      <c r="T54" s="461" t="str">
        <f>IF(ISERROR(VLOOKUP(R53,'審判員'!$A:$C,3,FALSE))=TRUE,"",VLOOKUP(R53,'審判員'!$A:$C,3,FALSE))</f>
        <v>３級</v>
      </c>
      <c r="U54" s="463"/>
      <c r="V54" s="464" t="str">
        <f>IF(ISERROR(VLOOKUP(CONCATENATE($V$39,"_",W54),'選手名簿'!$A:$E,5,FALSE))=TRUE,"",VLOOKUP(CONCATENATE($V$39,"_",W54),'選手名簿'!$A:$E,5,FALSE))</f>
        <v/>
      </c>
      <c r="W54" s="465"/>
      <c r="X54" s="465"/>
      <c r="Y54" s="465"/>
      <c r="Z54" s="453"/>
      <c r="AA54" s="465"/>
      <c r="AB54" s="465"/>
      <c r="AC54" s="465"/>
      <c r="AD54" s="464" t="str">
        <f>IF(ISERROR(VLOOKUP(CONCATENATE($AD$39,"_",AC54),'選手名簿'!$A:$E,5,FALSE))=TRUE,"",VLOOKUP(CONCATENATE($AD$39,"_",AC54),'選手名簿'!$A:$E,5,FALSE))</f>
        <v/>
      </c>
      <c r="AE54" s="460"/>
    </row>
    <row r="55" spans="1:31" ht="20.25" customHeight="1">
      <c r="A55" s="459" t="s">
        <v>656</v>
      </c>
      <c r="B55" s="1062" t="s">
        <v>693</v>
      </c>
      <c r="C55" s="1062"/>
      <c r="D55" s="1063"/>
      <c r="E55" s="463"/>
      <c r="F55" s="464" t="str">
        <f>IF(ISERROR(VLOOKUP(CONCATENATE($F$39,"_",G55),'選手名簿'!$A:$E,5,FALSE))=TRUE,"",VLOOKUP(CONCATENATE($F$39,"_",G55),'選手名簿'!$A:$E,5,FALSE))</f>
        <v/>
      </c>
      <c r="G55" s="465"/>
      <c r="H55" s="465"/>
      <c r="I55" s="465"/>
      <c r="J55" s="453"/>
      <c r="K55" s="465"/>
      <c r="L55" s="465"/>
      <c r="M55" s="465"/>
      <c r="N55" s="464" t="str">
        <f>IF(ISERROR(VLOOKUP(CONCATENATE($N$39,"_",M55),'選手名簿'!$A:$E,5,FALSE))=TRUE,"",VLOOKUP(CONCATENATE($N$39,"_",M55),'選手名簿'!$A:$E,5,FALSE))</f>
        <v/>
      </c>
      <c r="O55" s="460"/>
      <c r="Q55" s="459" t="s">
        <v>656</v>
      </c>
      <c r="R55" s="1062" t="s">
        <v>694</v>
      </c>
      <c r="S55" s="1062"/>
      <c r="T55" s="1063"/>
      <c r="U55" s="463"/>
      <c r="V55" s="464" t="str">
        <f>IF(ISERROR(VLOOKUP(CONCATENATE($V$39,"_",W55),'選手名簿'!$A:$E,5,FALSE))=TRUE,"",VLOOKUP(CONCATENATE($V$39,"_",W55),'選手名簿'!$A:$E,5,FALSE))</f>
        <v/>
      </c>
      <c r="W55" s="465"/>
      <c r="X55" s="465"/>
      <c r="Y55" s="465"/>
      <c r="Z55" s="453"/>
      <c r="AA55" s="465"/>
      <c r="AB55" s="465"/>
      <c r="AC55" s="465"/>
      <c r="AD55" s="464" t="str">
        <f>IF(ISERROR(VLOOKUP(CONCATENATE($AD$39,"_",AC55),'選手名簿'!$A:$E,5,FALSE))=TRUE,"",VLOOKUP(CONCATENATE($AD$39,"_",AC55),'選手名簿'!$A:$E,5,FALSE))</f>
        <v/>
      </c>
      <c r="AE55" s="460"/>
    </row>
    <row r="56" spans="1:31" ht="20.25" customHeight="1">
      <c r="A56" s="461" t="s">
        <v>663</v>
      </c>
      <c r="B56" s="1064" t="str">
        <f>IF(ISERROR(VLOOKUP(B55,'審判員'!$A:$C,2,FALSE))=TRUE,"",VLOOKUP(B55,'審判員'!$A:$C,2,FALSE))</f>
        <v>羽田野　亘</v>
      </c>
      <c r="C56" s="1065"/>
      <c r="D56" s="461" t="str">
        <f>IF(ISERROR(VLOOKUP(B55,'審判員'!$A:$C,3,FALSE))=TRUE,"",VLOOKUP(B55,'審判員'!$A:$C,3,FALSE))</f>
        <v>３級</v>
      </c>
      <c r="E56" s="463"/>
      <c r="F56" s="464" t="str">
        <f>IF(ISERROR(VLOOKUP(CONCATENATE($F$39,"_",G56),'選手名簿'!$A:$E,5,FALSE))=TRUE,"",VLOOKUP(CONCATENATE($F$39,"_",G56),'選手名簿'!$A:$E,5,FALSE))</f>
        <v/>
      </c>
      <c r="G56" s="465"/>
      <c r="H56" s="465"/>
      <c r="I56" s="465"/>
      <c r="J56" s="453"/>
      <c r="K56" s="465"/>
      <c r="L56" s="465"/>
      <c r="M56" s="465"/>
      <c r="N56" s="464" t="str">
        <f>IF(ISERROR(VLOOKUP(CONCATENATE($N$39,"_",M56),'選手名簿'!$A:$E,5,FALSE))=TRUE,"",VLOOKUP(CONCATENATE($N$39,"_",M56),'選手名簿'!$A:$E,5,FALSE))</f>
        <v/>
      </c>
      <c r="O56" s="460"/>
      <c r="Q56" s="461" t="s">
        <v>663</v>
      </c>
      <c r="R56" s="1064" t="str">
        <f>IF(ISERROR(VLOOKUP(R55,'審判員'!$A:$C,2,FALSE))=TRUE,"",VLOOKUP(R55,'審判員'!$A:$C,2,FALSE))</f>
        <v>小山　純平</v>
      </c>
      <c r="S56" s="1065"/>
      <c r="T56" s="461" t="str">
        <f>IF(ISERROR(VLOOKUP(R55,'審判員'!$A:$C,3,FALSE))=TRUE,"",VLOOKUP(R55,'審判員'!$A:$C,3,FALSE))</f>
        <v>３級</v>
      </c>
      <c r="U56" s="463"/>
      <c r="V56" s="464" t="str">
        <f>IF(ISERROR(VLOOKUP(CONCATENATE($V$39,"_",W56),'選手名簿'!$A:$E,5,FALSE))=TRUE,"",VLOOKUP(CONCATENATE($V$39,"_",W56),'選手名簿'!$A:$E,5,FALSE))</f>
        <v/>
      </c>
      <c r="W56" s="465"/>
      <c r="X56" s="465"/>
      <c r="Y56" s="465"/>
      <c r="Z56" s="453"/>
      <c r="AA56" s="465"/>
      <c r="AB56" s="465"/>
      <c r="AC56" s="465"/>
      <c r="AD56" s="464" t="str">
        <f>IF(ISERROR(VLOOKUP(CONCATENATE($AD$39,"_",AC56),'選手名簿'!$A:$E,5,FALSE))=TRUE,"",VLOOKUP(CONCATENATE($AD$39,"_",AC56),'選手名簿'!$A:$E,5,FALSE))</f>
        <v/>
      </c>
      <c r="AE56" s="460"/>
    </row>
    <row r="57" spans="1:31" ht="20.25" customHeight="1">
      <c r="A57" s="459" t="s">
        <v>656</v>
      </c>
      <c r="B57" s="1062" t="s">
        <v>697</v>
      </c>
      <c r="C57" s="1062"/>
      <c r="D57" s="1063"/>
      <c r="E57" s="463"/>
      <c r="F57" s="464" t="str">
        <f>IF(ISERROR(VLOOKUP(CONCATENATE($F$39,"_",G57),'選手名簿'!$A:$E,5,FALSE))=TRUE,"",VLOOKUP(CONCATENATE($F$39,"_",G57),'選手名簿'!$A:$E,5,FALSE))</f>
        <v/>
      </c>
      <c r="G57" s="465"/>
      <c r="H57" s="465"/>
      <c r="I57" s="465"/>
      <c r="J57" s="453"/>
      <c r="K57" s="465"/>
      <c r="L57" s="465"/>
      <c r="M57" s="465"/>
      <c r="N57" s="464" t="str">
        <f>IF(ISERROR(VLOOKUP(CONCATENATE($N$39,"_",M57),'選手名簿'!$A:$E,5,FALSE))=TRUE,"",VLOOKUP(CONCATENATE($N$39,"_",M57),'選手名簿'!$A:$E,5,FALSE))</f>
        <v/>
      </c>
      <c r="O57" s="460"/>
      <c r="Q57" s="459" t="s">
        <v>656</v>
      </c>
      <c r="R57" s="1062" t="s">
        <v>698</v>
      </c>
      <c r="S57" s="1062"/>
      <c r="T57" s="1063"/>
      <c r="U57" s="463"/>
      <c r="V57" s="464" t="str">
        <f>IF(ISERROR(VLOOKUP(CONCATENATE($V$39,"_",W57),'選手名簿'!$A:$E,5,FALSE))=TRUE,"",VLOOKUP(CONCATENATE($V$39,"_",W57),'選手名簿'!$A:$E,5,FALSE))</f>
        <v/>
      </c>
      <c r="W57" s="465"/>
      <c r="X57" s="465"/>
      <c r="Y57" s="465"/>
      <c r="Z57" s="453"/>
      <c r="AA57" s="465"/>
      <c r="AB57" s="465"/>
      <c r="AC57" s="465"/>
      <c r="AD57" s="464" t="str">
        <f>IF(ISERROR(VLOOKUP(CONCATENATE($AD$39,"_",AC57),'選手名簿'!$A:$E,5,FALSE))=TRUE,"",VLOOKUP(CONCATENATE($AD$39,"_",AC57),'選手名簿'!$A:$E,5,FALSE))</f>
        <v/>
      </c>
      <c r="AE57" s="460"/>
    </row>
    <row r="58" spans="1:31" ht="20.25" customHeight="1">
      <c r="A58" s="461" t="s">
        <v>666</v>
      </c>
      <c r="B58" s="1064" t="str">
        <f>IF(ISERROR(VLOOKUP(B57,'審判員'!$A:$C,2,FALSE))=TRUE,"",VLOOKUP(B57,'審判員'!$A:$C,2,FALSE))</f>
        <v>大野　盛通</v>
      </c>
      <c r="C58" s="1065"/>
      <c r="D58" s="461" t="str">
        <f>IF(ISERROR(VLOOKUP(B57,'審判員'!$A:$C,3,FALSE))=TRUE,"",VLOOKUP(B57,'審判員'!$A:$C,3,FALSE))</f>
        <v>３級</v>
      </c>
      <c r="E58" s="463"/>
      <c r="F58" s="464" t="str">
        <f>IF(ISERROR(VLOOKUP(CONCATENATE($F$39,"_",G58),'選手名簿'!$A:$E,5,FALSE))=TRUE,"",VLOOKUP(CONCATENATE($F$39,"_",G58),'選手名簿'!$A:$E,5,FALSE))</f>
        <v/>
      </c>
      <c r="G58" s="465"/>
      <c r="H58" s="465"/>
      <c r="I58" s="465"/>
      <c r="J58" s="453"/>
      <c r="K58" s="465"/>
      <c r="L58" s="465"/>
      <c r="M58" s="465"/>
      <c r="N58" s="464" t="str">
        <f>IF(ISERROR(VLOOKUP(CONCATENATE($N$39,"_",M58),'選手名簿'!$A:$E,5,FALSE))=TRUE,"",VLOOKUP(CONCATENATE($N$39,"_",M58),'選手名簿'!$A:$E,5,FALSE))</f>
        <v/>
      </c>
      <c r="O58" s="460"/>
      <c r="Q58" s="461" t="s">
        <v>666</v>
      </c>
      <c r="R58" s="1064" t="str">
        <f>IF(ISERROR(VLOOKUP(R57,'審判員'!$A:$C,2,FALSE))=TRUE,"",VLOOKUP(R57,'審判員'!$A:$C,2,FALSE))</f>
        <v>石山　慎史</v>
      </c>
      <c r="S58" s="1065"/>
      <c r="T58" s="461" t="str">
        <f>IF(ISERROR(VLOOKUP(R57,'審判員'!$A:$C,3,FALSE))=TRUE,"",VLOOKUP(R57,'審判員'!$A:$C,3,FALSE))</f>
        <v>３級</v>
      </c>
      <c r="U58" s="463"/>
      <c r="V58" s="464" t="str">
        <f>IF(ISERROR(VLOOKUP(CONCATENATE($V$39,"_",W58),'選手名簿'!$A:$E,5,FALSE))=TRUE,"",VLOOKUP(CONCATENATE($V$39,"_",W58),'選手名簿'!$A:$E,5,FALSE))</f>
        <v/>
      </c>
      <c r="W58" s="465"/>
      <c r="X58" s="465"/>
      <c r="Y58" s="465"/>
      <c r="Z58" s="453"/>
      <c r="AA58" s="465"/>
      <c r="AB58" s="465"/>
      <c r="AC58" s="465"/>
      <c r="AD58" s="464" t="str">
        <f>IF(ISERROR(VLOOKUP(CONCATENATE($AD$39,"_",AC58),'選手名簿'!$A:$E,5,FALSE))=TRUE,"",VLOOKUP(CONCATENATE($AD$39,"_",AC58),'選手名簿'!$A:$E,5,FALSE))</f>
        <v/>
      </c>
      <c r="AE58" s="460"/>
    </row>
    <row r="59" spans="1:31" ht="20.25" customHeight="1">
      <c r="A59" s="459" t="s">
        <v>656</v>
      </c>
      <c r="B59" s="1062" t="s">
        <v>689</v>
      </c>
      <c r="C59" s="1062"/>
      <c r="D59" s="1063"/>
      <c r="E59" s="463"/>
      <c r="F59" s="464" t="str">
        <f>IF(ISERROR(VLOOKUP(CONCATENATE($F$39,"_",G59),'選手名簿'!$A:$E,5,FALSE))=TRUE,"",VLOOKUP(CONCATENATE($F$39,"_",G59),'選手名簿'!$A:$E,5,FALSE))</f>
        <v/>
      </c>
      <c r="G59" s="465"/>
      <c r="H59" s="465"/>
      <c r="I59" s="465"/>
      <c r="J59" s="453"/>
      <c r="K59" s="465"/>
      <c r="L59" s="465"/>
      <c r="M59" s="465"/>
      <c r="N59" s="464" t="str">
        <f>IF(ISERROR(VLOOKUP(CONCATENATE($N$39,"_",M59),'選手名簿'!$A:$E,5,FALSE))=TRUE,"",VLOOKUP(CONCATENATE($N$39,"_",M59),'選手名簿'!$A:$E,5,FALSE))</f>
        <v/>
      </c>
      <c r="O59" s="460"/>
      <c r="Q59" s="459" t="s">
        <v>656</v>
      </c>
      <c r="R59" s="1062" t="s">
        <v>690</v>
      </c>
      <c r="S59" s="1062"/>
      <c r="T59" s="1063"/>
      <c r="U59" s="463"/>
      <c r="V59" s="464" t="str">
        <f>IF(ISERROR(VLOOKUP(CONCATENATE($V$39,"_",W59),'選手名簿'!$A:$E,5,FALSE))=TRUE,"",VLOOKUP(CONCATENATE($V$39,"_",W59),'選手名簿'!$A:$E,5,FALSE))</f>
        <v/>
      </c>
      <c r="W59" s="465"/>
      <c r="X59" s="465"/>
      <c r="Y59" s="465"/>
      <c r="Z59" s="453"/>
      <c r="AA59" s="465"/>
      <c r="AB59" s="465"/>
      <c r="AC59" s="465"/>
      <c r="AD59" s="464" t="str">
        <f>IF(ISERROR(VLOOKUP(CONCATENATE($AD$39,"_",AC59),'選手名簿'!$A:$E,5,FALSE))=TRUE,"",VLOOKUP(CONCATENATE($AD$39,"_",AC59),'選手名簿'!$A:$E,5,FALSE))</f>
        <v/>
      </c>
      <c r="AE59" s="460"/>
    </row>
    <row r="60" spans="1:31" ht="20.25" customHeight="1">
      <c r="A60" s="461" t="s">
        <v>668</v>
      </c>
      <c r="B60" s="1064" t="str">
        <f>IF(ISERROR(VLOOKUP(B59,'審判員'!$A:$C,2,FALSE))=TRUE,"",VLOOKUP(B59,'審判員'!$A:$C,2,FALSE))</f>
        <v>清家　大介</v>
      </c>
      <c r="C60" s="1065"/>
      <c r="D60" s="461" t="str">
        <f>IF(ISERROR(VLOOKUP(B59,'審判員'!$A:$C,3,FALSE))=TRUE,"",VLOOKUP(B59,'審判員'!$A:$C,3,FALSE))</f>
        <v>３級</v>
      </c>
      <c r="E60" s="466"/>
      <c r="F60" s="467" t="str">
        <f>IF(ISERROR(VLOOKUP(CONCATENATE($F$39,"_",G60),'選手名簿'!$A:$E,5,FALSE))=TRUE,"",VLOOKUP(CONCATENATE($F$39,"_",G60),'選手名簿'!$A:$E,5,FALSE))</f>
        <v/>
      </c>
      <c r="G60" s="468"/>
      <c r="H60" s="468"/>
      <c r="I60" s="468"/>
      <c r="J60" s="458"/>
      <c r="K60" s="468"/>
      <c r="L60" s="468"/>
      <c r="M60" s="468"/>
      <c r="N60" s="467" t="str">
        <f>IF(ISERROR(VLOOKUP(CONCATENATE($N$39,"_",M60),'選手名簿'!$A:$E,5,FALSE))=TRUE,"",VLOOKUP(CONCATENATE($N$39,"_",M60),'選手名簿'!$A:$E,5,FALSE))</f>
        <v/>
      </c>
      <c r="O60" s="469"/>
      <c r="Q60" s="461" t="s">
        <v>668</v>
      </c>
      <c r="R60" s="1064" t="str">
        <f>IF(ISERROR(VLOOKUP(R59,'審判員'!$A:$C,2,FALSE))=TRUE,"",VLOOKUP(R59,'審判員'!$A:$C,2,FALSE))</f>
        <v>川端　大翔</v>
      </c>
      <c r="S60" s="1065"/>
      <c r="T60" s="461" t="str">
        <f>IF(ISERROR(VLOOKUP(R59,'審判員'!$A:$C,3,FALSE))=TRUE,"",VLOOKUP(R59,'審判員'!$A:$C,3,FALSE))</f>
        <v>３級</v>
      </c>
      <c r="U60" s="466"/>
      <c r="V60" s="467" t="str">
        <f>IF(ISERROR(VLOOKUP(CONCATENATE($V$39,"_",W60),'選手名簿'!$A:$E,5,FALSE))=TRUE,"",VLOOKUP(CONCATENATE($V$39,"_",W60),'選手名簿'!$A:$E,5,FALSE))</f>
        <v/>
      </c>
      <c r="W60" s="468"/>
      <c r="X60" s="468"/>
      <c r="Y60" s="468"/>
      <c r="Z60" s="458"/>
      <c r="AA60" s="468"/>
      <c r="AB60" s="468"/>
      <c r="AC60" s="468"/>
      <c r="AD60" s="467" t="str">
        <f>IF(ISERROR(VLOOKUP(CONCATENATE($AD$39,"_",AC60),'選手名簿'!$A:$E,5,FALSE))=TRUE,"",VLOOKUP(CONCATENATE($AD$39,"_",AC60),'選手名簿'!$A:$E,5,FALSE))</f>
        <v/>
      </c>
      <c r="AE60" s="469"/>
    </row>
    <row r="61" spans="5:21" ht="9.95" customHeight="1">
      <c r="E61" s="470"/>
      <c r="U61" s="470"/>
    </row>
    <row r="62" spans="5:21" ht="9.95" customHeight="1">
      <c r="E62" s="470"/>
      <c r="U62" s="470"/>
    </row>
    <row r="63" ht="9.95" customHeight="1"/>
    <row r="64" ht="9.95" customHeight="1"/>
    <row r="65" ht="9.95" customHeight="1"/>
    <row r="66" ht="9.95" customHeight="1"/>
    <row r="67" spans="5:21" ht="9.95" customHeight="1">
      <c r="E67" s="470"/>
      <c r="U67" s="470"/>
    </row>
    <row r="68" spans="1:31" ht="27.4" customHeight="1">
      <c r="A68" s="440" t="s">
        <v>644</v>
      </c>
      <c r="B68" s="1039" t="s">
        <v>696</v>
      </c>
      <c r="C68" s="1040"/>
      <c r="D68" s="1041"/>
      <c r="E68" s="1042">
        <f>'予選リーグ'!B29</f>
        <v>0.5902777777777778</v>
      </c>
      <c r="F68" s="1045" t="str">
        <f>F7</f>
        <v>きつきＦＣ</v>
      </c>
      <c r="G68" s="1048">
        <f>SUM(I68:I69)</f>
        <v>1</v>
      </c>
      <c r="H68" s="1051" t="s">
        <v>451</v>
      </c>
      <c r="I68" s="441">
        <v>1</v>
      </c>
      <c r="J68" s="441" t="s">
        <v>646</v>
      </c>
      <c r="K68" s="441">
        <v>1</v>
      </c>
      <c r="L68" s="1051" t="s">
        <v>647</v>
      </c>
      <c r="M68" s="1048">
        <f>SUM(K68:K69)</f>
        <v>2</v>
      </c>
      <c r="N68" s="1045" t="str">
        <f>F5</f>
        <v>北郡坂ノ市サッカースポーツ少年団</v>
      </c>
      <c r="O68" s="1054"/>
      <c r="Q68" s="440" t="s">
        <v>644</v>
      </c>
      <c r="R68" s="1039" t="s">
        <v>688</v>
      </c>
      <c r="S68" s="1040"/>
      <c r="T68" s="1041"/>
      <c r="U68" s="1042">
        <f>'予選リーグ'!B31</f>
        <v>0.625</v>
      </c>
      <c r="V68" s="1045" t="str">
        <f>V7</f>
        <v>玖珠サッカースポーツ少年団</v>
      </c>
      <c r="W68" s="1048">
        <f>SUM(Y68:Y69)</f>
        <v>5</v>
      </c>
      <c r="X68" s="1051" t="s">
        <v>451</v>
      </c>
      <c r="Y68" s="441">
        <v>1</v>
      </c>
      <c r="Z68" s="441" t="s">
        <v>646</v>
      </c>
      <c r="AA68" s="441">
        <v>1</v>
      </c>
      <c r="AB68" s="1051" t="s">
        <v>647</v>
      </c>
      <c r="AC68" s="1048">
        <f>SUM(AA68:AA69)</f>
        <v>1</v>
      </c>
      <c r="AD68" s="1045" t="str">
        <f>V5</f>
        <v>竹田直入ＦＣ</v>
      </c>
      <c r="AE68" s="1054"/>
    </row>
    <row r="69" spans="1:31" ht="27.4" customHeight="1">
      <c r="A69" s="442" t="s">
        <v>649</v>
      </c>
      <c r="B69" s="1057"/>
      <c r="C69" s="1057"/>
      <c r="D69" s="1058"/>
      <c r="E69" s="1043"/>
      <c r="F69" s="1046"/>
      <c r="G69" s="1049"/>
      <c r="H69" s="1052"/>
      <c r="I69" s="430">
        <v>0</v>
      </c>
      <c r="J69" s="430" t="s">
        <v>650</v>
      </c>
      <c r="K69" s="430">
        <v>1</v>
      </c>
      <c r="L69" s="1052"/>
      <c r="M69" s="1049"/>
      <c r="N69" s="1046"/>
      <c r="O69" s="1055"/>
      <c r="Q69" s="442" t="s">
        <v>649</v>
      </c>
      <c r="R69" s="1057"/>
      <c r="S69" s="1057"/>
      <c r="T69" s="1058"/>
      <c r="U69" s="1043"/>
      <c r="V69" s="1046"/>
      <c r="W69" s="1049"/>
      <c r="X69" s="1052"/>
      <c r="Y69" s="430">
        <v>4</v>
      </c>
      <c r="Z69" s="430" t="s">
        <v>650</v>
      </c>
      <c r="AA69" s="430">
        <v>0</v>
      </c>
      <c r="AB69" s="1052"/>
      <c r="AC69" s="1049"/>
      <c r="AD69" s="1046"/>
      <c r="AE69" s="1055"/>
    </row>
    <row r="70" spans="1:31" ht="27.4" customHeight="1">
      <c r="A70" s="442" t="s">
        <v>651</v>
      </c>
      <c r="B70" s="1059" t="s">
        <v>687</v>
      </c>
      <c r="C70" s="1059"/>
      <c r="D70" s="1039"/>
      <c r="E70" s="1044"/>
      <c r="F70" s="1047"/>
      <c r="G70" s="1050"/>
      <c r="H70" s="1053"/>
      <c r="I70" s="444"/>
      <c r="J70" s="444" t="s">
        <v>653</v>
      </c>
      <c r="K70" s="444"/>
      <c r="L70" s="1053"/>
      <c r="M70" s="1050"/>
      <c r="N70" s="1047"/>
      <c r="O70" s="1056"/>
      <c r="Q70" s="442" t="s">
        <v>651</v>
      </c>
      <c r="R70" s="1059" t="s">
        <v>696</v>
      </c>
      <c r="S70" s="1059"/>
      <c r="T70" s="1039"/>
      <c r="U70" s="1044"/>
      <c r="V70" s="1047"/>
      <c r="W70" s="1050"/>
      <c r="X70" s="1053"/>
      <c r="Y70" s="444"/>
      <c r="Z70" s="444" t="s">
        <v>653</v>
      </c>
      <c r="AA70" s="444"/>
      <c r="AB70" s="1053"/>
      <c r="AC70" s="1050"/>
      <c r="AD70" s="1047"/>
      <c r="AE70" s="1056"/>
    </row>
    <row r="71" spans="1:31" ht="27.4" customHeight="1">
      <c r="A71" s="1060" t="s">
        <v>654</v>
      </c>
      <c r="B71" s="1060"/>
      <c r="C71" s="1060"/>
      <c r="D71" s="1061"/>
      <c r="E71" s="445" t="s">
        <v>655</v>
      </c>
      <c r="F71" s="446" t="s">
        <v>572</v>
      </c>
      <c r="G71" s="446" t="s">
        <v>656</v>
      </c>
      <c r="H71" s="446" t="s">
        <v>622</v>
      </c>
      <c r="I71" s="447" t="s">
        <v>657</v>
      </c>
      <c r="J71" s="448"/>
      <c r="K71" s="447" t="s">
        <v>657</v>
      </c>
      <c r="L71" s="446" t="s">
        <v>622</v>
      </c>
      <c r="M71" s="446" t="s">
        <v>656</v>
      </c>
      <c r="N71" s="446" t="s">
        <v>572</v>
      </c>
      <c r="O71" s="449" t="s">
        <v>655</v>
      </c>
      <c r="Q71" s="1060" t="s">
        <v>654</v>
      </c>
      <c r="R71" s="1060"/>
      <c r="S71" s="1060"/>
      <c r="T71" s="1061"/>
      <c r="U71" s="445" t="s">
        <v>655</v>
      </c>
      <c r="V71" s="446" t="s">
        <v>572</v>
      </c>
      <c r="W71" s="446" t="s">
        <v>656</v>
      </c>
      <c r="X71" s="446" t="s">
        <v>622</v>
      </c>
      <c r="Y71" s="447" t="s">
        <v>657</v>
      </c>
      <c r="Z71" s="448"/>
      <c r="AA71" s="447" t="s">
        <v>657</v>
      </c>
      <c r="AB71" s="446" t="s">
        <v>622</v>
      </c>
      <c r="AC71" s="446" t="s">
        <v>656</v>
      </c>
      <c r="AD71" s="446" t="s">
        <v>572</v>
      </c>
      <c r="AE71" s="449" t="s">
        <v>655</v>
      </c>
    </row>
    <row r="72" spans="5:31" ht="20.25" customHeight="1" hidden="1">
      <c r="E72" s="450" t="s">
        <v>658</v>
      </c>
      <c r="F72" s="451" t="str">
        <f>IF(ISERROR(VLOOKUP(CONCATENATE($F$68,"_",G72),'選手名簿'!$A:$E,5,FALSE))=TRUE,"",VLOOKUP(CONCATENATE($F$68,"_",G72),'選手名簿'!$A:$E,5,FALSE))</f>
        <v/>
      </c>
      <c r="G72" s="452"/>
      <c r="H72" s="452"/>
      <c r="I72" s="452"/>
      <c r="J72" s="453"/>
      <c r="K72" s="452"/>
      <c r="L72" s="452"/>
      <c r="M72" s="452"/>
      <c r="N72" s="451" t="str">
        <f>IF(ISERROR(VLOOKUP(CONCATENATE($N$68,"_",M72),'選手名簿'!$A:$E,5,FALSE))=TRUE,"",VLOOKUP(CONCATENATE($N$68,"_",M72),'選手名簿'!$A:$E,5,FALSE))</f>
        <v/>
      </c>
      <c r="O72" s="454"/>
      <c r="U72" s="450" t="s">
        <v>658</v>
      </c>
      <c r="V72" s="451" t="str">
        <f>IF(ISERROR(VLOOKUP(CONCATENATE($V$68,"_",W72),'選手名簿'!$A:$E,5,FALSE))=TRUE,"",VLOOKUP(CONCATENATE($V$68,"_",W72),'選手名簿'!$A:$E,5,FALSE))</f>
        <v/>
      </c>
      <c r="W72" s="452"/>
      <c r="X72" s="452"/>
      <c r="Y72" s="452"/>
      <c r="Z72" s="453"/>
      <c r="AA72" s="452"/>
      <c r="AB72" s="452"/>
      <c r="AC72" s="452"/>
      <c r="AD72" s="451" t="str">
        <f>IF(ISERROR(VLOOKUP(CONCATENATE($AD$68,"_",AC72),'選手名簿'!$A:$E,5,FALSE))=TRUE,"",VLOOKUP(CONCATENATE($AD$68,"_",AC72),'選手名簿'!$A:$E,5,FALSE))</f>
        <v/>
      </c>
      <c r="AE72" s="454"/>
    </row>
    <row r="73" spans="5:31" ht="20.25" customHeight="1" hidden="1">
      <c r="E73" s="450" t="s">
        <v>658</v>
      </c>
      <c r="F73" s="451" t="str">
        <f>IF(ISERROR(VLOOKUP(CONCATENATE($F$68,"_",G73),'選手名簿'!$A:$E,5,FALSE))=TRUE,"",VLOOKUP(CONCATENATE($F$68,"_",G73),'選手名簿'!$A:$E,5,FALSE))</f>
        <v/>
      </c>
      <c r="G73" s="452"/>
      <c r="H73" s="452"/>
      <c r="I73" s="452"/>
      <c r="J73" s="453"/>
      <c r="K73" s="452"/>
      <c r="L73" s="452"/>
      <c r="M73" s="452"/>
      <c r="N73" s="451" t="str">
        <f>IF(ISERROR(VLOOKUP(CONCATENATE($N$68,"_",M73),'選手名簿'!$A:$E,5,FALSE))=TRUE,"",VLOOKUP(CONCATENATE($N$68,"_",M73),'選手名簿'!$A:$E,5,FALSE))</f>
        <v/>
      </c>
      <c r="O73" s="454"/>
      <c r="U73" s="450" t="s">
        <v>658</v>
      </c>
      <c r="V73" s="451" t="str">
        <f>IF(ISERROR(VLOOKUP(CONCATENATE($V$68,"_",W73),'選手名簿'!$A:$E,5,FALSE))=TRUE,"",VLOOKUP(CONCATENATE($V$68,"_",W73),'選手名簿'!$A:$E,5,FALSE))</f>
        <v/>
      </c>
      <c r="W73" s="452"/>
      <c r="X73" s="452"/>
      <c r="Y73" s="452"/>
      <c r="Z73" s="453"/>
      <c r="AA73" s="452"/>
      <c r="AB73" s="452"/>
      <c r="AC73" s="452"/>
      <c r="AD73" s="451" t="str">
        <f>IF(ISERROR(VLOOKUP(CONCATENATE($AD$68,"_",AC73),'選手名簿'!$A:$E,5,FALSE))=TRUE,"",VLOOKUP(CONCATENATE($AD$68,"_",AC73),'選手名簿'!$A:$E,5,FALSE))</f>
        <v/>
      </c>
      <c r="AE73" s="454"/>
    </row>
    <row r="74" spans="5:31" ht="20.25" customHeight="1" hidden="1">
      <c r="E74" s="450" t="s">
        <v>658</v>
      </c>
      <c r="F74" s="451" t="str">
        <f>IF(ISERROR(VLOOKUP(CONCATENATE($F$68,"_",G74),'選手名簿'!$A:$E,5,FALSE))=TRUE,"",VLOOKUP(CONCATENATE($F$68,"_",G74),'選手名簿'!$A:$E,5,FALSE))</f>
        <v/>
      </c>
      <c r="G74" s="452"/>
      <c r="H74" s="452"/>
      <c r="I74" s="452"/>
      <c r="J74" s="453"/>
      <c r="K74" s="452"/>
      <c r="L74" s="452"/>
      <c r="M74" s="452"/>
      <c r="N74" s="451" t="str">
        <f>IF(ISERROR(VLOOKUP(CONCATENATE($N$68,"_",M74),'選手名簿'!$A:$E,5,FALSE))=TRUE,"",VLOOKUP(CONCATENATE($N$68,"_",M74),'選手名簿'!$A:$E,5,FALSE))</f>
        <v/>
      </c>
      <c r="O74" s="454"/>
      <c r="U74" s="450" t="s">
        <v>658</v>
      </c>
      <c r="V74" s="451" t="str">
        <f>IF(ISERROR(VLOOKUP(CONCATENATE($V$68,"_",W74),'選手名簿'!$A:$E,5,FALSE))=TRUE,"",VLOOKUP(CONCATENATE($V$68,"_",W74),'選手名簿'!$A:$E,5,FALSE))</f>
        <v/>
      </c>
      <c r="W74" s="452"/>
      <c r="X74" s="452"/>
      <c r="Y74" s="452"/>
      <c r="Z74" s="453"/>
      <c r="AA74" s="452"/>
      <c r="AB74" s="452"/>
      <c r="AC74" s="452"/>
      <c r="AD74" s="451" t="str">
        <f>IF(ISERROR(VLOOKUP(CONCATENATE($AD$68,"_",AC74),'選手名簿'!$A:$E,5,FALSE))=TRUE,"",VLOOKUP(CONCATENATE($AD$68,"_",AC74),'選手名簿'!$A:$E,5,FALSE))</f>
        <v/>
      </c>
      <c r="AE74" s="454"/>
    </row>
    <row r="75" spans="5:31" ht="20.25" customHeight="1" hidden="1">
      <c r="E75" s="450" t="s">
        <v>658</v>
      </c>
      <c r="F75" s="451" t="str">
        <f>IF(ISERROR(VLOOKUP(CONCATENATE($F$68,"_",G75),'選手名簿'!$A:$E,5,FALSE))=TRUE,"",VLOOKUP(CONCATENATE($F$68,"_",G75),'選手名簿'!$A:$E,5,FALSE))</f>
        <v/>
      </c>
      <c r="G75" s="452"/>
      <c r="H75" s="452"/>
      <c r="I75" s="452"/>
      <c r="J75" s="453"/>
      <c r="K75" s="452"/>
      <c r="L75" s="452"/>
      <c r="M75" s="452"/>
      <c r="N75" s="451" t="str">
        <f>IF(ISERROR(VLOOKUP(CONCATENATE($N$68,"_",M75),'選手名簿'!$A:$E,5,FALSE))=TRUE,"",VLOOKUP(CONCATENATE($N$68,"_",M75),'選手名簿'!$A:$E,5,FALSE))</f>
        <v/>
      </c>
      <c r="O75" s="454"/>
      <c r="U75" s="450" t="s">
        <v>658</v>
      </c>
      <c r="V75" s="451" t="str">
        <f>IF(ISERROR(VLOOKUP(CONCATENATE($V$68,"_",W75),'選手名簿'!$A:$E,5,FALSE))=TRUE,"",VLOOKUP(CONCATENATE($V$68,"_",W75),'選手名簿'!$A:$E,5,FALSE))</f>
        <v/>
      </c>
      <c r="W75" s="452"/>
      <c r="X75" s="452"/>
      <c r="Y75" s="452"/>
      <c r="Z75" s="453"/>
      <c r="AA75" s="452"/>
      <c r="AB75" s="452"/>
      <c r="AC75" s="452"/>
      <c r="AD75" s="451" t="str">
        <f>IF(ISERROR(VLOOKUP(CONCATENATE($AD$68,"_",AC75),'選手名簿'!$A:$E,5,FALSE))=TRUE,"",VLOOKUP(CONCATENATE($AD$68,"_",AC75),'選手名簿'!$A:$E,5,FALSE))</f>
        <v/>
      </c>
      <c r="AE75" s="454"/>
    </row>
    <row r="76" spans="5:31" ht="20.25" customHeight="1" hidden="1">
      <c r="E76" s="450" t="s">
        <v>658</v>
      </c>
      <c r="F76" s="451" t="str">
        <f>IF(ISERROR(VLOOKUP(CONCATENATE($F$68,"_",G76),'選手名簿'!$A:$E,5,FALSE))=TRUE,"",VLOOKUP(CONCATENATE($F$68,"_",G76),'選手名簿'!$A:$E,5,FALSE))</f>
        <v/>
      </c>
      <c r="G76" s="452"/>
      <c r="H76" s="452"/>
      <c r="I76" s="452"/>
      <c r="J76" s="453"/>
      <c r="K76" s="452"/>
      <c r="L76" s="452"/>
      <c r="M76" s="452"/>
      <c r="N76" s="451" t="str">
        <f>IF(ISERROR(VLOOKUP(CONCATENATE($N$68,"_",M76),'選手名簿'!$A:$E,5,FALSE))=TRUE,"",VLOOKUP(CONCATENATE($N$68,"_",M76),'選手名簿'!$A:$E,5,FALSE))</f>
        <v/>
      </c>
      <c r="O76" s="454"/>
      <c r="U76" s="450" t="s">
        <v>658</v>
      </c>
      <c r="V76" s="451" t="str">
        <f>IF(ISERROR(VLOOKUP(CONCATENATE($V$68,"_",W76),'選手名簿'!$A:$E,5,FALSE))=TRUE,"",VLOOKUP(CONCATENATE($V$68,"_",W76),'選手名簿'!$A:$E,5,FALSE))</f>
        <v/>
      </c>
      <c r="W76" s="452"/>
      <c r="X76" s="452"/>
      <c r="Y76" s="452"/>
      <c r="Z76" s="453"/>
      <c r="AA76" s="452"/>
      <c r="AB76" s="452"/>
      <c r="AC76" s="452"/>
      <c r="AD76" s="451" t="str">
        <f>IF(ISERROR(VLOOKUP(CONCATENATE($AD$68,"_",AC76),'選手名簿'!$A:$E,5,FALSE))=TRUE,"",VLOOKUP(CONCATENATE($AD$68,"_",AC76),'選手名簿'!$A:$E,5,FALSE))</f>
        <v/>
      </c>
      <c r="AE76" s="454"/>
    </row>
    <row r="77" spans="5:31" ht="20.25" customHeight="1" hidden="1">
      <c r="E77" s="450" t="s">
        <v>658</v>
      </c>
      <c r="F77" s="451" t="str">
        <f>IF(ISERROR(VLOOKUP(CONCATENATE($F$68,"_",G77),'選手名簿'!$A:$E,5,FALSE))=TRUE,"",VLOOKUP(CONCATENATE($F$68,"_",G77),'選手名簿'!$A:$E,5,FALSE))</f>
        <v/>
      </c>
      <c r="G77" s="452"/>
      <c r="H77" s="452"/>
      <c r="I77" s="452"/>
      <c r="J77" s="453"/>
      <c r="K77" s="452"/>
      <c r="L77" s="452"/>
      <c r="M77" s="452"/>
      <c r="N77" s="451" t="str">
        <f>IF(ISERROR(VLOOKUP(CONCATENATE($N$68,"_",M77),'選手名簿'!$A:$E,5,FALSE))=TRUE,"",VLOOKUP(CONCATENATE($N$68,"_",M77),'選手名簿'!$A:$E,5,FALSE))</f>
        <v/>
      </c>
      <c r="O77" s="454"/>
      <c r="U77" s="450" t="s">
        <v>658</v>
      </c>
      <c r="V77" s="451" t="str">
        <f>IF(ISERROR(VLOOKUP(CONCATENATE($V$68,"_",W77),'選手名簿'!$A:$E,5,FALSE))=TRUE,"",VLOOKUP(CONCATENATE($V$68,"_",W77),'選手名簿'!$A:$E,5,FALSE))</f>
        <v/>
      </c>
      <c r="W77" s="452"/>
      <c r="X77" s="452"/>
      <c r="Y77" s="452"/>
      <c r="Z77" s="453"/>
      <c r="AA77" s="452"/>
      <c r="AB77" s="452"/>
      <c r="AC77" s="452"/>
      <c r="AD77" s="451" t="str">
        <f>IF(ISERROR(VLOOKUP(CONCATENATE($AD$68,"_",AC77),'選手名簿'!$A:$E,5,FALSE))=TRUE,"",VLOOKUP(CONCATENATE($AD$68,"_",AC77),'選手名簿'!$A:$E,5,FALSE))</f>
        <v/>
      </c>
      <c r="AE77" s="454"/>
    </row>
    <row r="78" spans="5:31" ht="20.25" customHeight="1" hidden="1">
      <c r="E78" s="450" t="s">
        <v>658</v>
      </c>
      <c r="F78" s="451" t="str">
        <f>IF(ISERROR(VLOOKUP(CONCATENATE($F$68,"_",G78),'選手名簿'!$A:$E,5,FALSE))=TRUE,"",VLOOKUP(CONCATENATE($F$68,"_",G78),'選手名簿'!$A:$E,5,FALSE))</f>
        <v/>
      </c>
      <c r="G78" s="452"/>
      <c r="H78" s="452"/>
      <c r="I78" s="452"/>
      <c r="J78" s="453"/>
      <c r="K78" s="452"/>
      <c r="L78" s="452"/>
      <c r="M78" s="452"/>
      <c r="N78" s="451" t="str">
        <f>IF(ISERROR(VLOOKUP(CONCATENATE($N$68,"_",M78),'選手名簿'!$A:$E,5,FALSE))=TRUE,"",VLOOKUP(CONCATENATE($N$68,"_",M78),'選手名簿'!$A:$E,5,FALSE))</f>
        <v/>
      </c>
      <c r="O78" s="454"/>
      <c r="U78" s="450" t="s">
        <v>658</v>
      </c>
      <c r="V78" s="451" t="str">
        <f>IF(ISERROR(VLOOKUP(CONCATENATE($V$68,"_",W78),'選手名簿'!$A:$E,5,FALSE))=TRUE,"",VLOOKUP(CONCATENATE($V$68,"_",W78),'選手名簿'!$A:$E,5,FALSE))</f>
        <v/>
      </c>
      <c r="W78" s="452"/>
      <c r="X78" s="452"/>
      <c r="Y78" s="452"/>
      <c r="Z78" s="453"/>
      <c r="AA78" s="452"/>
      <c r="AB78" s="452"/>
      <c r="AC78" s="452"/>
      <c r="AD78" s="451" t="str">
        <f>IF(ISERROR(VLOOKUP(CONCATENATE($AD$68,"_",AC78),'選手名簿'!$A:$E,5,FALSE))=TRUE,"",VLOOKUP(CONCATENATE($AD$68,"_",AC78),'選手名簿'!$A:$E,5,FALSE))</f>
        <v/>
      </c>
      <c r="AE78" s="454"/>
    </row>
    <row r="79" spans="5:31" ht="20.25" customHeight="1" hidden="1">
      <c r="E79" s="450" t="s">
        <v>658</v>
      </c>
      <c r="F79" s="451" t="str">
        <f>IF(ISERROR(VLOOKUP(CONCATENATE($F$68,"_",G79),'選手名簿'!$A:$E,5,FALSE))=TRUE,"",VLOOKUP(CONCATENATE($F$68,"_",G79),'選手名簿'!$A:$E,5,FALSE))</f>
        <v/>
      </c>
      <c r="G79" s="452"/>
      <c r="H79" s="452"/>
      <c r="I79" s="452"/>
      <c r="J79" s="453"/>
      <c r="K79" s="452"/>
      <c r="L79" s="452"/>
      <c r="M79" s="452"/>
      <c r="N79" s="451" t="str">
        <f>IF(ISERROR(VLOOKUP(CONCATENATE($N$68,"_",M79),'選手名簿'!$A:$E,5,FALSE))=TRUE,"",VLOOKUP(CONCATENATE($N$68,"_",M79),'選手名簿'!$A:$E,5,FALSE))</f>
        <v/>
      </c>
      <c r="O79" s="454"/>
      <c r="U79" s="450" t="s">
        <v>658</v>
      </c>
      <c r="V79" s="451" t="str">
        <f>IF(ISERROR(VLOOKUP(CONCATENATE($V$68,"_",W79),'選手名簿'!$A:$E,5,FALSE))=TRUE,"",VLOOKUP(CONCATENATE($V$68,"_",W79),'選手名簿'!$A:$E,5,FALSE))</f>
        <v/>
      </c>
      <c r="W79" s="452"/>
      <c r="X79" s="452"/>
      <c r="Y79" s="452"/>
      <c r="Z79" s="453"/>
      <c r="AA79" s="452"/>
      <c r="AB79" s="452"/>
      <c r="AC79" s="452"/>
      <c r="AD79" s="451" t="str">
        <f>IF(ISERROR(VLOOKUP(CONCATENATE($AD$68,"_",AC79),'選手名簿'!$A:$E,5,FALSE))=TRUE,"",VLOOKUP(CONCATENATE($AD$68,"_",AC79),'選手名簿'!$A:$E,5,FALSE))</f>
        <v/>
      </c>
      <c r="AE79" s="454"/>
    </row>
    <row r="80" spans="5:31" ht="20.25" customHeight="1" hidden="1">
      <c r="E80" s="450" t="s">
        <v>658</v>
      </c>
      <c r="F80" s="451" t="str">
        <f>IF(ISERROR(VLOOKUP(CONCATENATE($F$68,"_",G80),'選手名簿'!$A:$E,5,FALSE))=TRUE,"",VLOOKUP(CONCATENATE($F$68,"_",G80),'選手名簿'!$A:$E,5,FALSE))</f>
        <v/>
      </c>
      <c r="G80" s="452"/>
      <c r="H80" s="452"/>
      <c r="I80" s="452"/>
      <c r="J80" s="453"/>
      <c r="K80" s="452"/>
      <c r="L80" s="452"/>
      <c r="M80" s="452"/>
      <c r="N80" s="451" t="str">
        <f>IF(ISERROR(VLOOKUP(CONCATENATE($N$68,"_",M80),'選手名簿'!$A:$E,5,FALSE))=TRUE,"",VLOOKUP(CONCATENATE($N$68,"_",M80),'選手名簿'!$A:$E,5,FALSE))</f>
        <v/>
      </c>
      <c r="O80" s="454"/>
      <c r="U80" s="450" t="s">
        <v>658</v>
      </c>
      <c r="V80" s="451" t="str">
        <f>IF(ISERROR(VLOOKUP(CONCATENATE($V$68,"_",W80),'選手名簿'!$A:$E,5,FALSE))=TRUE,"",VLOOKUP(CONCATENATE($V$68,"_",W80),'選手名簿'!$A:$E,5,FALSE))</f>
        <v/>
      </c>
      <c r="W80" s="452"/>
      <c r="X80" s="452"/>
      <c r="Y80" s="452"/>
      <c r="Z80" s="453"/>
      <c r="AA80" s="452"/>
      <c r="AB80" s="452"/>
      <c r="AC80" s="452"/>
      <c r="AD80" s="451" t="str">
        <f>IF(ISERROR(VLOOKUP(CONCATENATE($AD$68,"_",AC80),'選手名簿'!$A:$E,5,FALSE))=TRUE,"",VLOOKUP(CONCATENATE($AD$68,"_",AC80),'選手名簿'!$A:$E,5,FALSE))</f>
        <v/>
      </c>
      <c r="AE80" s="454"/>
    </row>
    <row r="81" spans="5:31" ht="20.25" customHeight="1" hidden="1">
      <c r="E81" s="455" t="s">
        <v>658</v>
      </c>
      <c r="F81" s="456" t="str">
        <f>IF(ISERROR(VLOOKUP(CONCATENATE($F$68,"_",G81),'選手名簿'!$A:$E,5,FALSE))=TRUE,"",VLOOKUP(CONCATENATE($F$68,"_",G81),'選手名簿'!$A:$E,5,FALSE))</f>
        <v/>
      </c>
      <c r="G81" s="457"/>
      <c r="H81" s="457"/>
      <c r="I81" s="457"/>
      <c r="J81" s="458"/>
      <c r="K81" s="457"/>
      <c r="L81" s="457"/>
      <c r="M81" s="457"/>
      <c r="N81" s="456" t="str">
        <f>IF(ISERROR(VLOOKUP(CONCATENATE($N$68,"_",M81),'選手名簿'!$A:$E,5,FALSE))=TRUE,"",VLOOKUP(CONCATENATE($N$68,"_",M81),'選手名簿'!$A:$E,5,FALSE))</f>
        <v/>
      </c>
      <c r="O81" s="454"/>
      <c r="U81" s="455" t="s">
        <v>658</v>
      </c>
      <c r="V81" s="456" t="str">
        <f>IF(ISERROR(VLOOKUP(CONCATENATE($V$68,"_",W81),'選手名簿'!$A:$E,5,FALSE))=TRUE,"",VLOOKUP(CONCATENATE($V$68,"_",W81),'選手名簿'!$A:$E,5,FALSE))</f>
        <v/>
      </c>
      <c r="W81" s="457"/>
      <c r="X81" s="457"/>
      <c r="Y81" s="457"/>
      <c r="Z81" s="458"/>
      <c r="AA81" s="457"/>
      <c r="AB81" s="457"/>
      <c r="AC81" s="457"/>
      <c r="AD81" s="456" t="str">
        <f>IF(ISERROR(VLOOKUP(CONCATENATE($AD$68,"_",AC81),'選手名簿'!$A:$E,5,FALSE))=TRUE,"",VLOOKUP(CONCATENATE($AD$68,"_",AC81),'選手名簿'!$A:$E,5,FALSE))</f>
        <v/>
      </c>
      <c r="AE81" s="454"/>
    </row>
    <row r="82" spans="1:31" ht="20.25" customHeight="1">
      <c r="A82" s="459" t="s">
        <v>656</v>
      </c>
      <c r="B82" s="1062" t="s">
        <v>690</v>
      </c>
      <c r="C82" s="1062"/>
      <c r="D82" s="1063"/>
      <c r="E82" s="450"/>
      <c r="F82" s="451" t="str">
        <f>IF(ISERROR(VLOOKUP(CONCATENATE($F$68,"_",G82),'選手名簿'!$A:$E,5,FALSE))=TRUE,"",VLOOKUP(CONCATENATE($F$68,"_",G82),'選手名簿'!$A:$E,5,FALSE))</f>
        <v/>
      </c>
      <c r="G82" s="452"/>
      <c r="H82" s="452"/>
      <c r="I82" s="452"/>
      <c r="J82" s="453"/>
      <c r="K82" s="452"/>
      <c r="L82" s="452"/>
      <c r="M82" s="452"/>
      <c r="N82" s="451" t="str">
        <f>IF(ISERROR(VLOOKUP(CONCATENATE($N$68,"_",M82),'選手名簿'!$A:$E,5,FALSE))=TRUE,"",VLOOKUP(CONCATENATE($N$68,"_",M82),'選手名簿'!$A:$E,5,FALSE))</f>
        <v/>
      </c>
      <c r="O82" s="460"/>
      <c r="Q82" s="459" t="s">
        <v>656</v>
      </c>
      <c r="R82" s="1062" t="s">
        <v>695</v>
      </c>
      <c r="S82" s="1062"/>
      <c r="T82" s="1063"/>
      <c r="U82" s="450"/>
      <c r="V82" s="451" t="str">
        <f>IF(ISERROR(VLOOKUP(CONCATENATE($V$68,"_",W82),'選手名簿'!$A:$E,5,FALSE))=TRUE,"",VLOOKUP(CONCATENATE($V$68,"_",W82),'選手名簿'!$A:$E,5,FALSE))</f>
        <v/>
      </c>
      <c r="W82" s="452"/>
      <c r="X82" s="452"/>
      <c r="Y82" s="452"/>
      <c r="Z82" s="453"/>
      <c r="AA82" s="452"/>
      <c r="AB82" s="452"/>
      <c r="AC82" s="452"/>
      <c r="AD82" s="451" t="str">
        <f>IF(ISERROR(VLOOKUP(CONCATENATE($AD$68,"_",AC82),'選手名簿'!$A:$E,5,FALSE))=TRUE,"",VLOOKUP(CONCATENATE($AD$68,"_",AC82),'選手名簿'!$A:$E,5,FALSE))</f>
        <v/>
      </c>
      <c r="AE82" s="460"/>
    </row>
    <row r="83" spans="1:31" ht="20.25" customHeight="1">
      <c r="A83" s="461" t="s">
        <v>240</v>
      </c>
      <c r="B83" s="1064" t="str">
        <f>IF(ISERROR(VLOOKUP(B82,'審判員'!$A:$C,2,FALSE))=TRUE,"",VLOOKUP(B82,'審判員'!$A:$C,2,FALSE))</f>
        <v>川端　大翔</v>
      </c>
      <c r="C83" s="1065"/>
      <c r="D83" s="461" t="str">
        <f>IF(ISERROR(VLOOKUP(B82,'審判員'!$A:$C,3,FALSE))=TRUE,"",VLOOKUP(B82,'審判員'!$A:$C,3,FALSE))</f>
        <v>３級</v>
      </c>
      <c r="E83" s="463"/>
      <c r="F83" s="464" t="str">
        <f>IF(ISERROR(VLOOKUP(CONCATENATE($F$68,"_",G83),'選手名簿'!$A:$E,5,FALSE))=TRUE,"",VLOOKUP(CONCATENATE($F$68,"_",G83),'選手名簿'!$A:$E,5,FALSE))</f>
        <v/>
      </c>
      <c r="G83" s="465"/>
      <c r="H83" s="465"/>
      <c r="I83" s="465"/>
      <c r="J83" s="453"/>
      <c r="K83" s="465"/>
      <c r="L83" s="465"/>
      <c r="M83" s="465"/>
      <c r="N83" s="464" t="str">
        <f>IF(ISERROR(VLOOKUP(CONCATENATE($N$68,"_",M83),'選手名簿'!$A:$E,5,FALSE))=TRUE,"",VLOOKUP(CONCATENATE($N$68,"_",M83),'選手名簿'!$A:$E,5,FALSE))</f>
        <v/>
      </c>
      <c r="O83" s="460"/>
      <c r="Q83" s="461" t="s">
        <v>240</v>
      </c>
      <c r="R83" s="1064" t="str">
        <f>IF(ISERROR(VLOOKUP(R82,'審判員'!$A:$C,2,FALSE))=TRUE,"",VLOOKUP(R82,'審判員'!$A:$C,2,FALSE))</f>
        <v>田尻　貴志</v>
      </c>
      <c r="S83" s="1065"/>
      <c r="T83" s="461" t="str">
        <f>IF(ISERROR(VLOOKUP(R82,'審判員'!$A:$C,3,FALSE))=TRUE,"",VLOOKUP(R82,'審判員'!$A:$C,3,FALSE))</f>
        <v>３級</v>
      </c>
      <c r="U83" s="463"/>
      <c r="V83" s="464" t="str">
        <f>IF(ISERROR(VLOOKUP(CONCATENATE($V$68,"_",W83),'選手名簿'!$A:$E,5,FALSE))=TRUE,"",VLOOKUP(CONCATENATE($V$68,"_",W83),'選手名簿'!$A:$E,5,FALSE))</f>
        <v/>
      </c>
      <c r="W83" s="465"/>
      <c r="X83" s="465"/>
      <c r="Y83" s="465"/>
      <c r="Z83" s="453"/>
      <c r="AA83" s="465"/>
      <c r="AB83" s="465"/>
      <c r="AC83" s="465"/>
      <c r="AD83" s="464" t="str">
        <f>IF(ISERROR(VLOOKUP(CONCATENATE($AD$68,"_",AC83),'選手名簿'!$A:$E,5,FALSE))=TRUE,"",VLOOKUP(CONCATENATE($AD$68,"_",AC83),'選手名簿'!$A:$E,5,FALSE))</f>
        <v/>
      </c>
      <c r="AE83" s="460"/>
    </row>
    <row r="84" spans="1:31" ht="20.25" customHeight="1">
      <c r="A84" s="459" t="s">
        <v>656</v>
      </c>
      <c r="B84" s="1062" t="s">
        <v>697</v>
      </c>
      <c r="C84" s="1062"/>
      <c r="D84" s="1063"/>
      <c r="E84" s="463"/>
      <c r="F84" s="464" t="str">
        <f>IF(ISERROR(VLOOKUP(CONCATENATE($F$68,"_",G84),'選手名簿'!$A:$E,5,FALSE))=TRUE,"",VLOOKUP(CONCATENATE($F$68,"_",G84),'選手名簿'!$A:$E,5,FALSE))</f>
        <v/>
      </c>
      <c r="G84" s="465"/>
      <c r="H84" s="465"/>
      <c r="I84" s="465"/>
      <c r="J84" s="453"/>
      <c r="K84" s="465"/>
      <c r="L84" s="465"/>
      <c r="M84" s="465"/>
      <c r="N84" s="464" t="str">
        <f>IF(ISERROR(VLOOKUP(CONCATENATE($N$68,"_",M84),'選手名簿'!$A:$E,5,FALSE))=TRUE,"",VLOOKUP(CONCATENATE($N$68,"_",M84),'選手名簿'!$A:$E,5,FALSE))</f>
        <v/>
      </c>
      <c r="O84" s="460"/>
      <c r="Q84" s="459" t="s">
        <v>656</v>
      </c>
      <c r="R84" s="1062" t="s">
        <v>698</v>
      </c>
      <c r="S84" s="1062"/>
      <c r="T84" s="1063"/>
      <c r="U84" s="463"/>
      <c r="V84" s="464" t="str">
        <f>IF(ISERROR(VLOOKUP(CONCATENATE($V$68,"_",W84),'選手名簿'!$A:$E,5,FALSE))=TRUE,"",VLOOKUP(CONCATENATE($V$68,"_",W84),'選手名簿'!$A:$E,5,FALSE))</f>
        <v/>
      </c>
      <c r="W84" s="465"/>
      <c r="X84" s="465"/>
      <c r="Y84" s="465"/>
      <c r="Z84" s="453"/>
      <c r="AA84" s="465"/>
      <c r="AB84" s="465"/>
      <c r="AC84" s="465"/>
      <c r="AD84" s="464" t="str">
        <f>IF(ISERROR(VLOOKUP(CONCATENATE($AD$68,"_",AC84),'選手名簿'!$A:$E,5,FALSE))=TRUE,"",VLOOKUP(CONCATENATE($AD$68,"_",AC84),'選手名簿'!$A:$E,5,FALSE))</f>
        <v/>
      </c>
      <c r="AE84" s="460"/>
    </row>
    <row r="85" spans="1:31" ht="20.25" customHeight="1">
      <c r="A85" s="461" t="s">
        <v>663</v>
      </c>
      <c r="B85" s="1064" t="str">
        <f>IF(ISERROR(VLOOKUP(B84,'審判員'!$A:$C,2,FALSE))=TRUE,"",VLOOKUP(B84,'審判員'!$A:$C,2,FALSE))</f>
        <v>大野　盛通</v>
      </c>
      <c r="C85" s="1065"/>
      <c r="D85" s="461" t="str">
        <f>IF(ISERROR(VLOOKUP(B84,'審判員'!$A:$C,3,FALSE))=TRUE,"",VLOOKUP(B84,'審判員'!$A:$C,3,FALSE))</f>
        <v>３級</v>
      </c>
      <c r="E85" s="463"/>
      <c r="F85" s="464" t="str">
        <f>IF(ISERROR(VLOOKUP(CONCATENATE($F$68,"_",G85),'選手名簿'!$A:$E,5,FALSE))=TRUE,"",VLOOKUP(CONCATENATE($F$68,"_",G85),'選手名簿'!$A:$E,5,FALSE))</f>
        <v/>
      </c>
      <c r="G85" s="465"/>
      <c r="H85" s="465"/>
      <c r="I85" s="465"/>
      <c r="J85" s="453"/>
      <c r="K85" s="465"/>
      <c r="L85" s="465"/>
      <c r="M85" s="465"/>
      <c r="N85" s="464" t="str">
        <f>IF(ISERROR(VLOOKUP(CONCATENATE($N$68,"_",M85),'選手名簿'!$A:$E,5,FALSE))=TRUE,"",VLOOKUP(CONCATENATE($N$68,"_",M85),'選手名簿'!$A:$E,5,FALSE))</f>
        <v/>
      </c>
      <c r="O85" s="460"/>
      <c r="Q85" s="461" t="s">
        <v>663</v>
      </c>
      <c r="R85" s="1064" t="str">
        <f>IF(ISERROR(VLOOKUP(R84,'審判員'!$A:$C,2,FALSE))=TRUE,"",VLOOKUP(R84,'審判員'!$A:$C,2,FALSE))</f>
        <v>石山　慎史</v>
      </c>
      <c r="S85" s="1065"/>
      <c r="T85" s="461" t="str">
        <f>IF(ISERROR(VLOOKUP(R84,'審判員'!$A:$C,3,FALSE))=TRUE,"",VLOOKUP(R84,'審判員'!$A:$C,3,FALSE))</f>
        <v>３級</v>
      </c>
      <c r="U85" s="463"/>
      <c r="V85" s="464" t="str">
        <f>IF(ISERROR(VLOOKUP(CONCATENATE($V$68,"_",W85),'選手名簿'!$A:$E,5,FALSE))=TRUE,"",VLOOKUP(CONCATENATE($V$68,"_",W85),'選手名簿'!$A:$E,5,FALSE))</f>
        <v/>
      </c>
      <c r="W85" s="465"/>
      <c r="X85" s="465"/>
      <c r="Y85" s="465"/>
      <c r="Z85" s="453"/>
      <c r="AA85" s="465"/>
      <c r="AB85" s="465"/>
      <c r="AC85" s="465"/>
      <c r="AD85" s="464" t="str">
        <f>IF(ISERROR(VLOOKUP(CONCATENATE($AD$68,"_",AC85),'選手名簿'!$A:$E,5,FALSE))=TRUE,"",VLOOKUP(CONCATENATE($AD$68,"_",AC85),'選手名簿'!$A:$E,5,FALSE))</f>
        <v/>
      </c>
      <c r="AE85" s="460"/>
    </row>
    <row r="86" spans="1:31" ht="20.25" customHeight="1">
      <c r="A86" s="459" t="s">
        <v>656</v>
      </c>
      <c r="B86" s="1062" t="s">
        <v>699</v>
      </c>
      <c r="C86" s="1062"/>
      <c r="D86" s="1063"/>
      <c r="E86" s="463"/>
      <c r="F86" s="464" t="str">
        <f>IF(ISERROR(VLOOKUP(CONCATENATE($F$68,"_",G86),'選手名簿'!$A:$E,5,FALSE))=TRUE,"",VLOOKUP(CONCATENATE($F$68,"_",G86),'選手名簿'!$A:$E,5,FALSE))</f>
        <v/>
      </c>
      <c r="G86" s="465"/>
      <c r="H86" s="465"/>
      <c r="I86" s="465"/>
      <c r="J86" s="453"/>
      <c r="K86" s="465"/>
      <c r="L86" s="465"/>
      <c r="M86" s="465"/>
      <c r="N86" s="464" t="str">
        <f>IF(ISERROR(VLOOKUP(CONCATENATE($N$68,"_",M86),'選手名簿'!$A:$E,5,FALSE))=TRUE,"",VLOOKUP(CONCATENATE($N$68,"_",M86),'選手名簿'!$A:$E,5,FALSE))</f>
        <v/>
      </c>
      <c r="O86" s="460"/>
      <c r="Q86" s="459" t="s">
        <v>656</v>
      </c>
      <c r="R86" s="1062" t="s">
        <v>692</v>
      </c>
      <c r="S86" s="1062"/>
      <c r="T86" s="1063"/>
      <c r="U86" s="463"/>
      <c r="V86" s="464" t="str">
        <f>IF(ISERROR(VLOOKUP(CONCATENATE($V$68,"_",W86),'選手名簿'!$A:$E,5,FALSE))=TRUE,"",VLOOKUP(CONCATENATE($V$68,"_",W86),'選手名簿'!$A:$E,5,FALSE))</f>
        <v/>
      </c>
      <c r="W86" s="465"/>
      <c r="X86" s="465"/>
      <c r="Y86" s="465"/>
      <c r="Z86" s="453"/>
      <c r="AA86" s="465"/>
      <c r="AB86" s="465"/>
      <c r="AC86" s="465"/>
      <c r="AD86" s="464" t="str">
        <f>IF(ISERROR(VLOOKUP(CONCATENATE($AD$68,"_",AC86),'選手名簿'!$A:$E,5,FALSE))=TRUE,"",VLOOKUP(CONCATENATE($AD$68,"_",AC86),'選手名簿'!$A:$E,5,FALSE))</f>
        <v/>
      </c>
      <c r="AE86" s="460"/>
    </row>
    <row r="87" spans="1:31" ht="20.25" customHeight="1">
      <c r="A87" s="461" t="s">
        <v>666</v>
      </c>
      <c r="B87" s="1064" t="str">
        <f>IF(ISERROR(VLOOKUP(B86,'審判員'!$A:$C,2,FALSE))=TRUE,"",VLOOKUP(B86,'審判員'!$A:$C,2,FALSE))</f>
        <v>吉田　栄治</v>
      </c>
      <c r="C87" s="1065"/>
      <c r="D87" s="461" t="str">
        <f>IF(ISERROR(VLOOKUP(B86,'審判員'!$A:$C,3,FALSE))=TRUE,"",VLOOKUP(B86,'審判員'!$A:$C,3,FALSE))</f>
        <v>３級</v>
      </c>
      <c r="E87" s="463"/>
      <c r="F87" s="464" t="str">
        <f>IF(ISERROR(VLOOKUP(CONCATENATE($F$68,"_",G87),'選手名簿'!$A:$E,5,FALSE))=TRUE,"",VLOOKUP(CONCATENATE($F$68,"_",G87),'選手名簿'!$A:$E,5,FALSE))</f>
        <v/>
      </c>
      <c r="G87" s="465"/>
      <c r="H87" s="465"/>
      <c r="I87" s="465"/>
      <c r="J87" s="453"/>
      <c r="K87" s="465"/>
      <c r="L87" s="465"/>
      <c r="M87" s="465"/>
      <c r="N87" s="464" t="str">
        <f>IF(ISERROR(VLOOKUP(CONCATENATE($N$68,"_",M87),'選手名簿'!$A:$E,5,FALSE))=TRUE,"",VLOOKUP(CONCATENATE($N$68,"_",M87),'選手名簿'!$A:$E,5,FALSE))</f>
        <v/>
      </c>
      <c r="O87" s="460"/>
      <c r="Q87" s="461" t="s">
        <v>666</v>
      </c>
      <c r="R87" s="1064" t="str">
        <f>IF(ISERROR(VLOOKUP(R86,'審判員'!$A:$C,2,FALSE))=TRUE,"",VLOOKUP(R86,'審判員'!$A:$C,2,FALSE))</f>
        <v>敷嶋　義郎</v>
      </c>
      <c r="S87" s="1065"/>
      <c r="T87" s="461" t="str">
        <f>IF(ISERROR(VLOOKUP(R86,'審判員'!$A:$C,3,FALSE))=TRUE,"",VLOOKUP(R86,'審判員'!$A:$C,3,FALSE))</f>
        <v>３級</v>
      </c>
      <c r="U87" s="463"/>
      <c r="V87" s="464" t="str">
        <f>IF(ISERROR(VLOOKUP(CONCATENATE($V$68,"_",W87),'選手名簿'!$A:$E,5,FALSE))=TRUE,"",VLOOKUP(CONCATENATE($V$68,"_",W87),'選手名簿'!$A:$E,5,FALSE))</f>
        <v/>
      </c>
      <c r="W87" s="465"/>
      <c r="X87" s="465"/>
      <c r="Y87" s="465"/>
      <c r="Z87" s="453"/>
      <c r="AA87" s="465"/>
      <c r="AB87" s="465"/>
      <c r="AC87" s="465"/>
      <c r="AD87" s="464" t="str">
        <f>IF(ISERROR(VLOOKUP(CONCATENATE($AD$68,"_",AC87),'選手名簿'!$A:$E,5,FALSE))=TRUE,"",VLOOKUP(CONCATENATE($AD$68,"_",AC87),'選手名簿'!$A:$E,5,FALSE))</f>
        <v/>
      </c>
      <c r="AE87" s="460"/>
    </row>
    <row r="88" spans="1:31" ht="20.25" customHeight="1">
      <c r="A88" s="459" t="s">
        <v>656</v>
      </c>
      <c r="B88" s="1062" t="s">
        <v>695</v>
      </c>
      <c r="C88" s="1062"/>
      <c r="D88" s="1063"/>
      <c r="E88" s="463"/>
      <c r="F88" s="464" t="str">
        <f>IF(ISERROR(VLOOKUP(CONCATENATE($F$68,"_",G88),'選手名簿'!$A:$E,5,FALSE))=TRUE,"",VLOOKUP(CONCATENATE($F$68,"_",G88),'選手名簿'!$A:$E,5,FALSE))</f>
        <v/>
      </c>
      <c r="G88" s="465"/>
      <c r="H88" s="465"/>
      <c r="I88" s="465"/>
      <c r="J88" s="453"/>
      <c r="K88" s="465"/>
      <c r="L88" s="465"/>
      <c r="M88" s="465"/>
      <c r="N88" s="464" t="str">
        <f>IF(ISERROR(VLOOKUP(CONCATENATE($N$68,"_",M88),'選手名簿'!$A:$E,5,FALSE))=TRUE,"",VLOOKUP(CONCATENATE($N$68,"_",M88),'選手名簿'!$A:$E,5,FALSE))</f>
        <v/>
      </c>
      <c r="O88" s="460"/>
      <c r="Q88" s="459" t="s">
        <v>656</v>
      </c>
      <c r="R88" s="1062" t="s">
        <v>689</v>
      </c>
      <c r="S88" s="1062"/>
      <c r="T88" s="1063"/>
      <c r="U88" s="463"/>
      <c r="V88" s="464" t="str">
        <f>IF(ISERROR(VLOOKUP(CONCATENATE($V$68,"_",W88),'選手名簿'!$A:$E,5,FALSE))=TRUE,"",VLOOKUP(CONCATENATE($V$68,"_",W88),'選手名簿'!$A:$E,5,FALSE))</f>
        <v/>
      </c>
      <c r="W88" s="465"/>
      <c r="X88" s="465"/>
      <c r="Y88" s="465"/>
      <c r="Z88" s="453"/>
      <c r="AA88" s="465"/>
      <c r="AB88" s="465"/>
      <c r="AC88" s="465"/>
      <c r="AD88" s="464" t="str">
        <f>IF(ISERROR(VLOOKUP(CONCATENATE($AD$68,"_",AC88),'選手名簿'!$A:$E,5,FALSE))=TRUE,"",VLOOKUP(CONCATENATE($AD$68,"_",AC88),'選手名簿'!$A:$E,5,FALSE))</f>
        <v/>
      </c>
      <c r="AE88" s="460"/>
    </row>
    <row r="89" spans="1:31" ht="20.25" customHeight="1">
      <c r="A89" s="461" t="s">
        <v>668</v>
      </c>
      <c r="B89" s="1064" t="str">
        <f>IF(ISERROR(VLOOKUP(B88,'審判員'!$A:$C,2,FALSE))=TRUE,"",VLOOKUP(B88,'審判員'!$A:$C,2,FALSE))</f>
        <v>田尻　貴志</v>
      </c>
      <c r="C89" s="1065"/>
      <c r="D89" s="461" t="str">
        <f>IF(ISERROR(VLOOKUP(B88,'審判員'!$A:$C,3,FALSE))=TRUE,"",VLOOKUP(B88,'審判員'!$A:$C,3,FALSE))</f>
        <v>３級</v>
      </c>
      <c r="E89" s="466"/>
      <c r="F89" s="467" t="str">
        <f>IF(ISERROR(VLOOKUP(CONCATENATE($F$68,"_",G89),'選手名簿'!$A:$E,5,FALSE))=TRUE,"",VLOOKUP(CONCATENATE($F$68,"_",G89),'選手名簿'!$A:$E,5,FALSE))</f>
        <v/>
      </c>
      <c r="G89" s="468"/>
      <c r="H89" s="468"/>
      <c r="I89" s="468"/>
      <c r="J89" s="458"/>
      <c r="K89" s="468"/>
      <c r="L89" s="468"/>
      <c r="M89" s="468"/>
      <c r="N89" s="467" t="str">
        <f>IF(ISERROR(VLOOKUP(CONCATENATE($N$68,"_",M89),'選手名簿'!$A:$E,5,FALSE))=TRUE,"",VLOOKUP(CONCATENATE($N$68,"_",M89),'選手名簿'!$A:$E,5,FALSE))</f>
        <v/>
      </c>
      <c r="O89" s="469"/>
      <c r="Q89" s="461" t="s">
        <v>668</v>
      </c>
      <c r="R89" s="1064" t="str">
        <f>IF(ISERROR(VLOOKUP(R88,'審判員'!$A:$C,2,FALSE))=TRUE,"",VLOOKUP(R88,'審判員'!$A:$C,2,FALSE))</f>
        <v>清家　大介</v>
      </c>
      <c r="S89" s="1065"/>
      <c r="T89" s="461" t="str">
        <f>IF(ISERROR(VLOOKUP(R88,'審判員'!$A:$C,3,FALSE))=TRUE,"",VLOOKUP(R88,'審判員'!$A:$C,3,FALSE))</f>
        <v>３級</v>
      </c>
      <c r="U89" s="466"/>
      <c r="V89" s="467" t="str">
        <f>IF(ISERROR(VLOOKUP(CONCATENATE($V$68,"_",W89),'選手名簿'!$A:$E,5,FALSE))=TRUE,"",VLOOKUP(CONCATENATE($V$68,"_",W89),'選手名簿'!$A:$E,5,FALSE))</f>
        <v/>
      </c>
      <c r="W89" s="468"/>
      <c r="X89" s="468"/>
      <c r="Y89" s="468"/>
      <c r="Z89" s="458"/>
      <c r="AA89" s="468"/>
      <c r="AB89" s="468"/>
      <c r="AC89" s="468"/>
      <c r="AD89" s="467" t="str">
        <f>IF(ISERROR(VLOOKUP(CONCATENATE($AD$68,"_",AC89),'選手名簿'!$A:$E,5,FALSE))=TRUE,"",VLOOKUP(CONCATENATE($AD$68,"_",AC89),'選手名簿'!$A:$E,5,FALSE))</f>
        <v/>
      </c>
      <c r="AE89" s="469"/>
    </row>
  </sheetData>
  <mergeCells count="138">
    <mergeCell ref="B86:D86"/>
    <mergeCell ref="R86:T86"/>
    <mergeCell ref="B87:C87"/>
    <mergeCell ref="R87:S87"/>
    <mergeCell ref="B88:D88"/>
    <mergeCell ref="R88:T88"/>
    <mergeCell ref="B89:C89"/>
    <mergeCell ref="R89:S89"/>
    <mergeCell ref="A71:D71"/>
    <mergeCell ref="Q71:T71"/>
    <mergeCell ref="B82:D82"/>
    <mergeCell ref="R82:T82"/>
    <mergeCell ref="B83:C83"/>
    <mergeCell ref="R83:S83"/>
    <mergeCell ref="B84:D84"/>
    <mergeCell ref="R84:T84"/>
    <mergeCell ref="B85:C85"/>
    <mergeCell ref="R85:S85"/>
    <mergeCell ref="U68:U70"/>
    <mergeCell ref="V68:V70"/>
    <mergeCell ref="W68:W70"/>
    <mergeCell ref="X68:X70"/>
    <mergeCell ref="AB68:AB70"/>
    <mergeCell ref="AC68:AC70"/>
    <mergeCell ref="AD68:AD70"/>
    <mergeCell ref="AE68:AE70"/>
    <mergeCell ref="B69:D69"/>
    <mergeCell ref="R69:T69"/>
    <mergeCell ref="B70:D70"/>
    <mergeCell ref="R70:T70"/>
    <mergeCell ref="B57:D57"/>
    <mergeCell ref="R57:T57"/>
    <mergeCell ref="B58:C58"/>
    <mergeCell ref="R58:S58"/>
    <mergeCell ref="B59:D59"/>
    <mergeCell ref="R59:T59"/>
    <mergeCell ref="B60:C60"/>
    <mergeCell ref="R60:S60"/>
    <mergeCell ref="B68:D68"/>
    <mergeCell ref="E68:E70"/>
    <mergeCell ref="F68:F70"/>
    <mergeCell ref="G68:G70"/>
    <mergeCell ref="H68:H70"/>
    <mergeCell ref="L68:L70"/>
    <mergeCell ref="M68:M70"/>
    <mergeCell ref="N68:N70"/>
    <mergeCell ref="O68:O70"/>
    <mergeCell ref="R68:T68"/>
    <mergeCell ref="A42:D42"/>
    <mergeCell ref="Q42:T42"/>
    <mergeCell ref="B53:D53"/>
    <mergeCell ref="R53:T53"/>
    <mergeCell ref="B54:C54"/>
    <mergeCell ref="R54:S54"/>
    <mergeCell ref="B55:D55"/>
    <mergeCell ref="R55:T55"/>
    <mergeCell ref="B56:C56"/>
    <mergeCell ref="R56:S56"/>
    <mergeCell ref="U39:U41"/>
    <mergeCell ref="V39:V41"/>
    <mergeCell ref="W39:W41"/>
    <mergeCell ref="X39:X41"/>
    <mergeCell ref="AB39:AB41"/>
    <mergeCell ref="AC39:AC41"/>
    <mergeCell ref="AD39:AD41"/>
    <mergeCell ref="AE39:AE41"/>
    <mergeCell ref="B40:D40"/>
    <mergeCell ref="R40:T40"/>
    <mergeCell ref="B41:D41"/>
    <mergeCell ref="R41:T41"/>
    <mergeCell ref="B30:D30"/>
    <mergeCell ref="R30:T30"/>
    <mergeCell ref="B31:C31"/>
    <mergeCell ref="R31:S31"/>
    <mergeCell ref="B39:D39"/>
    <mergeCell ref="E39:E41"/>
    <mergeCell ref="F39:F41"/>
    <mergeCell ref="G39:G41"/>
    <mergeCell ref="H39:H41"/>
    <mergeCell ref="L39:L41"/>
    <mergeCell ref="M39:M41"/>
    <mergeCell ref="N39:N41"/>
    <mergeCell ref="O39:O41"/>
    <mergeCell ref="R39:T39"/>
    <mergeCell ref="B25:C25"/>
    <mergeCell ref="R25:S25"/>
    <mergeCell ref="B26:D26"/>
    <mergeCell ref="R26:T26"/>
    <mergeCell ref="B27:C27"/>
    <mergeCell ref="R27:S27"/>
    <mergeCell ref="B28:D28"/>
    <mergeCell ref="R28:T28"/>
    <mergeCell ref="B29:C29"/>
    <mergeCell ref="R29:S29"/>
    <mergeCell ref="AD10:AD12"/>
    <mergeCell ref="AE10:AE12"/>
    <mergeCell ref="B11:D11"/>
    <mergeCell ref="R11:T11"/>
    <mergeCell ref="B12:D12"/>
    <mergeCell ref="R12:T12"/>
    <mergeCell ref="A13:D13"/>
    <mergeCell ref="Q13:T13"/>
    <mergeCell ref="B24:D24"/>
    <mergeCell ref="R24:T24"/>
    <mergeCell ref="F6:L6"/>
    <mergeCell ref="M6:N6"/>
    <mergeCell ref="V6:AB6"/>
    <mergeCell ref="AC6:AD6"/>
    <mergeCell ref="F7:L7"/>
    <mergeCell ref="M7:N7"/>
    <mergeCell ref="V7:AB7"/>
    <mergeCell ref="AC7:AD7"/>
    <mergeCell ref="B10:D10"/>
    <mergeCell ref="E10:E12"/>
    <mergeCell ref="F10:F12"/>
    <mergeCell ref="G10:G12"/>
    <mergeCell ref="H10:H12"/>
    <mergeCell ref="L10:L12"/>
    <mergeCell ref="M10:M12"/>
    <mergeCell ref="N10:N12"/>
    <mergeCell ref="O10:O12"/>
    <mergeCell ref="R10:T10"/>
    <mergeCell ref="U10:U12"/>
    <mergeCell ref="V10:V12"/>
    <mergeCell ref="W10:W12"/>
    <mergeCell ref="X10:X12"/>
    <mergeCell ref="AB10:AB12"/>
    <mergeCell ref="AC10:AC12"/>
    <mergeCell ref="A1:J1"/>
    <mergeCell ref="K1:N1"/>
    <mergeCell ref="Q1:Z1"/>
    <mergeCell ref="AA1:AD1"/>
    <mergeCell ref="B3:E3"/>
    <mergeCell ref="R3:U3"/>
    <mergeCell ref="F5:L5"/>
    <mergeCell ref="M5:N5"/>
    <mergeCell ref="V5:AB5"/>
    <mergeCell ref="AC5:AD5"/>
  </mergeCells>
  <dataValidations count="2">
    <dataValidation type="list" allowBlank="1" showInputMessage="1" showErrorMessage="1" sqref="E24:E31 U24:U31 O24:O31 AE24:AE31 E53:E60 U53:U60 O53:O60 AE53:AE60 E82:E89 U82:U89 O82:O89 AE82:AE89">
      <formula1>審判員!$I$1:$I$3</formula1>
    </dataValidation>
    <dataValidation type="list" allowBlank="1" showInputMessage="1" showErrorMessage="1" sqref="I24:I31 K24:K31 Y24:Y31 AA24:AA31 I53:I60 K53:K60 Y53:Y60 AA53:AA60 I82:I89 K82:K89 Y82:Y89 AA82:AA89">
      <formula1>審判員!$K$1:$K$17</formula1>
    </dataValidation>
  </dataValidations>
  <printOptions/>
  <pageMargins left="0" right="0" top="0" bottom="0" header="0.5118110236220472" footer="0.5118110236220472"/>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89"/>
  <sheetViews>
    <sheetView zoomScale="55" zoomScaleNormal="55" workbookViewId="0" topLeftCell="A1">
      <selection activeCell="A2" sqref="A2"/>
    </sheetView>
  </sheetViews>
  <sheetFormatPr defaultColWidth="9.00390625" defaultRowHeight="20.25" customHeight="1"/>
  <cols>
    <col min="1" max="1" width="12.125" style="430" customWidth="1"/>
    <col min="2" max="2" width="11.875" style="430" bestFit="1" customWidth="1"/>
    <col min="3" max="3" width="3.125" style="430" customWidth="1"/>
    <col min="4" max="4" width="6.75390625" style="430" bestFit="1" customWidth="1"/>
    <col min="5" max="5" width="10.125" style="430" bestFit="1" customWidth="1"/>
    <col min="6" max="6" width="20.625" style="430" customWidth="1"/>
    <col min="7" max="7" width="7.625" style="430" customWidth="1"/>
    <col min="8" max="8" width="4.875" style="430" customWidth="1"/>
    <col min="9" max="9" width="10.125" style="430" customWidth="1"/>
    <col min="10" max="10" width="5.25390625" style="430" customWidth="1"/>
    <col min="11" max="11" width="10.125" style="430" customWidth="1"/>
    <col min="12" max="12" width="4.875" style="430" customWidth="1"/>
    <col min="13" max="13" width="7.625" style="430" customWidth="1"/>
    <col min="14" max="14" width="20.625" style="430" customWidth="1"/>
    <col min="15" max="15" width="10.125" style="430" customWidth="1"/>
    <col min="16" max="16" width="5.00390625" style="430" bestFit="1" customWidth="1"/>
    <col min="17" max="17" width="12.125" style="430" customWidth="1"/>
    <col min="18" max="18" width="11.875" style="430" bestFit="1" customWidth="1"/>
    <col min="19" max="19" width="3.125" style="430" customWidth="1"/>
    <col min="20" max="20" width="6.75390625" style="430" bestFit="1" customWidth="1"/>
    <col min="21" max="21" width="10.125" style="430" customWidth="1"/>
    <col min="22" max="22" width="20.625" style="430" customWidth="1"/>
    <col min="23" max="23" width="7.625" style="430" customWidth="1"/>
    <col min="24" max="24" width="4.875" style="430" customWidth="1"/>
    <col min="25" max="25" width="10.125" style="430" customWidth="1"/>
    <col min="26" max="26" width="5.25390625" style="430" customWidth="1"/>
    <col min="27" max="27" width="10.125" style="430" customWidth="1"/>
    <col min="28" max="28" width="4.875" style="430" customWidth="1"/>
    <col min="29" max="29" width="7.625" style="430" customWidth="1"/>
    <col min="30" max="30" width="20.625" style="430" customWidth="1"/>
    <col min="31" max="31" width="10.125" style="430" customWidth="1"/>
    <col min="32" max="16384" width="9.00390625" style="430" customWidth="1"/>
  </cols>
  <sheetData>
    <row r="1" spans="1:30" s="431" customFormat="1" ht="20.25" customHeight="1">
      <c r="A1" s="1031" t="str">
        <f>'要項'!C2</f>
        <v>OFA 第 34 回 大分県U-11サッカー選手権大会</v>
      </c>
      <c r="B1" s="1031"/>
      <c r="C1" s="1031"/>
      <c r="D1" s="1031"/>
      <c r="E1" s="1031"/>
      <c r="F1" s="1031"/>
      <c r="G1" s="1031"/>
      <c r="H1" s="1031"/>
      <c r="I1" s="1031"/>
      <c r="J1" s="1031"/>
      <c r="K1" s="1031" t="s">
        <v>643</v>
      </c>
      <c r="L1" s="1031"/>
      <c r="M1" s="1031"/>
      <c r="N1" s="1031"/>
      <c r="O1" s="432"/>
      <c r="P1" s="433"/>
      <c r="Q1" s="1031" t="str">
        <f>'要項'!C2</f>
        <v>OFA 第 34 回 大分県U-11サッカー選手権大会</v>
      </c>
      <c r="R1" s="1031"/>
      <c r="S1" s="1031"/>
      <c r="T1" s="1031"/>
      <c r="U1" s="1031"/>
      <c r="V1" s="1031"/>
      <c r="W1" s="1031"/>
      <c r="X1" s="1031"/>
      <c r="Y1" s="1031"/>
      <c r="Z1" s="1031"/>
      <c r="AA1" s="1031" t="s">
        <v>643</v>
      </c>
      <c r="AB1" s="1031"/>
      <c r="AC1" s="1031"/>
      <c r="AD1" s="1031"/>
    </row>
    <row r="2" spans="17:30" ht="20.25" customHeight="1">
      <c r="Q2" s="434"/>
      <c r="R2" s="434"/>
      <c r="S2" s="434"/>
      <c r="T2" s="434"/>
      <c r="U2" s="434"/>
      <c r="V2" s="434"/>
      <c r="W2" s="434"/>
      <c r="X2" s="434"/>
      <c r="Y2" s="434"/>
      <c r="Z2" s="434"/>
      <c r="AA2" s="434"/>
      <c r="AB2" s="434"/>
      <c r="AC2" s="434"/>
      <c r="AD2" s="434"/>
    </row>
    <row r="3" spans="1:30" ht="20.25" customHeight="1">
      <c r="A3" s="430" t="s">
        <v>64</v>
      </c>
      <c r="B3" s="1032" t="str">
        <f>'予選リーグ'!I14</f>
        <v>昭和電工ｻｯｶｰ･ﾗｸﾞﾋﾞｰ場　Bｺｰﾄ</v>
      </c>
      <c r="C3" s="1032"/>
      <c r="D3" s="1032"/>
      <c r="E3" s="1032"/>
      <c r="F3" s="435" t="str">
        <f>'予選リーグ'!L15</f>
        <v>「北」コート</v>
      </c>
      <c r="G3" s="435"/>
      <c r="H3" s="435"/>
      <c r="I3" s="435"/>
      <c r="J3" s="435"/>
      <c r="K3" s="435"/>
      <c r="L3" s="435"/>
      <c r="Q3" s="430" t="s">
        <v>64</v>
      </c>
      <c r="R3" s="1032" t="str">
        <f>'予選リーグ'!I14</f>
        <v>昭和電工ｻｯｶｰ･ﾗｸﾞﾋﾞｰ場　Bｺｰﾄ</v>
      </c>
      <c r="S3" s="1032"/>
      <c r="T3" s="1032"/>
      <c r="U3" s="1032"/>
      <c r="V3" s="435" t="str">
        <f>'予選リーグ'!L15</f>
        <v>「北」コート</v>
      </c>
      <c r="W3" s="436"/>
      <c r="X3" s="436"/>
      <c r="Y3" s="436"/>
      <c r="Z3" s="436"/>
      <c r="AA3" s="436"/>
      <c r="AB3" s="436"/>
      <c r="AC3" s="436"/>
      <c r="AD3" s="436"/>
    </row>
    <row r="4" spans="17:30" ht="20.25" customHeight="1">
      <c r="Q4" s="434"/>
      <c r="R4" s="434"/>
      <c r="S4" s="434"/>
      <c r="T4" s="434"/>
      <c r="U4" s="434"/>
      <c r="V4" s="434"/>
      <c r="W4" s="434"/>
      <c r="X4" s="434"/>
      <c r="Y4" s="434"/>
      <c r="Z4" s="434"/>
      <c r="AA4" s="434"/>
      <c r="AB4" s="434"/>
      <c r="AC4" s="434"/>
      <c r="AD4" s="434"/>
    </row>
    <row r="5" spans="5:30" ht="20.25" customHeight="1">
      <c r="E5" s="437" t="s">
        <v>393</v>
      </c>
      <c r="F5" s="1033" t="str">
        <f>VLOOKUP(E5,'組合せ抽選用'!$Q:$U,5,FALSE)</f>
        <v>如水ジュニアサッカークラブ</v>
      </c>
      <c r="G5" s="1033"/>
      <c r="H5" s="1033"/>
      <c r="I5" s="1033"/>
      <c r="J5" s="1033"/>
      <c r="K5" s="1033"/>
      <c r="L5" s="1033"/>
      <c r="M5" s="1033" t="str">
        <f>VLOOKUP(E5,'組合せ抽選用'!$Q:$V,6,FALSE)</f>
        <v>中津</v>
      </c>
      <c r="N5" s="1034"/>
      <c r="S5" s="434"/>
      <c r="T5" s="434"/>
      <c r="U5" s="437" t="s">
        <v>407</v>
      </c>
      <c r="V5" s="1033" t="str">
        <f>VLOOKUP(U5,'組合せ抽選用'!$Q:$U,5,FALSE)</f>
        <v>臼杵ＳＳＳ</v>
      </c>
      <c r="W5" s="1033"/>
      <c r="X5" s="1033"/>
      <c r="Y5" s="1033"/>
      <c r="Z5" s="1033"/>
      <c r="AA5" s="1033"/>
      <c r="AB5" s="1033"/>
      <c r="AC5" s="1033" t="str">
        <f>VLOOKUP(U5,'組合せ抽選用'!$Q:$V,6,FALSE)</f>
        <v>臼杵/津久見</v>
      </c>
      <c r="AD5" s="1034"/>
    </row>
    <row r="6" spans="5:30" ht="20.25" customHeight="1">
      <c r="E6" s="438" t="s">
        <v>408</v>
      </c>
      <c r="F6" s="1035" t="str">
        <f>VLOOKUP(E6,'組合せ抽選用'!$Q:$U,5,FALSE)</f>
        <v>鶴見少年サッカークラブ</v>
      </c>
      <c r="G6" s="1035"/>
      <c r="H6" s="1035"/>
      <c r="I6" s="1035"/>
      <c r="J6" s="1035"/>
      <c r="K6" s="1035"/>
      <c r="L6" s="1035"/>
      <c r="M6" s="1035" t="str">
        <f>VLOOKUP(E6,'組合せ抽選用'!$Q:$V,6,FALSE)</f>
        <v>佐伯</v>
      </c>
      <c r="N6" s="1036"/>
      <c r="Q6" s="434"/>
      <c r="R6" s="434"/>
      <c r="S6" s="434"/>
      <c r="T6" s="434"/>
      <c r="U6" s="438" t="s">
        <v>398</v>
      </c>
      <c r="V6" s="1035" t="str">
        <f>VLOOKUP(U6,'組合せ抽選用'!$Q:$U,5,FALSE)</f>
        <v>ＦＣ安岐</v>
      </c>
      <c r="W6" s="1035"/>
      <c r="X6" s="1035"/>
      <c r="Y6" s="1035"/>
      <c r="Z6" s="1035"/>
      <c r="AA6" s="1035"/>
      <c r="AB6" s="1035"/>
      <c r="AC6" s="1035" t="str">
        <f>VLOOKUP(U6,'組合せ抽選用'!$Q:$V,6,FALSE)</f>
        <v>速杵国東</v>
      </c>
      <c r="AD6" s="1036"/>
    </row>
    <row r="7" spans="5:30" ht="20.25" customHeight="1">
      <c r="E7" s="439" t="s">
        <v>377</v>
      </c>
      <c r="F7" s="1037" t="str">
        <f>VLOOKUP(E7,'組合せ抽選用'!$Q:$U,5,FALSE)</f>
        <v>大分トリニータＵ－１２</v>
      </c>
      <c r="G7" s="1037"/>
      <c r="H7" s="1037"/>
      <c r="I7" s="1037"/>
      <c r="J7" s="1037"/>
      <c r="K7" s="1037"/>
      <c r="L7" s="1037"/>
      <c r="M7" s="1037" t="str">
        <f>VLOOKUP(E7,'組合せ抽選用'!$Q:$V,6,FALSE)</f>
        <v>大分</v>
      </c>
      <c r="N7" s="1038"/>
      <c r="Q7" s="434"/>
      <c r="R7" s="434"/>
      <c r="S7" s="434"/>
      <c r="T7" s="434"/>
      <c r="U7" s="439" t="s">
        <v>369</v>
      </c>
      <c r="V7" s="1037" t="str">
        <f>VLOOKUP(U7,'組合せ抽選用'!$Q:$U,5,FALSE)</f>
        <v>ドリームキッズフットボールクラブ</v>
      </c>
      <c r="W7" s="1037"/>
      <c r="X7" s="1037"/>
      <c r="Y7" s="1037"/>
      <c r="Z7" s="1037"/>
      <c r="AA7" s="1037"/>
      <c r="AB7" s="1037"/>
      <c r="AC7" s="1037" t="str">
        <f>VLOOKUP(U7,'組合せ抽選用'!$Q:$V,6,FALSE)</f>
        <v>大分</v>
      </c>
      <c r="AD7" s="1038"/>
    </row>
    <row r="8" spans="17:30" ht="20.25" customHeight="1">
      <c r="Q8" s="434"/>
      <c r="R8" s="434"/>
      <c r="S8" s="434"/>
      <c r="T8" s="434"/>
      <c r="U8" s="434"/>
      <c r="V8" s="434"/>
      <c r="W8" s="434"/>
      <c r="X8" s="434"/>
      <c r="Y8" s="434"/>
      <c r="Z8" s="434"/>
      <c r="AA8" s="434"/>
      <c r="AB8" s="434"/>
      <c r="AC8" s="434"/>
      <c r="AD8" s="434"/>
    </row>
    <row r="10" spans="1:31" ht="27.4" customHeight="1">
      <c r="A10" s="440" t="s">
        <v>644</v>
      </c>
      <c r="B10" s="1039" t="s">
        <v>700</v>
      </c>
      <c r="C10" s="1040"/>
      <c r="D10" s="1041"/>
      <c r="E10" s="1042">
        <f>'予選リーグ'!B19</f>
        <v>0.4166666666666667</v>
      </c>
      <c r="F10" s="1045" t="str">
        <f>F5</f>
        <v>如水ジュニアサッカークラブ</v>
      </c>
      <c r="G10" s="1048">
        <f>SUM(I10:I11)</f>
        <v>1</v>
      </c>
      <c r="H10" s="1051" t="s">
        <v>451</v>
      </c>
      <c r="I10" s="441">
        <v>0</v>
      </c>
      <c r="J10" s="441" t="s">
        <v>646</v>
      </c>
      <c r="K10" s="441">
        <v>1</v>
      </c>
      <c r="L10" s="1051" t="s">
        <v>647</v>
      </c>
      <c r="M10" s="1048">
        <f>SUM(K10:K11)</f>
        <v>2</v>
      </c>
      <c r="N10" s="1045" t="str">
        <f>F6</f>
        <v>鶴見少年サッカークラブ</v>
      </c>
      <c r="O10" s="1054"/>
      <c r="Q10" s="440" t="s">
        <v>644</v>
      </c>
      <c r="R10" s="1039" t="s">
        <v>701</v>
      </c>
      <c r="S10" s="1040"/>
      <c r="T10" s="1041"/>
      <c r="U10" s="1042">
        <f>'予選リーグ'!B21</f>
        <v>0.4513888888888889</v>
      </c>
      <c r="V10" s="1045" t="str">
        <f>V5</f>
        <v>臼杵ＳＳＳ</v>
      </c>
      <c r="W10" s="1048">
        <f>SUM(Y10:Y11)</f>
        <v>0</v>
      </c>
      <c r="X10" s="1051" t="s">
        <v>451</v>
      </c>
      <c r="Y10" s="441">
        <v>0</v>
      </c>
      <c r="Z10" s="441" t="s">
        <v>646</v>
      </c>
      <c r="AA10" s="441">
        <v>1</v>
      </c>
      <c r="AB10" s="1051" t="s">
        <v>647</v>
      </c>
      <c r="AC10" s="1048">
        <f>SUM(AA10:AA11)</f>
        <v>2</v>
      </c>
      <c r="AD10" s="1045" t="str">
        <f>V6</f>
        <v>ＦＣ安岐</v>
      </c>
      <c r="AE10" s="1054"/>
    </row>
    <row r="11" spans="1:31" ht="27.4" customHeight="1">
      <c r="A11" s="442" t="s">
        <v>649</v>
      </c>
      <c r="B11" s="1057"/>
      <c r="C11" s="1057"/>
      <c r="D11" s="1058"/>
      <c r="E11" s="1043"/>
      <c r="F11" s="1046"/>
      <c r="G11" s="1049"/>
      <c r="H11" s="1052"/>
      <c r="I11" s="430">
        <v>1</v>
      </c>
      <c r="J11" s="430" t="s">
        <v>650</v>
      </c>
      <c r="K11" s="430">
        <v>1</v>
      </c>
      <c r="L11" s="1052"/>
      <c r="M11" s="1049"/>
      <c r="N11" s="1046"/>
      <c r="O11" s="1055"/>
      <c r="Q11" s="442" t="s">
        <v>649</v>
      </c>
      <c r="R11" s="1057"/>
      <c r="S11" s="1057"/>
      <c r="T11" s="1058"/>
      <c r="U11" s="1043"/>
      <c r="V11" s="1046"/>
      <c r="W11" s="1049"/>
      <c r="X11" s="1052"/>
      <c r="Y11" s="430">
        <v>0</v>
      </c>
      <c r="Z11" s="430" t="s">
        <v>650</v>
      </c>
      <c r="AA11" s="430">
        <v>1</v>
      </c>
      <c r="AB11" s="1052"/>
      <c r="AC11" s="1049"/>
      <c r="AD11" s="1046"/>
      <c r="AE11" s="1055"/>
    </row>
    <row r="12" spans="1:31" ht="27.4" customHeight="1">
      <c r="A12" s="442" t="s">
        <v>651</v>
      </c>
      <c r="B12" s="1059" t="s">
        <v>702</v>
      </c>
      <c r="C12" s="1059"/>
      <c r="D12" s="1039"/>
      <c r="E12" s="1044"/>
      <c r="F12" s="1047"/>
      <c r="G12" s="1050"/>
      <c r="H12" s="1053"/>
      <c r="I12" s="444"/>
      <c r="J12" s="444" t="s">
        <v>653</v>
      </c>
      <c r="K12" s="444"/>
      <c r="L12" s="1053"/>
      <c r="M12" s="1050"/>
      <c r="N12" s="1047"/>
      <c r="O12" s="1056"/>
      <c r="Q12" s="442" t="s">
        <v>651</v>
      </c>
      <c r="R12" s="1059" t="s">
        <v>703</v>
      </c>
      <c r="S12" s="1059"/>
      <c r="T12" s="1039"/>
      <c r="U12" s="1044"/>
      <c r="V12" s="1047"/>
      <c r="W12" s="1050"/>
      <c r="X12" s="1053"/>
      <c r="Y12" s="444"/>
      <c r="Z12" s="444" t="s">
        <v>653</v>
      </c>
      <c r="AA12" s="444"/>
      <c r="AB12" s="1053"/>
      <c r="AC12" s="1050"/>
      <c r="AD12" s="1047"/>
      <c r="AE12" s="1056"/>
    </row>
    <row r="13" spans="1:31" ht="27.4" customHeight="1">
      <c r="A13" s="1060" t="s">
        <v>654</v>
      </c>
      <c r="B13" s="1060"/>
      <c r="C13" s="1060"/>
      <c r="D13" s="1060"/>
      <c r="E13" s="445" t="s">
        <v>655</v>
      </c>
      <c r="F13" s="446" t="s">
        <v>572</v>
      </c>
      <c r="G13" s="446" t="s">
        <v>656</v>
      </c>
      <c r="H13" s="446" t="s">
        <v>622</v>
      </c>
      <c r="I13" s="447" t="s">
        <v>657</v>
      </c>
      <c r="J13" s="448"/>
      <c r="K13" s="447" t="s">
        <v>657</v>
      </c>
      <c r="L13" s="446" t="s">
        <v>622</v>
      </c>
      <c r="M13" s="446" t="s">
        <v>656</v>
      </c>
      <c r="N13" s="446" t="s">
        <v>572</v>
      </c>
      <c r="O13" s="449" t="s">
        <v>655</v>
      </c>
      <c r="Q13" s="1060" t="s">
        <v>654</v>
      </c>
      <c r="R13" s="1060"/>
      <c r="S13" s="1060"/>
      <c r="T13" s="1061"/>
      <c r="U13" s="445" t="s">
        <v>655</v>
      </c>
      <c r="V13" s="446" t="s">
        <v>572</v>
      </c>
      <c r="W13" s="446" t="s">
        <v>656</v>
      </c>
      <c r="X13" s="446" t="s">
        <v>622</v>
      </c>
      <c r="Y13" s="447" t="s">
        <v>657</v>
      </c>
      <c r="Z13" s="448"/>
      <c r="AA13" s="447" t="s">
        <v>657</v>
      </c>
      <c r="AB13" s="446" t="s">
        <v>622</v>
      </c>
      <c r="AC13" s="446" t="s">
        <v>656</v>
      </c>
      <c r="AD13" s="446" t="s">
        <v>572</v>
      </c>
      <c r="AE13" s="449" t="s">
        <v>655</v>
      </c>
    </row>
    <row r="14" spans="5:31" ht="20.25" customHeight="1" hidden="1">
      <c r="E14" s="450" t="s">
        <v>658</v>
      </c>
      <c r="F14" s="451" t="str">
        <f>IF(ISERROR(VLOOKUP(CONCATENATE($F$10,"_",G14),'選手名簿'!$A:$E,5,FALSE))=TRUE,"",VLOOKUP(CONCATENATE($F$10,"_",G14),'選手名簿'!$A:$E,5,FALSE))</f>
        <v/>
      </c>
      <c r="G14" s="452"/>
      <c r="H14" s="452"/>
      <c r="I14" s="452"/>
      <c r="J14" s="453"/>
      <c r="K14" s="452"/>
      <c r="L14" s="452"/>
      <c r="M14" s="452"/>
      <c r="N14" s="451" t="str">
        <f>IF(ISERROR(VLOOKUP(CONCATENATE($N$10,"_",M14),'選手名簿'!$A:$E,5,FALSE))=TRUE,"",VLOOKUP(CONCATENATE($N$10,"_",M14),'選手名簿'!$A:$E,5,FALSE))</f>
        <v/>
      </c>
      <c r="O14" s="454"/>
      <c r="U14" s="450" t="s">
        <v>658</v>
      </c>
      <c r="V14" s="451" t="str">
        <f>IF(ISERROR(VLOOKUP(CONCATENATE($V$10,"_",W14),'選手名簿'!$A:$E,5,FALSE))=TRUE,"",VLOOKUP(CONCATENATE($V$10,"_",W14),'選手名簿'!$A:$E,5,FALSE))</f>
        <v/>
      </c>
      <c r="W14" s="452"/>
      <c r="X14" s="452"/>
      <c r="Y14" s="452"/>
      <c r="Z14" s="453"/>
      <c r="AA14" s="452"/>
      <c r="AB14" s="452"/>
      <c r="AC14" s="452"/>
      <c r="AD14" s="451" t="str">
        <f>IF(ISERROR(VLOOKUP(CONCATENATE($AD$10,"_",AC14),'選手名簿'!$A:$E,5,FALSE))=TRUE,"",VLOOKUP(CONCATENATE($AD$10,"_",AC14),'選手名簿'!$A:$E,5,FALSE))</f>
        <v/>
      </c>
      <c r="AE14" s="454"/>
    </row>
    <row r="15" spans="5:31" ht="20.25" customHeight="1" hidden="1">
      <c r="E15" s="450" t="s">
        <v>658</v>
      </c>
      <c r="F15" s="451" t="str">
        <f>IF(ISERROR(VLOOKUP(CONCATENATE($F$10,"_",G15),'選手名簿'!$A:$E,5,FALSE))=TRUE,"",VLOOKUP(CONCATENATE($F$10,"_",G15),'選手名簿'!$A:$E,5,FALSE))</f>
        <v/>
      </c>
      <c r="G15" s="452"/>
      <c r="H15" s="452"/>
      <c r="I15" s="452"/>
      <c r="J15" s="453"/>
      <c r="K15" s="452"/>
      <c r="L15" s="452"/>
      <c r="M15" s="452"/>
      <c r="N15" s="451" t="str">
        <f>IF(ISERROR(VLOOKUP(CONCATENATE($N$10,"_",M15),'選手名簿'!$A:$E,5,FALSE))=TRUE,"",VLOOKUP(CONCATENATE($N$10,"_",M15),'選手名簿'!$A:$E,5,FALSE))</f>
        <v/>
      </c>
      <c r="O15" s="454"/>
      <c r="U15" s="450" t="s">
        <v>658</v>
      </c>
      <c r="V15" s="451" t="str">
        <f>IF(ISERROR(VLOOKUP(CONCATENATE($V$10,"_",W15),'選手名簿'!$A:$E,5,FALSE))=TRUE,"",VLOOKUP(CONCATENATE($V$10,"_",W15),'選手名簿'!$A:$E,5,FALSE))</f>
        <v/>
      </c>
      <c r="W15" s="452"/>
      <c r="X15" s="452"/>
      <c r="Y15" s="452"/>
      <c r="Z15" s="453"/>
      <c r="AA15" s="452"/>
      <c r="AB15" s="452"/>
      <c r="AC15" s="452"/>
      <c r="AD15" s="451" t="str">
        <f>IF(ISERROR(VLOOKUP(CONCATENATE($AD$10,"_",AC15),'選手名簿'!$A:$E,5,FALSE))=TRUE,"",VLOOKUP(CONCATENATE($AD$10,"_",AC15),'選手名簿'!$A:$E,5,FALSE))</f>
        <v/>
      </c>
      <c r="AE15" s="454"/>
    </row>
    <row r="16" spans="5:31" ht="20.25" customHeight="1" hidden="1">
      <c r="E16" s="450" t="s">
        <v>658</v>
      </c>
      <c r="F16" s="451" t="str">
        <f>IF(ISERROR(VLOOKUP(CONCATENATE($F$10,"_",G16),'選手名簿'!$A:$E,5,FALSE))=TRUE,"",VLOOKUP(CONCATENATE($F$10,"_",G16),'選手名簿'!$A:$E,5,FALSE))</f>
        <v/>
      </c>
      <c r="G16" s="452"/>
      <c r="H16" s="452"/>
      <c r="I16" s="452"/>
      <c r="J16" s="453"/>
      <c r="K16" s="452"/>
      <c r="L16" s="452"/>
      <c r="M16" s="452"/>
      <c r="N16" s="451" t="str">
        <f>IF(ISERROR(VLOOKUP(CONCATENATE($N$10,"_",M16),'選手名簿'!$A:$E,5,FALSE))=TRUE,"",VLOOKUP(CONCATENATE($N$10,"_",M16),'選手名簿'!$A:$E,5,FALSE))</f>
        <v/>
      </c>
      <c r="O16" s="454"/>
      <c r="U16" s="450" t="s">
        <v>658</v>
      </c>
      <c r="V16" s="451" t="str">
        <f>IF(ISERROR(VLOOKUP(CONCATENATE($V$10,"_",W16),'選手名簿'!$A:$E,5,FALSE))=TRUE,"",VLOOKUP(CONCATENATE($V$10,"_",W16),'選手名簿'!$A:$E,5,FALSE))</f>
        <v/>
      </c>
      <c r="W16" s="452"/>
      <c r="X16" s="452"/>
      <c r="Y16" s="452"/>
      <c r="Z16" s="453"/>
      <c r="AA16" s="452"/>
      <c r="AB16" s="452"/>
      <c r="AC16" s="452"/>
      <c r="AD16" s="451" t="str">
        <f>IF(ISERROR(VLOOKUP(CONCATENATE($AD$10,"_",AC16),'選手名簿'!$A:$E,5,FALSE))=TRUE,"",VLOOKUP(CONCATENATE($AD$10,"_",AC16),'選手名簿'!$A:$E,5,FALSE))</f>
        <v/>
      </c>
      <c r="AE16" s="454"/>
    </row>
    <row r="17" spans="5:31" ht="20.25" customHeight="1" hidden="1">
      <c r="E17" s="450" t="s">
        <v>658</v>
      </c>
      <c r="F17" s="451" t="str">
        <f>IF(ISERROR(VLOOKUP(CONCATENATE($F$10,"_",G17),'選手名簿'!$A:$E,5,FALSE))=TRUE,"",VLOOKUP(CONCATENATE($F$10,"_",G17),'選手名簿'!$A:$E,5,FALSE))</f>
        <v/>
      </c>
      <c r="G17" s="452"/>
      <c r="H17" s="452"/>
      <c r="I17" s="452"/>
      <c r="J17" s="453"/>
      <c r="K17" s="452"/>
      <c r="L17" s="452"/>
      <c r="M17" s="452"/>
      <c r="N17" s="451" t="str">
        <f>IF(ISERROR(VLOOKUP(CONCATENATE($N$10,"_",M17),'選手名簿'!$A:$E,5,FALSE))=TRUE,"",VLOOKUP(CONCATENATE($N$10,"_",M17),'選手名簿'!$A:$E,5,FALSE))</f>
        <v/>
      </c>
      <c r="O17" s="454"/>
      <c r="U17" s="450" t="s">
        <v>658</v>
      </c>
      <c r="V17" s="451" t="str">
        <f>IF(ISERROR(VLOOKUP(CONCATENATE($V$10,"_",W17),'選手名簿'!$A:$E,5,FALSE))=TRUE,"",VLOOKUP(CONCATENATE($V$10,"_",W17),'選手名簿'!$A:$E,5,FALSE))</f>
        <v/>
      </c>
      <c r="W17" s="452"/>
      <c r="X17" s="452"/>
      <c r="Y17" s="452"/>
      <c r="Z17" s="453"/>
      <c r="AA17" s="452"/>
      <c r="AB17" s="452"/>
      <c r="AC17" s="452"/>
      <c r="AD17" s="451" t="str">
        <f>IF(ISERROR(VLOOKUP(CONCATENATE($AD$10,"_",AC17),'選手名簿'!$A:$E,5,FALSE))=TRUE,"",VLOOKUP(CONCATENATE($AD$10,"_",AC17),'選手名簿'!$A:$E,5,FALSE))</f>
        <v/>
      </c>
      <c r="AE17" s="454"/>
    </row>
    <row r="18" spans="5:31" ht="20.25" customHeight="1" hidden="1">
      <c r="E18" s="450" t="s">
        <v>658</v>
      </c>
      <c r="F18" s="451" t="str">
        <f>IF(ISERROR(VLOOKUP(CONCATENATE($F$10,"_",G18),'選手名簿'!$A:$E,5,FALSE))=TRUE,"",VLOOKUP(CONCATENATE($F$10,"_",G18),'選手名簿'!$A:$E,5,FALSE))</f>
        <v/>
      </c>
      <c r="G18" s="452"/>
      <c r="H18" s="452"/>
      <c r="I18" s="452"/>
      <c r="J18" s="453"/>
      <c r="K18" s="452"/>
      <c r="L18" s="452"/>
      <c r="M18" s="452"/>
      <c r="N18" s="451" t="str">
        <f>IF(ISERROR(VLOOKUP(CONCATENATE($N$10,"_",M18),'選手名簿'!$A:$E,5,FALSE))=TRUE,"",VLOOKUP(CONCATENATE($N$10,"_",M18),'選手名簿'!$A:$E,5,FALSE))</f>
        <v/>
      </c>
      <c r="O18" s="454"/>
      <c r="U18" s="450" t="s">
        <v>658</v>
      </c>
      <c r="V18" s="451" t="str">
        <f>IF(ISERROR(VLOOKUP(CONCATENATE($V$10,"_",W18),'選手名簿'!$A:$E,5,FALSE))=TRUE,"",VLOOKUP(CONCATENATE($V$10,"_",W18),'選手名簿'!$A:$E,5,FALSE))</f>
        <v/>
      </c>
      <c r="W18" s="452"/>
      <c r="X18" s="452"/>
      <c r="Y18" s="452"/>
      <c r="Z18" s="453"/>
      <c r="AA18" s="452"/>
      <c r="AB18" s="452"/>
      <c r="AC18" s="452"/>
      <c r="AD18" s="451" t="str">
        <f>IF(ISERROR(VLOOKUP(CONCATENATE($AD$10,"_",AC18),'選手名簿'!$A:$E,5,FALSE))=TRUE,"",VLOOKUP(CONCATENATE($AD$10,"_",AC18),'選手名簿'!$A:$E,5,FALSE))</f>
        <v/>
      </c>
      <c r="AE18" s="454"/>
    </row>
    <row r="19" spans="5:31" ht="20.25" customHeight="1" hidden="1">
      <c r="E19" s="450" t="s">
        <v>658</v>
      </c>
      <c r="F19" s="451" t="str">
        <f>IF(ISERROR(VLOOKUP(CONCATENATE($F$10,"_",G19),'選手名簿'!$A:$E,5,FALSE))=TRUE,"",VLOOKUP(CONCATENATE($F$10,"_",G19),'選手名簿'!$A:$E,5,FALSE))</f>
        <v/>
      </c>
      <c r="G19" s="452"/>
      <c r="H19" s="452"/>
      <c r="I19" s="452"/>
      <c r="J19" s="453"/>
      <c r="K19" s="452"/>
      <c r="L19" s="452"/>
      <c r="M19" s="452"/>
      <c r="N19" s="451" t="str">
        <f>IF(ISERROR(VLOOKUP(CONCATENATE($N$10,"_",M19),'選手名簿'!$A:$E,5,FALSE))=TRUE,"",VLOOKUP(CONCATENATE($N$10,"_",M19),'選手名簿'!$A:$E,5,FALSE))</f>
        <v/>
      </c>
      <c r="O19" s="454"/>
      <c r="U19" s="450" t="s">
        <v>658</v>
      </c>
      <c r="V19" s="451" t="str">
        <f>IF(ISERROR(VLOOKUP(CONCATENATE($V$10,"_",W19),'選手名簿'!$A:$E,5,FALSE))=TRUE,"",VLOOKUP(CONCATENATE($V$10,"_",W19),'選手名簿'!$A:$E,5,FALSE))</f>
        <v/>
      </c>
      <c r="W19" s="452"/>
      <c r="X19" s="452"/>
      <c r="Y19" s="452"/>
      <c r="Z19" s="453"/>
      <c r="AA19" s="452"/>
      <c r="AB19" s="452"/>
      <c r="AC19" s="452"/>
      <c r="AD19" s="451" t="str">
        <f>IF(ISERROR(VLOOKUP(CONCATENATE($AD$10,"_",AC19),'選手名簿'!$A:$E,5,FALSE))=TRUE,"",VLOOKUP(CONCATENATE($AD$10,"_",AC19),'選手名簿'!$A:$E,5,FALSE))</f>
        <v/>
      </c>
      <c r="AE19" s="454"/>
    </row>
    <row r="20" spans="5:31" ht="20.25" customHeight="1" hidden="1">
      <c r="E20" s="450" t="s">
        <v>658</v>
      </c>
      <c r="F20" s="451" t="str">
        <f>IF(ISERROR(VLOOKUP(CONCATENATE($F$10,"_",G20),'選手名簿'!$A:$E,5,FALSE))=TRUE,"",VLOOKUP(CONCATENATE($F$10,"_",G20),'選手名簿'!$A:$E,5,FALSE))</f>
        <v/>
      </c>
      <c r="G20" s="452"/>
      <c r="H20" s="452"/>
      <c r="I20" s="452"/>
      <c r="J20" s="453"/>
      <c r="K20" s="452"/>
      <c r="L20" s="452"/>
      <c r="M20" s="452"/>
      <c r="N20" s="451" t="str">
        <f>IF(ISERROR(VLOOKUP(CONCATENATE($N$10,"_",M20),'選手名簿'!$A:$E,5,FALSE))=TRUE,"",VLOOKUP(CONCATENATE($N$10,"_",M20),'選手名簿'!$A:$E,5,FALSE))</f>
        <v/>
      </c>
      <c r="O20" s="454"/>
      <c r="U20" s="450" t="s">
        <v>658</v>
      </c>
      <c r="V20" s="451" t="str">
        <f>IF(ISERROR(VLOOKUP(CONCATENATE($V$10,"_",W20),'選手名簿'!$A:$E,5,FALSE))=TRUE,"",VLOOKUP(CONCATENATE($V$10,"_",W20),'選手名簿'!$A:$E,5,FALSE))</f>
        <v/>
      </c>
      <c r="W20" s="452"/>
      <c r="X20" s="452"/>
      <c r="Y20" s="452"/>
      <c r="Z20" s="453"/>
      <c r="AA20" s="452"/>
      <c r="AB20" s="452"/>
      <c r="AC20" s="452"/>
      <c r="AD20" s="451" t="str">
        <f>IF(ISERROR(VLOOKUP(CONCATENATE($AD$10,"_",AC20),'選手名簿'!$A:$E,5,FALSE))=TRUE,"",VLOOKUP(CONCATENATE($AD$10,"_",AC20),'選手名簿'!$A:$E,5,FALSE))</f>
        <v/>
      </c>
      <c r="AE20" s="454"/>
    </row>
    <row r="21" spans="5:31" ht="20.25" customHeight="1" hidden="1">
      <c r="E21" s="450" t="s">
        <v>658</v>
      </c>
      <c r="F21" s="451" t="str">
        <f>IF(ISERROR(VLOOKUP(CONCATENATE($F$10,"_",G21),'選手名簿'!$A:$E,5,FALSE))=TRUE,"",VLOOKUP(CONCATENATE($F$10,"_",G21),'選手名簿'!$A:$E,5,FALSE))</f>
        <v/>
      </c>
      <c r="G21" s="452"/>
      <c r="H21" s="452"/>
      <c r="I21" s="452"/>
      <c r="J21" s="453"/>
      <c r="K21" s="452"/>
      <c r="L21" s="452"/>
      <c r="M21" s="452"/>
      <c r="N21" s="451" t="str">
        <f>IF(ISERROR(VLOOKUP(CONCATENATE($N$10,"_",M21),'選手名簿'!$A:$E,5,FALSE))=TRUE,"",VLOOKUP(CONCATENATE($N$10,"_",M21),'選手名簿'!$A:$E,5,FALSE))</f>
        <v/>
      </c>
      <c r="O21" s="454"/>
      <c r="U21" s="450" t="s">
        <v>658</v>
      </c>
      <c r="V21" s="451" t="str">
        <f>IF(ISERROR(VLOOKUP(CONCATENATE($V$10,"_",W21),'選手名簿'!$A:$E,5,FALSE))=TRUE,"",VLOOKUP(CONCATENATE($V$10,"_",W21),'選手名簿'!$A:$E,5,FALSE))</f>
        <v/>
      </c>
      <c r="W21" s="452"/>
      <c r="X21" s="452"/>
      <c r="Y21" s="452"/>
      <c r="Z21" s="453"/>
      <c r="AA21" s="452"/>
      <c r="AB21" s="452"/>
      <c r="AC21" s="452"/>
      <c r="AD21" s="451" t="str">
        <f>IF(ISERROR(VLOOKUP(CONCATENATE($AD$10,"_",AC21),'選手名簿'!$A:$E,5,FALSE))=TRUE,"",VLOOKUP(CONCATENATE($AD$10,"_",AC21),'選手名簿'!$A:$E,5,FALSE))</f>
        <v/>
      </c>
      <c r="AE21" s="454"/>
    </row>
    <row r="22" spans="5:31" ht="20.25" customHeight="1" hidden="1">
      <c r="E22" s="450" t="s">
        <v>658</v>
      </c>
      <c r="F22" s="451" t="str">
        <f>IF(ISERROR(VLOOKUP(CONCATENATE($F$10,"_",G22),'選手名簿'!$A:$E,5,FALSE))=TRUE,"",VLOOKUP(CONCATENATE($F$10,"_",G22),'選手名簿'!$A:$E,5,FALSE))</f>
        <v/>
      </c>
      <c r="G22" s="452"/>
      <c r="H22" s="452"/>
      <c r="I22" s="452"/>
      <c r="J22" s="453"/>
      <c r="K22" s="452"/>
      <c r="L22" s="452"/>
      <c r="M22" s="452"/>
      <c r="N22" s="451" t="str">
        <f>IF(ISERROR(VLOOKUP(CONCATENATE($N$10,"_",M22),'選手名簿'!$A:$E,5,FALSE))=TRUE,"",VLOOKUP(CONCATENATE($N$10,"_",M22),'選手名簿'!$A:$E,5,FALSE))</f>
        <v/>
      </c>
      <c r="O22" s="454"/>
      <c r="U22" s="450" t="s">
        <v>658</v>
      </c>
      <c r="V22" s="451" t="str">
        <f>IF(ISERROR(VLOOKUP(CONCATENATE($V$10,"_",W22),'選手名簿'!$A:$E,5,FALSE))=TRUE,"",VLOOKUP(CONCATENATE($V$10,"_",W22),'選手名簿'!$A:$E,5,FALSE))</f>
        <v/>
      </c>
      <c r="W22" s="452"/>
      <c r="X22" s="452"/>
      <c r="Y22" s="452"/>
      <c r="Z22" s="453"/>
      <c r="AA22" s="452"/>
      <c r="AB22" s="452"/>
      <c r="AC22" s="452"/>
      <c r="AD22" s="451" t="str">
        <f>IF(ISERROR(VLOOKUP(CONCATENATE($AD$10,"_",AC22),'選手名簿'!$A:$E,5,FALSE))=TRUE,"",VLOOKUP(CONCATENATE($AD$10,"_",AC22),'選手名簿'!$A:$E,5,FALSE))</f>
        <v/>
      </c>
      <c r="AE22" s="454"/>
    </row>
    <row r="23" spans="5:31" ht="20.25" customHeight="1" hidden="1">
      <c r="E23" s="455" t="s">
        <v>658</v>
      </c>
      <c r="F23" s="456" t="str">
        <f>IF(ISERROR(VLOOKUP(CONCATENATE($F$10,"_",G23),'選手名簿'!$A:$E,5,FALSE))=TRUE,"",VLOOKUP(CONCATENATE($F$10,"_",G23),'選手名簿'!$A:$E,5,FALSE))</f>
        <v/>
      </c>
      <c r="G23" s="457"/>
      <c r="H23" s="457"/>
      <c r="I23" s="457"/>
      <c r="J23" s="458"/>
      <c r="K23" s="457"/>
      <c r="L23" s="457"/>
      <c r="M23" s="457"/>
      <c r="N23" s="456" t="str">
        <f>IF(ISERROR(VLOOKUP(CONCATENATE($N$10,"_",M23),'選手名簿'!$A:$E,5,FALSE))=TRUE,"",VLOOKUP(CONCATENATE($N$10,"_",M23),'選手名簿'!$A:$E,5,FALSE))</f>
        <v/>
      </c>
      <c r="O23" s="454"/>
      <c r="U23" s="455" t="s">
        <v>658</v>
      </c>
      <c r="V23" s="456" t="str">
        <f>IF(ISERROR(VLOOKUP(CONCATENATE($V$10,"_",W23),'選手名簿'!$A:$E,5,FALSE))=TRUE,"",VLOOKUP(CONCATENATE($V$10,"_",W23),'選手名簿'!$A:$E,5,FALSE))</f>
        <v/>
      </c>
      <c r="W23" s="457"/>
      <c r="X23" s="457"/>
      <c r="Y23" s="457"/>
      <c r="Z23" s="458"/>
      <c r="AA23" s="457"/>
      <c r="AB23" s="457"/>
      <c r="AC23" s="457"/>
      <c r="AD23" s="456" t="str">
        <f>IF(ISERROR(VLOOKUP(CONCATENATE($AD$10,"_",AC23),'選手名簿'!$A:$E,5,FALSE))=TRUE,"",VLOOKUP(CONCATENATE($AD$10,"_",AC23),'選手名簿'!$A:$E,5,FALSE))</f>
        <v/>
      </c>
      <c r="AE23" s="454"/>
    </row>
    <row r="24" spans="1:31" ht="20.25" customHeight="1">
      <c r="A24" s="459" t="s">
        <v>656</v>
      </c>
      <c r="B24" s="1062" t="s">
        <v>704</v>
      </c>
      <c r="C24" s="1062"/>
      <c r="D24" s="1062"/>
      <c r="E24" s="450"/>
      <c r="F24" s="451" t="str">
        <f>IF(ISERROR(VLOOKUP(CONCATENATE($F$10,"_",G24),'選手名簿'!$A:$E,5,FALSE))=TRUE,"",VLOOKUP(CONCATENATE($F$10,"_",G24),'選手名簿'!$A:$E,5,FALSE))</f>
        <v/>
      </c>
      <c r="G24" s="452"/>
      <c r="H24" s="452"/>
      <c r="I24" s="452"/>
      <c r="J24" s="453"/>
      <c r="K24" s="452"/>
      <c r="L24" s="452"/>
      <c r="M24" s="452"/>
      <c r="N24" s="451" t="str">
        <f>IF(ISERROR(VLOOKUP(CONCATENATE($N$10,"_",M24),'選手名簿'!$A:$E,5,FALSE))=TRUE,"",VLOOKUP(CONCATENATE($N$10,"_",M24),'選手名簿'!$A:$E,5,FALSE))</f>
        <v/>
      </c>
      <c r="O24" s="460"/>
      <c r="Q24" s="459" t="s">
        <v>656</v>
      </c>
      <c r="R24" s="1062" t="s">
        <v>705</v>
      </c>
      <c r="S24" s="1062"/>
      <c r="T24" s="1063"/>
      <c r="U24" s="450"/>
      <c r="V24" s="451" t="str">
        <f>IF(ISERROR(VLOOKUP(CONCATENATE($V$10,"_",W24),'選手名簿'!$A:$E,5,FALSE))=TRUE,"",VLOOKUP(CONCATENATE($V$10,"_",W24),'選手名簿'!$A:$E,5,FALSE))</f>
        <v/>
      </c>
      <c r="W24" s="452"/>
      <c r="X24" s="452"/>
      <c r="Y24" s="452"/>
      <c r="Z24" s="453"/>
      <c r="AA24" s="452"/>
      <c r="AB24" s="452"/>
      <c r="AC24" s="452"/>
      <c r="AD24" s="451" t="str">
        <f>IF(ISERROR(VLOOKUP(CONCATENATE($AD$10,"_",AC24),'選手名簿'!$A:$E,5,FALSE))=TRUE,"",VLOOKUP(CONCATENATE($AD$10,"_",AC24),'選手名簿'!$A:$E,5,FALSE))</f>
        <v/>
      </c>
      <c r="AE24" s="460"/>
    </row>
    <row r="25" spans="1:31" ht="20.25" customHeight="1">
      <c r="A25" s="461" t="s">
        <v>240</v>
      </c>
      <c r="B25" s="1064" t="str">
        <f>IF(ISERROR(VLOOKUP(B24,'審判員'!$A:$C,2,FALSE))=TRUE,"",VLOOKUP(B24,'審判員'!$A:$C,2,FALSE))</f>
        <v>狭間　照央</v>
      </c>
      <c r="C25" s="1065"/>
      <c r="D25" s="462" t="str">
        <f>IF(ISERROR(VLOOKUP(B24,'審判員'!$A:$C,3,FALSE))=TRUE,"",VLOOKUP(B24,'審判員'!$A:$C,3,FALSE))</f>
        <v>３級</v>
      </c>
      <c r="E25" s="463"/>
      <c r="F25" s="464" t="str">
        <f>IF(ISERROR(VLOOKUP(CONCATENATE($F$10,"_",G25),'選手名簿'!$A:$E,5,FALSE))=TRUE,"",VLOOKUP(CONCATENATE($F$10,"_",G25),'選手名簿'!$A:$E,5,FALSE))</f>
        <v/>
      </c>
      <c r="G25" s="465"/>
      <c r="H25" s="465"/>
      <c r="I25" s="465"/>
      <c r="J25" s="453"/>
      <c r="K25" s="465"/>
      <c r="L25" s="465"/>
      <c r="M25" s="465"/>
      <c r="N25" s="464" t="str">
        <f>IF(ISERROR(VLOOKUP(CONCATENATE($N$10,"_",M25),'選手名簿'!$A:$E,5,FALSE))=TRUE,"",VLOOKUP(CONCATENATE($N$10,"_",M25),'選手名簿'!$A:$E,5,FALSE))</f>
        <v/>
      </c>
      <c r="O25" s="460"/>
      <c r="Q25" s="461" t="s">
        <v>240</v>
      </c>
      <c r="R25" s="1064" t="str">
        <f>IF(ISERROR(VLOOKUP(R24,'審判員'!$A:$C,2,FALSE))=TRUE,"",VLOOKUP(R24,'審判員'!$A:$C,2,FALSE))</f>
        <v>松原　マヤ</v>
      </c>
      <c r="S25" s="1065"/>
      <c r="T25" s="461" t="str">
        <f>IF(ISERROR(VLOOKUP(R24,'審判員'!$A:$C,3,FALSE))=TRUE,"",VLOOKUP(R24,'審判員'!$A:$C,3,FALSE))</f>
        <v>２級</v>
      </c>
      <c r="U25" s="463"/>
      <c r="V25" s="464" t="str">
        <f>IF(ISERROR(VLOOKUP(CONCATENATE($V$10,"_",W25),'選手名簿'!$A:$E,5,FALSE))=TRUE,"",VLOOKUP(CONCATENATE($V$10,"_",W25),'選手名簿'!$A:$E,5,FALSE))</f>
        <v/>
      </c>
      <c r="W25" s="465"/>
      <c r="X25" s="465"/>
      <c r="Y25" s="465"/>
      <c r="Z25" s="453"/>
      <c r="AA25" s="465"/>
      <c r="AB25" s="465"/>
      <c r="AC25" s="465"/>
      <c r="AD25" s="464" t="str">
        <f>IF(ISERROR(VLOOKUP(CONCATENATE($AD$10,"_",AC25),'選手名簿'!$A:$E,5,FALSE))=TRUE,"",VLOOKUP(CONCATENATE($AD$10,"_",AC25),'選手名簿'!$A:$E,5,FALSE))</f>
        <v/>
      </c>
      <c r="AE25" s="460"/>
    </row>
    <row r="26" spans="1:31" ht="20.25" customHeight="1">
      <c r="A26" s="459" t="s">
        <v>656</v>
      </c>
      <c r="B26" s="1062" t="s">
        <v>706</v>
      </c>
      <c r="C26" s="1062"/>
      <c r="D26" s="1062"/>
      <c r="E26" s="463"/>
      <c r="F26" s="464" t="str">
        <f>IF(ISERROR(VLOOKUP(CONCATENATE($F$10,"_",G26),'選手名簿'!$A:$E,5,FALSE))=TRUE,"",VLOOKUP(CONCATENATE($F$10,"_",G26),'選手名簿'!$A:$E,5,FALSE))</f>
        <v/>
      </c>
      <c r="G26" s="465"/>
      <c r="H26" s="465"/>
      <c r="I26" s="465"/>
      <c r="J26" s="453"/>
      <c r="K26" s="465"/>
      <c r="L26" s="465"/>
      <c r="M26" s="465"/>
      <c r="N26" s="464" t="str">
        <f>IF(ISERROR(VLOOKUP(CONCATENATE($N$10,"_",M26),'選手名簿'!$A:$E,5,FALSE))=TRUE,"",VLOOKUP(CONCATENATE($N$10,"_",M26),'選手名簿'!$A:$E,5,FALSE))</f>
        <v/>
      </c>
      <c r="O26" s="460"/>
      <c r="Q26" s="459" t="s">
        <v>656</v>
      </c>
      <c r="R26" s="1062" t="s">
        <v>707</v>
      </c>
      <c r="S26" s="1062"/>
      <c r="T26" s="1063"/>
      <c r="U26" s="463"/>
      <c r="V26" s="464" t="str">
        <f>IF(ISERROR(VLOOKUP(CONCATENATE($V$10,"_",W26),'選手名簿'!$A:$E,5,FALSE))=TRUE,"",VLOOKUP(CONCATENATE($V$10,"_",W26),'選手名簿'!$A:$E,5,FALSE))</f>
        <v/>
      </c>
      <c r="W26" s="465"/>
      <c r="X26" s="465"/>
      <c r="Y26" s="465"/>
      <c r="Z26" s="453"/>
      <c r="AA26" s="465"/>
      <c r="AB26" s="465"/>
      <c r="AC26" s="465"/>
      <c r="AD26" s="464" t="str">
        <f>IF(ISERROR(VLOOKUP(CONCATENATE($AD$10,"_",AC26),'選手名簿'!$A:$E,5,FALSE))=TRUE,"",VLOOKUP(CONCATENATE($AD$10,"_",AC26),'選手名簿'!$A:$E,5,FALSE))</f>
        <v/>
      </c>
      <c r="AE26" s="460"/>
    </row>
    <row r="27" spans="1:31" ht="20.25" customHeight="1">
      <c r="A27" s="461" t="s">
        <v>663</v>
      </c>
      <c r="B27" s="1064" t="str">
        <f>IF(ISERROR(VLOOKUP(B26,'審判員'!$A:$C,2,FALSE))=TRUE,"",VLOOKUP(B26,'審判員'!$A:$C,2,FALSE))</f>
        <v>酒井　祐三</v>
      </c>
      <c r="C27" s="1065"/>
      <c r="D27" s="462" t="str">
        <f>IF(ISERROR(VLOOKUP(B26,'審判員'!$A:$C,3,FALSE))=TRUE,"",VLOOKUP(B26,'審判員'!$A:$C,3,FALSE))</f>
        <v>３級</v>
      </c>
      <c r="E27" s="463"/>
      <c r="F27" s="464" t="str">
        <f>IF(ISERROR(VLOOKUP(CONCATENATE($F$10,"_",G27),'選手名簿'!$A:$E,5,FALSE))=TRUE,"",VLOOKUP(CONCATENATE($F$10,"_",G27),'選手名簿'!$A:$E,5,FALSE))</f>
        <v/>
      </c>
      <c r="G27" s="465"/>
      <c r="H27" s="465"/>
      <c r="I27" s="465"/>
      <c r="J27" s="453"/>
      <c r="K27" s="465"/>
      <c r="L27" s="465"/>
      <c r="M27" s="465"/>
      <c r="N27" s="464" t="str">
        <f>IF(ISERROR(VLOOKUP(CONCATENATE($N$10,"_",M27),'選手名簿'!$A:$E,5,FALSE))=TRUE,"",VLOOKUP(CONCATENATE($N$10,"_",M27),'選手名簿'!$A:$E,5,FALSE))</f>
        <v/>
      </c>
      <c r="O27" s="460"/>
      <c r="Q27" s="461" t="s">
        <v>663</v>
      </c>
      <c r="R27" s="1064" t="str">
        <f>IF(ISERROR(VLOOKUP(R26,'審判員'!$A:$C,2,FALSE))=TRUE,"",VLOOKUP(R26,'審判員'!$A:$C,2,FALSE))</f>
        <v>屋敷　伴幸</v>
      </c>
      <c r="S27" s="1065"/>
      <c r="T27" s="461" t="str">
        <f>IF(ISERROR(VLOOKUP(R26,'審判員'!$A:$C,3,FALSE))=TRUE,"",VLOOKUP(R26,'審判員'!$A:$C,3,FALSE))</f>
        <v>３級</v>
      </c>
      <c r="U27" s="463"/>
      <c r="V27" s="464" t="str">
        <f>IF(ISERROR(VLOOKUP(CONCATENATE($V$10,"_",W27),'選手名簿'!$A:$E,5,FALSE))=TRUE,"",VLOOKUP(CONCATENATE($V$10,"_",W27),'選手名簿'!$A:$E,5,FALSE))</f>
        <v/>
      </c>
      <c r="W27" s="465"/>
      <c r="X27" s="465"/>
      <c r="Y27" s="465"/>
      <c r="Z27" s="453"/>
      <c r="AA27" s="465"/>
      <c r="AB27" s="465"/>
      <c r="AC27" s="465"/>
      <c r="AD27" s="464" t="str">
        <f>IF(ISERROR(VLOOKUP(CONCATENATE($AD$10,"_",AC27),'選手名簿'!$A:$E,5,FALSE))=TRUE,"",VLOOKUP(CONCATENATE($AD$10,"_",AC27),'選手名簿'!$A:$E,5,FALSE))</f>
        <v/>
      </c>
      <c r="AE27" s="460"/>
    </row>
    <row r="28" spans="1:31" ht="20.25" customHeight="1">
      <c r="A28" s="459" t="s">
        <v>656</v>
      </c>
      <c r="B28" s="1062" t="s">
        <v>708</v>
      </c>
      <c r="C28" s="1062"/>
      <c r="D28" s="1062"/>
      <c r="E28" s="463"/>
      <c r="F28" s="464" t="str">
        <f>IF(ISERROR(VLOOKUP(CONCATENATE($F$10,"_",G28),'選手名簿'!$A:$E,5,FALSE))=TRUE,"",VLOOKUP(CONCATENATE($F$10,"_",G28),'選手名簿'!$A:$E,5,FALSE))</f>
        <v/>
      </c>
      <c r="G28" s="465"/>
      <c r="H28" s="465"/>
      <c r="I28" s="465"/>
      <c r="J28" s="453"/>
      <c r="K28" s="465"/>
      <c r="L28" s="465"/>
      <c r="M28" s="465"/>
      <c r="N28" s="464" t="str">
        <f>IF(ISERROR(VLOOKUP(CONCATENATE($N$10,"_",M28),'選手名簿'!$A:$E,5,FALSE))=TRUE,"",VLOOKUP(CONCATENATE($N$10,"_",M28),'選手名簿'!$A:$E,5,FALSE))</f>
        <v/>
      </c>
      <c r="O28" s="460"/>
      <c r="Q28" s="459" t="s">
        <v>656</v>
      </c>
      <c r="R28" s="1062" t="s">
        <v>709</v>
      </c>
      <c r="S28" s="1062"/>
      <c r="T28" s="1063"/>
      <c r="U28" s="463"/>
      <c r="V28" s="464" t="str">
        <f>IF(ISERROR(VLOOKUP(CONCATENATE($V$10,"_",W28),'選手名簿'!$A:$E,5,FALSE))=TRUE,"",VLOOKUP(CONCATENATE($V$10,"_",W28),'選手名簿'!$A:$E,5,FALSE))</f>
        <v/>
      </c>
      <c r="W28" s="465"/>
      <c r="X28" s="465"/>
      <c r="Y28" s="465"/>
      <c r="Z28" s="453"/>
      <c r="AA28" s="465"/>
      <c r="AB28" s="465"/>
      <c r="AC28" s="465"/>
      <c r="AD28" s="464" t="str">
        <f>IF(ISERROR(VLOOKUP(CONCATENATE($AD$10,"_",AC28),'選手名簿'!$A:$E,5,FALSE))=TRUE,"",VLOOKUP(CONCATENATE($AD$10,"_",AC28),'選手名簿'!$A:$E,5,FALSE))</f>
        <v/>
      </c>
      <c r="AE28" s="460"/>
    </row>
    <row r="29" spans="1:31" ht="20.25" customHeight="1">
      <c r="A29" s="461" t="s">
        <v>666</v>
      </c>
      <c r="B29" s="1064" t="str">
        <f>IF(ISERROR(VLOOKUP(B28,'審判員'!$A:$C,2,FALSE))=TRUE,"",VLOOKUP(B28,'審判員'!$A:$C,2,FALSE))</f>
        <v>足立　卓也</v>
      </c>
      <c r="C29" s="1065"/>
      <c r="D29" s="462" t="str">
        <f>IF(ISERROR(VLOOKUP(B28,'審判員'!$A:$C,3,FALSE))=TRUE,"",VLOOKUP(B28,'審判員'!$A:$C,3,FALSE))</f>
        <v>３級</v>
      </c>
      <c r="E29" s="463"/>
      <c r="F29" s="464" t="str">
        <f>IF(ISERROR(VLOOKUP(CONCATENATE($F$10,"_",G29),'選手名簿'!$A:$E,5,FALSE))=TRUE,"",VLOOKUP(CONCATENATE($F$10,"_",G29),'選手名簿'!$A:$E,5,FALSE))</f>
        <v/>
      </c>
      <c r="G29" s="465"/>
      <c r="H29" s="465"/>
      <c r="I29" s="465"/>
      <c r="J29" s="453"/>
      <c r="K29" s="465"/>
      <c r="L29" s="465"/>
      <c r="M29" s="465"/>
      <c r="N29" s="464" t="str">
        <f>IF(ISERROR(VLOOKUP(CONCATENATE($N$10,"_",M29),'選手名簿'!$A:$E,5,FALSE))=TRUE,"",VLOOKUP(CONCATENATE($N$10,"_",M29),'選手名簿'!$A:$E,5,FALSE))</f>
        <v/>
      </c>
      <c r="O29" s="460"/>
      <c r="Q29" s="461" t="s">
        <v>666</v>
      </c>
      <c r="R29" s="1064" t="str">
        <f>IF(ISERROR(VLOOKUP(R28,'審判員'!$A:$C,2,FALSE))=TRUE,"",VLOOKUP(R28,'審判員'!$A:$C,2,FALSE))</f>
        <v>内山田　光史</v>
      </c>
      <c r="S29" s="1065"/>
      <c r="T29" s="461" t="str">
        <f>IF(ISERROR(VLOOKUP(R28,'審判員'!$A:$C,3,FALSE))=TRUE,"",VLOOKUP(R28,'審判員'!$A:$C,3,FALSE))</f>
        <v>３級</v>
      </c>
      <c r="U29" s="463"/>
      <c r="V29" s="464" t="str">
        <f>IF(ISERROR(VLOOKUP(CONCATENATE($V$10,"_",W29),'選手名簿'!$A:$E,5,FALSE))=TRUE,"",VLOOKUP(CONCATENATE($V$10,"_",W29),'選手名簿'!$A:$E,5,FALSE))</f>
        <v/>
      </c>
      <c r="W29" s="465"/>
      <c r="X29" s="465"/>
      <c r="Y29" s="465"/>
      <c r="Z29" s="453"/>
      <c r="AA29" s="465"/>
      <c r="AB29" s="465"/>
      <c r="AC29" s="465"/>
      <c r="AD29" s="464" t="str">
        <f>IF(ISERROR(VLOOKUP(CONCATENATE($AD$10,"_",AC29),'選手名簿'!$A:$E,5,FALSE))=TRUE,"",VLOOKUP(CONCATENATE($AD$10,"_",AC29),'選手名簿'!$A:$E,5,FALSE))</f>
        <v/>
      </c>
      <c r="AE29" s="460"/>
    </row>
    <row r="30" spans="1:31" ht="20.25" customHeight="1">
      <c r="A30" s="459" t="s">
        <v>656</v>
      </c>
      <c r="B30" s="1062" t="s">
        <v>705</v>
      </c>
      <c r="C30" s="1062"/>
      <c r="D30" s="1062"/>
      <c r="E30" s="463"/>
      <c r="F30" s="464" t="str">
        <f>IF(ISERROR(VLOOKUP(CONCATENATE($F$10,"_",G30),'選手名簿'!$A:$E,5,FALSE))=TRUE,"",VLOOKUP(CONCATENATE($F$10,"_",G30),'選手名簿'!$A:$E,5,FALSE))</f>
        <v/>
      </c>
      <c r="G30" s="465"/>
      <c r="H30" s="465"/>
      <c r="I30" s="465"/>
      <c r="J30" s="453"/>
      <c r="K30" s="465"/>
      <c r="L30" s="465"/>
      <c r="M30" s="465"/>
      <c r="N30" s="464" t="str">
        <f>IF(ISERROR(VLOOKUP(CONCATENATE($N$10,"_",M30),'選手名簿'!$A:$E,5,FALSE))=TRUE,"",VLOOKUP(CONCATENATE($N$10,"_",M30),'選手名簿'!$A:$E,5,FALSE))</f>
        <v/>
      </c>
      <c r="O30" s="460"/>
      <c r="Q30" s="459" t="s">
        <v>656</v>
      </c>
      <c r="R30" s="1062" t="s">
        <v>710</v>
      </c>
      <c r="S30" s="1062"/>
      <c r="T30" s="1063"/>
      <c r="U30" s="463"/>
      <c r="V30" s="464" t="str">
        <f>IF(ISERROR(VLOOKUP(CONCATENATE($V$10,"_",W30),'選手名簿'!$A:$E,5,FALSE))=TRUE,"",VLOOKUP(CONCATENATE($V$10,"_",W30),'選手名簿'!$A:$E,5,FALSE))</f>
        <v/>
      </c>
      <c r="W30" s="465"/>
      <c r="X30" s="465"/>
      <c r="Y30" s="465"/>
      <c r="Z30" s="453"/>
      <c r="AA30" s="465"/>
      <c r="AB30" s="465"/>
      <c r="AC30" s="465"/>
      <c r="AD30" s="464" t="str">
        <f>IF(ISERROR(VLOOKUP(CONCATENATE($AD$10,"_",AC30),'選手名簿'!$A:$E,5,FALSE))=TRUE,"",VLOOKUP(CONCATENATE($AD$10,"_",AC30),'選手名簿'!$A:$E,5,FALSE))</f>
        <v/>
      </c>
      <c r="AE30" s="460"/>
    </row>
    <row r="31" spans="1:31" ht="20.25" customHeight="1">
      <c r="A31" s="461" t="s">
        <v>668</v>
      </c>
      <c r="B31" s="1064" t="str">
        <f>IF(ISERROR(VLOOKUP(B30,'審判員'!$A:$C,2,FALSE))=TRUE,"",VLOOKUP(B30,'審判員'!$A:$C,2,FALSE))</f>
        <v>松原　マヤ</v>
      </c>
      <c r="C31" s="1065"/>
      <c r="D31" s="462" t="str">
        <f>IF(ISERROR(VLOOKUP(B30,'審判員'!$A:$C,3,FALSE))=TRUE,"",VLOOKUP(B30,'審判員'!$A:$C,3,FALSE))</f>
        <v>２級</v>
      </c>
      <c r="E31" s="466"/>
      <c r="F31" s="467" t="str">
        <f>IF(ISERROR(VLOOKUP(CONCATENATE($F$10,"_",G31),'選手名簿'!$A:$E,5,FALSE))=TRUE,"",VLOOKUP(CONCATENATE($F$10,"_",G31),'選手名簿'!$A:$E,5,FALSE))</f>
        <v/>
      </c>
      <c r="G31" s="468"/>
      <c r="H31" s="468"/>
      <c r="I31" s="468"/>
      <c r="J31" s="458"/>
      <c r="K31" s="468"/>
      <c r="L31" s="468"/>
      <c r="M31" s="468"/>
      <c r="N31" s="467" t="str">
        <f>IF(ISERROR(VLOOKUP(CONCATENATE($N$10,"_",M31),'選手名簿'!$A:$E,5,FALSE))=TRUE,"",VLOOKUP(CONCATENATE($N$10,"_",M31),'選手名簿'!$A:$E,5,FALSE))</f>
        <v/>
      </c>
      <c r="O31" s="469"/>
      <c r="Q31" s="461" t="s">
        <v>668</v>
      </c>
      <c r="R31" s="1064" t="str">
        <f>IF(ISERROR(VLOOKUP(R30,'審判員'!$A:$C,2,FALSE))=TRUE,"",VLOOKUP(R30,'審判員'!$A:$C,2,FALSE))</f>
        <v>寺岡　富夫</v>
      </c>
      <c r="S31" s="1065"/>
      <c r="T31" s="461" t="str">
        <f>IF(ISERROR(VLOOKUP(R30,'審判員'!$A:$C,3,FALSE))=TRUE,"",VLOOKUP(R30,'審判員'!$A:$C,3,FALSE))</f>
        <v>３級</v>
      </c>
      <c r="U31" s="466"/>
      <c r="V31" s="467" t="str">
        <f>IF(ISERROR(VLOOKUP(CONCATENATE($V$10,"_",W31),'選手名簿'!$A:$E,5,FALSE))=TRUE,"",VLOOKUP(CONCATENATE($V$10,"_",W31),'選手名簿'!$A:$E,5,FALSE))</f>
        <v/>
      </c>
      <c r="W31" s="468"/>
      <c r="X31" s="468"/>
      <c r="Y31" s="468"/>
      <c r="Z31" s="458"/>
      <c r="AA31" s="468"/>
      <c r="AB31" s="468"/>
      <c r="AC31" s="468"/>
      <c r="AD31" s="467" t="str">
        <f>IF(ISERROR(VLOOKUP(CONCATENATE($AD$10,"_",AC31),'選手名簿'!$A:$E,5,FALSE))=TRUE,"",VLOOKUP(CONCATENATE($AD$10,"_",AC31),'選手名簿'!$A:$E,5,FALSE))</f>
        <v/>
      </c>
      <c r="AE31" s="469"/>
    </row>
    <row r="32" spans="5:21" ht="9.95" customHeight="1">
      <c r="E32" s="470"/>
      <c r="U32" s="470"/>
    </row>
    <row r="33" spans="5:21" ht="9.95" customHeight="1">
      <c r="E33" s="470"/>
      <c r="U33" s="470"/>
    </row>
    <row r="34" ht="9.95" customHeight="1"/>
    <row r="35" ht="9.95" customHeight="1"/>
    <row r="36" ht="9.95" customHeight="1"/>
    <row r="37" ht="9.95" customHeight="1"/>
    <row r="38" spans="5:21" ht="9.95" customHeight="1">
      <c r="E38" s="470"/>
      <c r="U38" s="470"/>
    </row>
    <row r="39" spans="1:31" ht="27.4" customHeight="1">
      <c r="A39" s="440" t="s">
        <v>644</v>
      </c>
      <c r="B39" s="1039" t="s">
        <v>702</v>
      </c>
      <c r="C39" s="1040"/>
      <c r="D39" s="1041"/>
      <c r="E39" s="1042">
        <f>'予選リーグ'!B23</f>
        <v>0.4861111111111111</v>
      </c>
      <c r="F39" s="1045" t="str">
        <f>F6</f>
        <v>鶴見少年サッカークラブ</v>
      </c>
      <c r="G39" s="1048">
        <f>SUM(I39:I40)</f>
        <v>2</v>
      </c>
      <c r="H39" s="1051" t="s">
        <v>451</v>
      </c>
      <c r="I39" s="441">
        <v>1</v>
      </c>
      <c r="J39" s="441" t="s">
        <v>646</v>
      </c>
      <c r="K39" s="441">
        <v>4</v>
      </c>
      <c r="L39" s="1051" t="s">
        <v>647</v>
      </c>
      <c r="M39" s="1048">
        <f>SUM(K39:K40)</f>
        <v>6</v>
      </c>
      <c r="N39" s="1045" t="str">
        <f>F7</f>
        <v>大分トリニータＵ－１２</v>
      </c>
      <c r="O39" s="1054"/>
      <c r="Q39" s="440" t="s">
        <v>644</v>
      </c>
      <c r="R39" s="1039" t="s">
        <v>701</v>
      </c>
      <c r="S39" s="1040"/>
      <c r="T39" s="1041"/>
      <c r="U39" s="1042">
        <f>'予選リーグ'!B27</f>
        <v>0.5555555555555556</v>
      </c>
      <c r="V39" s="1045" t="str">
        <f>V6</f>
        <v>ＦＣ安岐</v>
      </c>
      <c r="W39" s="1048">
        <f>SUM(Y39:Y40)</f>
        <v>0</v>
      </c>
      <c r="X39" s="1051" t="s">
        <v>451</v>
      </c>
      <c r="Y39" s="441">
        <v>0</v>
      </c>
      <c r="Z39" s="441" t="s">
        <v>646</v>
      </c>
      <c r="AA39" s="441">
        <v>5</v>
      </c>
      <c r="AB39" s="1051" t="s">
        <v>647</v>
      </c>
      <c r="AC39" s="1048">
        <f>SUM(AA39:AA40)</f>
        <v>6</v>
      </c>
      <c r="AD39" s="1045" t="str">
        <f>V7</f>
        <v>ドリームキッズフットボールクラブ</v>
      </c>
      <c r="AE39" s="1054"/>
    </row>
    <row r="40" spans="1:31" ht="27.4" customHeight="1">
      <c r="A40" s="442" t="s">
        <v>649</v>
      </c>
      <c r="B40" s="1057"/>
      <c r="C40" s="1057"/>
      <c r="D40" s="1058"/>
      <c r="E40" s="1043"/>
      <c r="F40" s="1046"/>
      <c r="G40" s="1049"/>
      <c r="H40" s="1052"/>
      <c r="I40" s="430">
        <v>1</v>
      </c>
      <c r="J40" s="430" t="s">
        <v>650</v>
      </c>
      <c r="K40" s="430">
        <v>2</v>
      </c>
      <c r="L40" s="1052"/>
      <c r="M40" s="1049"/>
      <c r="N40" s="1046"/>
      <c r="O40" s="1055"/>
      <c r="Q40" s="442" t="s">
        <v>649</v>
      </c>
      <c r="R40" s="1057"/>
      <c r="S40" s="1057"/>
      <c r="T40" s="1058"/>
      <c r="U40" s="1043"/>
      <c r="V40" s="1046"/>
      <c r="W40" s="1049"/>
      <c r="X40" s="1052"/>
      <c r="Y40" s="430">
        <v>0</v>
      </c>
      <c r="Z40" s="430" t="s">
        <v>650</v>
      </c>
      <c r="AA40" s="430">
        <v>1</v>
      </c>
      <c r="AB40" s="1052"/>
      <c r="AC40" s="1049"/>
      <c r="AD40" s="1046"/>
      <c r="AE40" s="1055"/>
    </row>
    <row r="41" spans="1:31" ht="27.4" customHeight="1">
      <c r="A41" s="442" t="s">
        <v>651</v>
      </c>
      <c r="B41" s="1059" t="s">
        <v>700</v>
      </c>
      <c r="C41" s="1059"/>
      <c r="D41" s="1039"/>
      <c r="E41" s="1044"/>
      <c r="F41" s="1047"/>
      <c r="G41" s="1050"/>
      <c r="H41" s="1053"/>
      <c r="I41" s="444"/>
      <c r="J41" s="444" t="s">
        <v>653</v>
      </c>
      <c r="K41" s="444"/>
      <c r="L41" s="1053"/>
      <c r="M41" s="1050"/>
      <c r="N41" s="1047"/>
      <c r="O41" s="1056"/>
      <c r="Q41" s="442" t="s">
        <v>651</v>
      </c>
      <c r="R41" s="1059" t="s">
        <v>688</v>
      </c>
      <c r="S41" s="1059"/>
      <c r="T41" s="1039"/>
      <c r="U41" s="1044"/>
      <c r="V41" s="1047"/>
      <c r="W41" s="1050"/>
      <c r="X41" s="1053"/>
      <c r="Y41" s="444"/>
      <c r="Z41" s="444" t="s">
        <v>653</v>
      </c>
      <c r="AA41" s="444"/>
      <c r="AB41" s="1053"/>
      <c r="AC41" s="1050"/>
      <c r="AD41" s="1047"/>
      <c r="AE41" s="1056"/>
    </row>
    <row r="42" spans="1:31" ht="27.4" customHeight="1">
      <c r="A42" s="1060" t="s">
        <v>654</v>
      </c>
      <c r="B42" s="1060"/>
      <c r="C42" s="1060"/>
      <c r="D42" s="1061"/>
      <c r="E42" s="445" t="s">
        <v>655</v>
      </c>
      <c r="F42" s="446" t="s">
        <v>572</v>
      </c>
      <c r="G42" s="446" t="s">
        <v>656</v>
      </c>
      <c r="H42" s="446" t="s">
        <v>622</v>
      </c>
      <c r="I42" s="447" t="s">
        <v>657</v>
      </c>
      <c r="J42" s="448"/>
      <c r="K42" s="447" t="s">
        <v>657</v>
      </c>
      <c r="L42" s="446" t="s">
        <v>622</v>
      </c>
      <c r="M42" s="446" t="s">
        <v>656</v>
      </c>
      <c r="N42" s="446" t="s">
        <v>572</v>
      </c>
      <c r="O42" s="449" t="s">
        <v>655</v>
      </c>
      <c r="Q42" s="1060" t="s">
        <v>654</v>
      </c>
      <c r="R42" s="1060"/>
      <c r="S42" s="1060"/>
      <c r="T42" s="1061"/>
      <c r="U42" s="445" t="s">
        <v>655</v>
      </c>
      <c r="V42" s="446" t="s">
        <v>572</v>
      </c>
      <c r="W42" s="446" t="s">
        <v>656</v>
      </c>
      <c r="X42" s="446" t="s">
        <v>622</v>
      </c>
      <c r="Y42" s="447" t="s">
        <v>657</v>
      </c>
      <c r="Z42" s="448"/>
      <c r="AA42" s="447" t="s">
        <v>657</v>
      </c>
      <c r="AB42" s="446" t="s">
        <v>622</v>
      </c>
      <c r="AC42" s="446" t="s">
        <v>656</v>
      </c>
      <c r="AD42" s="446" t="s">
        <v>572</v>
      </c>
      <c r="AE42" s="449" t="s">
        <v>655</v>
      </c>
    </row>
    <row r="43" spans="5:31" ht="20.25" customHeight="1" hidden="1">
      <c r="E43" s="450" t="s">
        <v>658</v>
      </c>
      <c r="F43" s="451" t="str">
        <f>IF(ISERROR(VLOOKUP(CONCATENATE($F$39,"_",G43),'選手名簿'!$A:$E,5,FALSE))=TRUE,"",VLOOKUP(CONCATENATE($F$39,"_",G43),'選手名簿'!$A:$E,5,FALSE))</f>
        <v/>
      </c>
      <c r="G43" s="452"/>
      <c r="H43" s="452"/>
      <c r="I43" s="452"/>
      <c r="J43" s="453"/>
      <c r="K43" s="452"/>
      <c r="L43" s="452"/>
      <c r="M43" s="452"/>
      <c r="N43" s="451" t="str">
        <f>IF(ISERROR(VLOOKUP(CONCATENATE($N$39,"_",M43),'選手名簿'!$A:$E,5,FALSE))=TRUE,"",VLOOKUP(CONCATENATE($N$39,"_",M43),'選手名簿'!$A:$E,5,FALSE))</f>
        <v/>
      </c>
      <c r="O43" s="454"/>
      <c r="U43" s="450" t="s">
        <v>658</v>
      </c>
      <c r="V43" s="451" t="str">
        <f>IF(ISERROR(VLOOKUP(CONCATENATE($V$39,"_",W43),'選手名簿'!$A:$E,5,FALSE))=TRUE,"",VLOOKUP(CONCATENATE($V$39,"_",W43),'選手名簿'!$A:$E,5,FALSE))</f>
        <v/>
      </c>
      <c r="W43" s="452"/>
      <c r="X43" s="452"/>
      <c r="Y43" s="452"/>
      <c r="Z43" s="453"/>
      <c r="AA43" s="452"/>
      <c r="AB43" s="452"/>
      <c r="AC43" s="452"/>
      <c r="AD43" s="451" t="str">
        <f>IF(ISERROR(VLOOKUP(CONCATENATE($AD$39,"_",AC43),'選手名簿'!$A:$E,5,FALSE))=TRUE,"",VLOOKUP(CONCATENATE($AD$39,"_",AC43),'選手名簿'!$A:$E,5,FALSE))</f>
        <v/>
      </c>
      <c r="AE43" s="454"/>
    </row>
    <row r="44" spans="5:31" ht="20.25" customHeight="1" hidden="1">
      <c r="E44" s="450" t="s">
        <v>658</v>
      </c>
      <c r="F44" s="451" t="str">
        <f>IF(ISERROR(VLOOKUP(CONCATENATE($F$39,"_",G44),'選手名簿'!$A:$E,5,FALSE))=TRUE,"",VLOOKUP(CONCATENATE($F$39,"_",G44),'選手名簿'!$A:$E,5,FALSE))</f>
        <v/>
      </c>
      <c r="G44" s="452"/>
      <c r="H44" s="452"/>
      <c r="I44" s="452"/>
      <c r="J44" s="453"/>
      <c r="K44" s="452"/>
      <c r="L44" s="452"/>
      <c r="M44" s="452"/>
      <c r="N44" s="451" t="str">
        <f>IF(ISERROR(VLOOKUP(CONCATENATE($N$39,"_",M44),'選手名簿'!$A:$E,5,FALSE))=TRUE,"",VLOOKUP(CONCATENATE($N$39,"_",M44),'選手名簿'!$A:$E,5,FALSE))</f>
        <v/>
      </c>
      <c r="O44" s="454"/>
      <c r="U44" s="450" t="s">
        <v>658</v>
      </c>
      <c r="V44" s="451" t="str">
        <f>IF(ISERROR(VLOOKUP(CONCATENATE($V$39,"_",W44),'選手名簿'!$A:$E,5,FALSE))=TRUE,"",VLOOKUP(CONCATENATE($V$39,"_",W44),'選手名簿'!$A:$E,5,FALSE))</f>
        <v/>
      </c>
      <c r="W44" s="452"/>
      <c r="X44" s="452"/>
      <c r="Y44" s="452"/>
      <c r="Z44" s="453"/>
      <c r="AA44" s="452"/>
      <c r="AB44" s="452"/>
      <c r="AC44" s="452"/>
      <c r="AD44" s="451" t="str">
        <f>IF(ISERROR(VLOOKUP(CONCATENATE($AD$39,"_",AC44),'選手名簿'!$A:$E,5,FALSE))=TRUE,"",VLOOKUP(CONCATENATE($AD$39,"_",AC44),'選手名簿'!$A:$E,5,FALSE))</f>
        <v/>
      </c>
      <c r="AE44" s="454"/>
    </row>
    <row r="45" spans="5:31" ht="20.25" customHeight="1" hidden="1">
      <c r="E45" s="450" t="s">
        <v>658</v>
      </c>
      <c r="F45" s="451" t="str">
        <f>IF(ISERROR(VLOOKUP(CONCATENATE($F$39,"_",G45),'選手名簿'!$A:$E,5,FALSE))=TRUE,"",VLOOKUP(CONCATENATE($F$39,"_",G45),'選手名簿'!$A:$E,5,FALSE))</f>
        <v/>
      </c>
      <c r="G45" s="452"/>
      <c r="H45" s="452"/>
      <c r="I45" s="452"/>
      <c r="J45" s="453"/>
      <c r="K45" s="452"/>
      <c r="L45" s="452"/>
      <c r="M45" s="452"/>
      <c r="N45" s="451" t="str">
        <f>IF(ISERROR(VLOOKUP(CONCATENATE($N$39,"_",M45),'選手名簿'!$A:$E,5,FALSE))=TRUE,"",VLOOKUP(CONCATENATE($N$39,"_",M45),'選手名簿'!$A:$E,5,FALSE))</f>
        <v/>
      </c>
      <c r="O45" s="454"/>
      <c r="U45" s="450" t="s">
        <v>658</v>
      </c>
      <c r="V45" s="451" t="str">
        <f>IF(ISERROR(VLOOKUP(CONCATENATE($V$39,"_",W45),'選手名簿'!$A:$E,5,FALSE))=TRUE,"",VLOOKUP(CONCATENATE($V$39,"_",W45),'選手名簿'!$A:$E,5,FALSE))</f>
        <v/>
      </c>
      <c r="W45" s="452"/>
      <c r="X45" s="452"/>
      <c r="Y45" s="452"/>
      <c r="Z45" s="453"/>
      <c r="AA45" s="452"/>
      <c r="AB45" s="452"/>
      <c r="AC45" s="452"/>
      <c r="AD45" s="451" t="str">
        <f>IF(ISERROR(VLOOKUP(CONCATENATE($AD$39,"_",AC45),'選手名簿'!$A:$E,5,FALSE))=TRUE,"",VLOOKUP(CONCATENATE($AD$39,"_",AC45),'選手名簿'!$A:$E,5,FALSE))</f>
        <v/>
      </c>
      <c r="AE45" s="454"/>
    </row>
    <row r="46" spans="5:31" ht="20.25" customHeight="1" hidden="1">
      <c r="E46" s="450" t="s">
        <v>658</v>
      </c>
      <c r="F46" s="451" t="str">
        <f>IF(ISERROR(VLOOKUP(CONCATENATE($F$39,"_",G46),'選手名簿'!$A:$E,5,FALSE))=TRUE,"",VLOOKUP(CONCATENATE($F$39,"_",G46),'選手名簿'!$A:$E,5,FALSE))</f>
        <v/>
      </c>
      <c r="G46" s="452"/>
      <c r="H46" s="452"/>
      <c r="I46" s="452"/>
      <c r="J46" s="453"/>
      <c r="K46" s="452"/>
      <c r="L46" s="452"/>
      <c r="M46" s="452"/>
      <c r="N46" s="451" t="str">
        <f>IF(ISERROR(VLOOKUP(CONCATENATE($N$39,"_",M46),'選手名簿'!$A:$E,5,FALSE))=TRUE,"",VLOOKUP(CONCATENATE($N$39,"_",M46),'選手名簿'!$A:$E,5,FALSE))</f>
        <v/>
      </c>
      <c r="O46" s="454"/>
      <c r="U46" s="450" t="s">
        <v>658</v>
      </c>
      <c r="V46" s="451" t="str">
        <f>IF(ISERROR(VLOOKUP(CONCATENATE($V$39,"_",W46),'選手名簿'!$A:$E,5,FALSE))=TRUE,"",VLOOKUP(CONCATENATE($V$39,"_",W46),'選手名簿'!$A:$E,5,FALSE))</f>
        <v/>
      </c>
      <c r="W46" s="452"/>
      <c r="X46" s="452"/>
      <c r="Y46" s="452"/>
      <c r="Z46" s="453"/>
      <c r="AA46" s="452"/>
      <c r="AB46" s="452"/>
      <c r="AC46" s="452"/>
      <c r="AD46" s="451" t="str">
        <f>IF(ISERROR(VLOOKUP(CONCATENATE($AD$39,"_",AC46),'選手名簿'!$A:$E,5,FALSE))=TRUE,"",VLOOKUP(CONCATENATE($AD$39,"_",AC46),'選手名簿'!$A:$E,5,FALSE))</f>
        <v/>
      </c>
      <c r="AE46" s="454"/>
    </row>
    <row r="47" spans="5:31" ht="20.25" customHeight="1" hidden="1">
      <c r="E47" s="450" t="s">
        <v>658</v>
      </c>
      <c r="F47" s="451" t="str">
        <f>IF(ISERROR(VLOOKUP(CONCATENATE($F$39,"_",G47),'選手名簿'!$A:$E,5,FALSE))=TRUE,"",VLOOKUP(CONCATENATE($F$39,"_",G47),'選手名簿'!$A:$E,5,FALSE))</f>
        <v/>
      </c>
      <c r="G47" s="452"/>
      <c r="H47" s="452"/>
      <c r="I47" s="452"/>
      <c r="J47" s="453"/>
      <c r="K47" s="452"/>
      <c r="L47" s="452"/>
      <c r="M47" s="452"/>
      <c r="N47" s="451" t="str">
        <f>IF(ISERROR(VLOOKUP(CONCATENATE($N$39,"_",M47),'選手名簿'!$A:$E,5,FALSE))=TRUE,"",VLOOKUP(CONCATENATE($N$39,"_",M47),'選手名簿'!$A:$E,5,FALSE))</f>
        <v/>
      </c>
      <c r="O47" s="454"/>
      <c r="U47" s="450" t="s">
        <v>658</v>
      </c>
      <c r="V47" s="451" t="str">
        <f>IF(ISERROR(VLOOKUP(CONCATENATE($V$39,"_",W47),'選手名簿'!$A:$E,5,FALSE))=TRUE,"",VLOOKUP(CONCATENATE($V$39,"_",W47),'選手名簿'!$A:$E,5,FALSE))</f>
        <v/>
      </c>
      <c r="W47" s="452"/>
      <c r="X47" s="452"/>
      <c r="Y47" s="452"/>
      <c r="Z47" s="453"/>
      <c r="AA47" s="452"/>
      <c r="AB47" s="452"/>
      <c r="AC47" s="452"/>
      <c r="AD47" s="451" t="str">
        <f>IF(ISERROR(VLOOKUP(CONCATENATE($AD$39,"_",AC47),'選手名簿'!$A:$E,5,FALSE))=TRUE,"",VLOOKUP(CONCATENATE($AD$39,"_",AC47),'選手名簿'!$A:$E,5,FALSE))</f>
        <v/>
      </c>
      <c r="AE47" s="454"/>
    </row>
    <row r="48" spans="5:31" ht="20.25" customHeight="1" hidden="1">
      <c r="E48" s="450" t="s">
        <v>658</v>
      </c>
      <c r="F48" s="451" t="str">
        <f>IF(ISERROR(VLOOKUP(CONCATENATE($F$39,"_",G48),'選手名簿'!$A:$E,5,FALSE))=TRUE,"",VLOOKUP(CONCATENATE($F$39,"_",G48),'選手名簿'!$A:$E,5,FALSE))</f>
        <v/>
      </c>
      <c r="G48" s="452"/>
      <c r="H48" s="452"/>
      <c r="I48" s="452"/>
      <c r="J48" s="453"/>
      <c r="K48" s="452"/>
      <c r="L48" s="452"/>
      <c r="M48" s="452"/>
      <c r="N48" s="451" t="str">
        <f>IF(ISERROR(VLOOKUP(CONCATENATE($N$39,"_",M48),'選手名簿'!$A:$E,5,FALSE))=TRUE,"",VLOOKUP(CONCATENATE($N$39,"_",M48),'選手名簿'!$A:$E,5,FALSE))</f>
        <v/>
      </c>
      <c r="O48" s="454"/>
      <c r="U48" s="450" t="s">
        <v>658</v>
      </c>
      <c r="V48" s="451" t="str">
        <f>IF(ISERROR(VLOOKUP(CONCATENATE($V$39,"_",W48),'選手名簿'!$A:$E,5,FALSE))=TRUE,"",VLOOKUP(CONCATENATE($V$39,"_",W48),'選手名簿'!$A:$E,5,FALSE))</f>
        <v/>
      </c>
      <c r="W48" s="452"/>
      <c r="X48" s="452"/>
      <c r="Y48" s="452"/>
      <c r="Z48" s="453"/>
      <c r="AA48" s="452"/>
      <c r="AB48" s="452"/>
      <c r="AC48" s="452"/>
      <c r="AD48" s="451" t="str">
        <f>IF(ISERROR(VLOOKUP(CONCATENATE($AD$39,"_",AC48),'選手名簿'!$A:$E,5,FALSE))=TRUE,"",VLOOKUP(CONCATENATE($AD$39,"_",AC48),'選手名簿'!$A:$E,5,FALSE))</f>
        <v/>
      </c>
      <c r="AE48" s="454"/>
    </row>
    <row r="49" spans="5:31" ht="20.25" customHeight="1" hidden="1">
      <c r="E49" s="450" t="s">
        <v>658</v>
      </c>
      <c r="F49" s="451" t="str">
        <f>IF(ISERROR(VLOOKUP(CONCATENATE($F$39,"_",G49),'選手名簿'!$A:$E,5,FALSE))=TRUE,"",VLOOKUP(CONCATENATE($F$39,"_",G49),'選手名簿'!$A:$E,5,FALSE))</f>
        <v/>
      </c>
      <c r="G49" s="452"/>
      <c r="H49" s="452"/>
      <c r="I49" s="452"/>
      <c r="J49" s="453"/>
      <c r="K49" s="452"/>
      <c r="L49" s="452"/>
      <c r="M49" s="452"/>
      <c r="N49" s="451" t="str">
        <f>IF(ISERROR(VLOOKUP(CONCATENATE($N$39,"_",M49),'選手名簿'!$A:$E,5,FALSE))=TRUE,"",VLOOKUP(CONCATENATE($N$39,"_",M49),'選手名簿'!$A:$E,5,FALSE))</f>
        <v/>
      </c>
      <c r="O49" s="454"/>
      <c r="U49" s="450" t="s">
        <v>658</v>
      </c>
      <c r="V49" s="451" t="str">
        <f>IF(ISERROR(VLOOKUP(CONCATENATE($V$39,"_",W49),'選手名簿'!$A:$E,5,FALSE))=TRUE,"",VLOOKUP(CONCATENATE($V$39,"_",W49),'選手名簿'!$A:$E,5,FALSE))</f>
        <v/>
      </c>
      <c r="W49" s="452"/>
      <c r="X49" s="452"/>
      <c r="Y49" s="452"/>
      <c r="Z49" s="453"/>
      <c r="AA49" s="452"/>
      <c r="AB49" s="452"/>
      <c r="AC49" s="452"/>
      <c r="AD49" s="451" t="str">
        <f>IF(ISERROR(VLOOKUP(CONCATENATE($AD$39,"_",AC49),'選手名簿'!$A:$E,5,FALSE))=TRUE,"",VLOOKUP(CONCATENATE($AD$39,"_",AC49),'選手名簿'!$A:$E,5,FALSE))</f>
        <v/>
      </c>
      <c r="AE49" s="454"/>
    </row>
    <row r="50" spans="5:31" ht="20.25" customHeight="1" hidden="1">
      <c r="E50" s="450" t="s">
        <v>658</v>
      </c>
      <c r="F50" s="451" t="str">
        <f>IF(ISERROR(VLOOKUP(CONCATENATE($F$39,"_",G50),'選手名簿'!$A:$E,5,FALSE))=TRUE,"",VLOOKUP(CONCATENATE($F$39,"_",G50),'選手名簿'!$A:$E,5,FALSE))</f>
        <v/>
      </c>
      <c r="G50" s="452"/>
      <c r="H50" s="452"/>
      <c r="I50" s="452"/>
      <c r="J50" s="453"/>
      <c r="K50" s="452"/>
      <c r="L50" s="452"/>
      <c r="M50" s="452"/>
      <c r="N50" s="451" t="str">
        <f>IF(ISERROR(VLOOKUP(CONCATENATE($N$39,"_",M50),'選手名簿'!$A:$E,5,FALSE))=TRUE,"",VLOOKUP(CONCATENATE($N$39,"_",M50),'選手名簿'!$A:$E,5,FALSE))</f>
        <v/>
      </c>
      <c r="O50" s="454"/>
      <c r="U50" s="450" t="s">
        <v>658</v>
      </c>
      <c r="V50" s="451" t="str">
        <f>IF(ISERROR(VLOOKUP(CONCATENATE($V$39,"_",W50),'選手名簿'!$A:$E,5,FALSE))=TRUE,"",VLOOKUP(CONCATENATE($V$39,"_",W50),'選手名簿'!$A:$E,5,FALSE))</f>
        <v/>
      </c>
      <c r="W50" s="452"/>
      <c r="X50" s="452"/>
      <c r="Y50" s="452"/>
      <c r="Z50" s="453"/>
      <c r="AA50" s="452"/>
      <c r="AB50" s="452"/>
      <c r="AC50" s="452"/>
      <c r="AD50" s="451" t="str">
        <f>IF(ISERROR(VLOOKUP(CONCATENATE($AD$39,"_",AC50),'選手名簿'!$A:$E,5,FALSE))=TRUE,"",VLOOKUP(CONCATENATE($AD$39,"_",AC50),'選手名簿'!$A:$E,5,FALSE))</f>
        <v/>
      </c>
      <c r="AE50" s="454"/>
    </row>
    <row r="51" spans="5:31" ht="20.25" customHeight="1" hidden="1">
      <c r="E51" s="450" t="s">
        <v>658</v>
      </c>
      <c r="F51" s="451" t="str">
        <f>IF(ISERROR(VLOOKUP(CONCATENATE($F$39,"_",G51),'選手名簿'!$A:$E,5,FALSE))=TRUE,"",VLOOKUP(CONCATENATE($F$39,"_",G51),'選手名簿'!$A:$E,5,FALSE))</f>
        <v/>
      </c>
      <c r="G51" s="452"/>
      <c r="H51" s="452"/>
      <c r="I51" s="452"/>
      <c r="J51" s="453"/>
      <c r="K51" s="452"/>
      <c r="L51" s="452"/>
      <c r="M51" s="452"/>
      <c r="N51" s="451" t="str">
        <f>IF(ISERROR(VLOOKUP(CONCATENATE($N$39,"_",M51),'選手名簿'!$A:$E,5,FALSE))=TRUE,"",VLOOKUP(CONCATENATE($N$39,"_",M51),'選手名簿'!$A:$E,5,FALSE))</f>
        <v/>
      </c>
      <c r="O51" s="454"/>
      <c r="U51" s="450" t="s">
        <v>658</v>
      </c>
      <c r="V51" s="451" t="str">
        <f>IF(ISERROR(VLOOKUP(CONCATENATE($V$39,"_",W51),'選手名簿'!$A:$E,5,FALSE))=TRUE,"",VLOOKUP(CONCATENATE($V$39,"_",W51),'選手名簿'!$A:$E,5,FALSE))</f>
        <v/>
      </c>
      <c r="W51" s="452"/>
      <c r="X51" s="452"/>
      <c r="Y51" s="452"/>
      <c r="Z51" s="453"/>
      <c r="AA51" s="452"/>
      <c r="AB51" s="452"/>
      <c r="AC51" s="452"/>
      <c r="AD51" s="451" t="str">
        <f>IF(ISERROR(VLOOKUP(CONCATENATE($AD$39,"_",AC51),'選手名簿'!$A:$E,5,FALSE))=TRUE,"",VLOOKUP(CONCATENATE($AD$39,"_",AC51),'選手名簿'!$A:$E,5,FALSE))</f>
        <v/>
      </c>
      <c r="AE51" s="454"/>
    </row>
    <row r="52" spans="5:31" ht="20.25" customHeight="1" hidden="1">
      <c r="E52" s="455" t="s">
        <v>658</v>
      </c>
      <c r="F52" s="456" t="str">
        <f>IF(ISERROR(VLOOKUP(CONCATENATE($F$39,"_",G52),'選手名簿'!$A:$E,5,FALSE))=TRUE,"",VLOOKUP(CONCATENATE($F$39,"_",G52),'選手名簿'!$A:$E,5,FALSE))</f>
        <v/>
      </c>
      <c r="G52" s="457"/>
      <c r="H52" s="457"/>
      <c r="I52" s="457"/>
      <c r="J52" s="458"/>
      <c r="K52" s="457"/>
      <c r="L52" s="457"/>
      <c r="M52" s="457"/>
      <c r="N52" s="456" t="str">
        <f>IF(ISERROR(VLOOKUP(CONCATENATE($N$39,"_",M52),'選手名簿'!$A:$E,5,FALSE))=TRUE,"",VLOOKUP(CONCATENATE($N$39,"_",M52),'選手名簿'!$A:$E,5,FALSE))</f>
        <v/>
      </c>
      <c r="O52" s="454"/>
      <c r="U52" s="455" t="s">
        <v>658</v>
      </c>
      <c r="V52" s="456" t="str">
        <f>IF(ISERROR(VLOOKUP(CONCATENATE($V$39,"_",W52),'選手名簿'!$A:$E,5,FALSE))=TRUE,"",VLOOKUP(CONCATENATE($V$39,"_",W52),'選手名簿'!$A:$E,5,FALSE))</f>
        <v/>
      </c>
      <c r="W52" s="457"/>
      <c r="X52" s="457"/>
      <c r="Y52" s="457"/>
      <c r="Z52" s="458"/>
      <c r="AA52" s="457"/>
      <c r="AB52" s="457"/>
      <c r="AC52" s="457"/>
      <c r="AD52" s="456" t="str">
        <f>IF(ISERROR(VLOOKUP(CONCATENATE($AD$39,"_",AC52),'選手名簿'!$A:$E,5,FALSE))=TRUE,"",VLOOKUP(CONCATENATE($AD$39,"_",AC52),'選手名簿'!$A:$E,5,FALSE))</f>
        <v/>
      </c>
      <c r="AE52" s="454"/>
    </row>
    <row r="53" spans="1:31" ht="20.25" customHeight="1">
      <c r="A53" s="459" t="s">
        <v>656</v>
      </c>
      <c r="B53" s="1062" t="s">
        <v>710</v>
      </c>
      <c r="C53" s="1062"/>
      <c r="D53" s="1063"/>
      <c r="E53" s="450"/>
      <c r="F53" s="451" t="str">
        <f>IF(ISERROR(VLOOKUP(CONCATENATE($F$39,"_",G53),'選手名簿'!$A:$E,5,FALSE))=TRUE,"",VLOOKUP(CONCATENATE($F$39,"_",G53),'選手名簿'!$A:$E,5,FALSE))</f>
        <v/>
      </c>
      <c r="G53" s="452"/>
      <c r="H53" s="452"/>
      <c r="I53" s="452"/>
      <c r="J53" s="453"/>
      <c r="K53" s="452"/>
      <c r="L53" s="452"/>
      <c r="M53" s="452"/>
      <c r="N53" s="451" t="str">
        <f>IF(ISERROR(VLOOKUP(CONCATENATE($N$39,"_",M53),'選手名簿'!$A:$E,5,FALSE))=TRUE,"",VLOOKUP(CONCATENATE($N$39,"_",M53),'選手名簿'!$A:$E,5,FALSE))</f>
        <v/>
      </c>
      <c r="O53" s="460"/>
      <c r="Q53" s="459" t="s">
        <v>656</v>
      </c>
      <c r="R53" s="1062" t="s">
        <v>704</v>
      </c>
      <c r="S53" s="1062"/>
      <c r="T53" s="1063"/>
      <c r="U53" s="450"/>
      <c r="V53" s="451" t="str">
        <f>IF(ISERROR(VLOOKUP(CONCATENATE($V$39,"_",W53),'選手名簿'!$A:$E,5,FALSE))=TRUE,"",VLOOKUP(CONCATENATE($V$39,"_",W53),'選手名簿'!$A:$E,5,FALSE))</f>
        <v/>
      </c>
      <c r="W53" s="452"/>
      <c r="X53" s="452"/>
      <c r="Y53" s="452"/>
      <c r="Z53" s="453"/>
      <c r="AA53" s="452" t="s">
        <v>576</v>
      </c>
      <c r="AB53" s="452">
        <v>5</v>
      </c>
      <c r="AC53" s="452">
        <v>6</v>
      </c>
      <c r="AD53" s="451" t="str">
        <f>IF(ISERROR(VLOOKUP(CONCATENATE($AD$39,"_",AC53),'選手名簿'!$A:$E,5,FALSE))=TRUE,"",VLOOKUP(CONCATENATE($AD$39,"_",AC53),'選手名簿'!$A:$E,5,FALSE))</f>
        <v>岩田　遥斗</v>
      </c>
      <c r="AE53" s="460" t="s">
        <v>575</v>
      </c>
    </row>
    <row r="54" spans="1:31" ht="20.25" customHeight="1">
      <c r="A54" s="461" t="s">
        <v>240</v>
      </c>
      <c r="B54" s="1064" t="str">
        <f>IF(ISERROR(VLOOKUP(B53,'審判員'!$A:$C,2,FALSE))=TRUE,"",VLOOKUP(B53,'審判員'!$A:$C,2,FALSE))</f>
        <v>寺岡　富夫</v>
      </c>
      <c r="C54" s="1065"/>
      <c r="D54" s="461" t="str">
        <f>IF(ISERROR(VLOOKUP(B53,'審判員'!$A:$C,3,FALSE))=TRUE,"",VLOOKUP(B53,'審判員'!$A:$C,3,FALSE))</f>
        <v>３級</v>
      </c>
      <c r="E54" s="463"/>
      <c r="F54" s="464" t="str">
        <f>IF(ISERROR(VLOOKUP(CONCATENATE($F$39,"_",G54),'選手名簿'!$A:$E,5,FALSE))=TRUE,"",VLOOKUP(CONCATENATE($F$39,"_",G54),'選手名簿'!$A:$E,5,FALSE))</f>
        <v/>
      </c>
      <c r="G54" s="465"/>
      <c r="H54" s="465"/>
      <c r="I54" s="465"/>
      <c r="J54" s="453"/>
      <c r="K54" s="465"/>
      <c r="L54" s="465"/>
      <c r="M54" s="465"/>
      <c r="N54" s="464" t="str">
        <f>IF(ISERROR(VLOOKUP(CONCATENATE($N$39,"_",M54),'選手名簿'!$A:$E,5,FALSE))=TRUE,"",VLOOKUP(CONCATENATE($N$39,"_",M54),'選手名簿'!$A:$E,5,FALSE))</f>
        <v/>
      </c>
      <c r="O54" s="460"/>
      <c r="Q54" s="461" t="s">
        <v>240</v>
      </c>
      <c r="R54" s="1064" t="str">
        <f>IF(ISERROR(VLOOKUP(R53,'審判員'!$A:$C,2,FALSE))=TRUE,"",VLOOKUP(R53,'審判員'!$A:$C,2,FALSE))</f>
        <v>狭間　照央</v>
      </c>
      <c r="S54" s="1065"/>
      <c r="T54" s="461" t="str">
        <f>IF(ISERROR(VLOOKUP(R53,'審判員'!$A:$C,3,FALSE))=TRUE,"",VLOOKUP(R53,'審判員'!$A:$C,3,FALSE))</f>
        <v>３級</v>
      </c>
      <c r="U54" s="463"/>
      <c r="V54" s="464" t="str">
        <f>IF(ISERROR(VLOOKUP(CONCATENATE($V$39,"_",W54),'選手名簿'!$A:$E,5,FALSE))=TRUE,"",VLOOKUP(CONCATENATE($V$39,"_",W54),'選手名簿'!$A:$E,5,FALSE))</f>
        <v/>
      </c>
      <c r="W54" s="465"/>
      <c r="X54" s="465"/>
      <c r="Y54" s="465"/>
      <c r="Z54" s="453"/>
      <c r="AA54" s="465"/>
      <c r="AB54" s="465"/>
      <c r="AC54" s="465"/>
      <c r="AD54" s="464" t="str">
        <f>IF(ISERROR(VLOOKUP(CONCATENATE($AD$39,"_",AC54),'選手名簿'!$A:$E,5,FALSE))=TRUE,"",VLOOKUP(CONCATENATE($AD$39,"_",AC54),'選手名簿'!$A:$E,5,FALSE))</f>
        <v/>
      </c>
      <c r="AE54" s="460"/>
    </row>
    <row r="55" spans="1:31" ht="20.25" customHeight="1">
      <c r="A55" s="459" t="s">
        <v>656</v>
      </c>
      <c r="B55" s="1062" t="s">
        <v>708</v>
      </c>
      <c r="C55" s="1062"/>
      <c r="D55" s="1063"/>
      <c r="E55" s="463"/>
      <c r="F55" s="464" t="str">
        <f>IF(ISERROR(VLOOKUP(CONCATENATE($F$39,"_",G55),'選手名簿'!$A:$E,5,FALSE))=TRUE,"",VLOOKUP(CONCATENATE($F$39,"_",G55),'選手名簿'!$A:$E,5,FALSE))</f>
        <v/>
      </c>
      <c r="G55" s="465"/>
      <c r="H55" s="465"/>
      <c r="I55" s="465"/>
      <c r="J55" s="453"/>
      <c r="K55" s="465"/>
      <c r="L55" s="465"/>
      <c r="M55" s="465"/>
      <c r="N55" s="464" t="str">
        <f>IF(ISERROR(VLOOKUP(CONCATENATE($N$39,"_",M55),'選手名簿'!$A:$E,5,FALSE))=TRUE,"",VLOOKUP(CONCATENATE($N$39,"_",M55),'選手名簿'!$A:$E,5,FALSE))</f>
        <v/>
      </c>
      <c r="O55" s="460"/>
      <c r="Q55" s="459" t="s">
        <v>656</v>
      </c>
      <c r="R55" s="1062" t="s">
        <v>711</v>
      </c>
      <c r="S55" s="1062"/>
      <c r="T55" s="1063"/>
      <c r="U55" s="463"/>
      <c r="V55" s="464" t="str">
        <f>IF(ISERROR(VLOOKUP(CONCATENATE($V$39,"_",W55),'選手名簿'!$A:$E,5,FALSE))=TRUE,"",VLOOKUP(CONCATENATE($V$39,"_",W55),'選手名簿'!$A:$E,5,FALSE))</f>
        <v/>
      </c>
      <c r="W55" s="465"/>
      <c r="X55" s="465"/>
      <c r="Y55" s="465"/>
      <c r="Z55" s="453"/>
      <c r="AA55" s="465"/>
      <c r="AB55" s="465"/>
      <c r="AC55" s="465"/>
      <c r="AD55" s="464" t="str">
        <f>IF(ISERROR(VLOOKUP(CONCATENATE($AD$39,"_",AC55),'選手名簿'!$A:$E,5,FALSE))=TRUE,"",VLOOKUP(CONCATENATE($AD$39,"_",AC55),'選手名簿'!$A:$E,5,FALSE))</f>
        <v/>
      </c>
      <c r="AE55" s="460"/>
    </row>
    <row r="56" spans="1:31" ht="20.25" customHeight="1">
      <c r="A56" s="461" t="s">
        <v>663</v>
      </c>
      <c r="B56" s="1064" t="str">
        <f>IF(ISERROR(VLOOKUP(B55,'審判員'!$A:$C,2,FALSE))=TRUE,"",VLOOKUP(B55,'審判員'!$A:$C,2,FALSE))</f>
        <v>足立　卓也</v>
      </c>
      <c r="C56" s="1065"/>
      <c r="D56" s="461" t="str">
        <f>IF(ISERROR(VLOOKUP(B55,'審判員'!$A:$C,3,FALSE))=TRUE,"",VLOOKUP(B55,'審判員'!$A:$C,3,FALSE))</f>
        <v>３級</v>
      </c>
      <c r="E56" s="463"/>
      <c r="F56" s="464" t="str">
        <f>IF(ISERROR(VLOOKUP(CONCATENATE($F$39,"_",G56),'選手名簿'!$A:$E,5,FALSE))=TRUE,"",VLOOKUP(CONCATENATE($F$39,"_",G56),'選手名簿'!$A:$E,5,FALSE))</f>
        <v/>
      </c>
      <c r="G56" s="465"/>
      <c r="H56" s="465"/>
      <c r="I56" s="465"/>
      <c r="J56" s="453"/>
      <c r="K56" s="465"/>
      <c r="L56" s="465"/>
      <c r="M56" s="465"/>
      <c r="N56" s="464" t="str">
        <f>IF(ISERROR(VLOOKUP(CONCATENATE($N$39,"_",M56),'選手名簿'!$A:$E,5,FALSE))=TRUE,"",VLOOKUP(CONCATENATE($N$39,"_",M56),'選手名簿'!$A:$E,5,FALSE))</f>
        <v/>
      </c>
      <c r="O56" s="460"/>
      <c r="Q56" s="461" t="s">
        <v>663</v>
      </c>
      <c r="R56" s="1064" t="str">
        <f>IF(ISERROR(VLOOKUP(R55,'審判員'!$A:$C,2,FALSE))=TRUE,"",VLOOKUP(R55,'審判員'!$A:$C,2,FALSE))</f>
        <v>平川　諒</v>
      </c>
      <c r="S56" s="1065"/>
      <c r="T56" s="461" t="str">
        <f>IF(ISERROR(VLOOKUP(R55,'審判員'!$A:$C,3,FALSE))=TRUE,"",VLOOKUP(R55,'審判員'!$A:$C,3,FALSE))</f>
        <v>３級</v>
      </c>
      <c r="U56" s="463"/>
      <c r="V56" s="464" t="str">
        <f>IF(ISERROR(VLOOKUP(CONCATENATE($V$39,"_",W56),'選手名簿'!$A:$E,5,FALSE))=TRUE,"",VLOOKUP(CONCATENATE($V$39,"_",W56),'選手名簿'!$A:$E,5,FALSE))</f>
        <v/>
      </c>
      <c r="W56" s="465"/>
      <c r="X56" s="465"/>
      <c r="Y56" s="465"/>
      <c r="Z56" s="453"/>
      <c r="AA56" s="465"/>
      <c r="AB56" s="465"/>
      <c r="AC56" s="465"/>
      <c r="AD56" s="464" t="str">
        <f>IF(ISERROR(VLOOKUP(CONCATENATE($AD$39,"_",AC56),'選手名簿'!$A:$E,5,FALSE))=TRUE,"",VLOOKUP(CONCATENATE($AD$39,"_",AC56),'選手名簿'!$A:$E,5,FALSE))</f>
        <v/>
      </c>
      <c r="AE56" s="460"/>
    </row>
    <row r="57" spans="1:31" ht="20.25" customHeight="1">
      <c r="A57" s="459" t="s">
        <v>656</v>
      </c>
      <c r="B57" s="1062" t="s">
        <v>712</v>
      </c>
      <c r="C57" s="1062"/>
      <c r="D57" s="1063"/>
      <c r="E57" s="463"/>
      <c r="F57" s="464" t="str">
        <f>IF(ISERROR(VLOOKUP(CONCATENATE($F$39,"_",G57),'選手名簿'!$A:$E,5,FALSE))=TRUE,"",VLOOKUP(CONCATENATE($F$39,"_",G57),'選手名簿'!$A:$E,5,FALSE))</f>
        <v/>
      </c>
      <c r="G57" s="465"/>
      <c r="H57" s="465"/>
      <c r="I57" s="465"/>
      <c r="J57" s="453"/>
      <c r="K57" s="465"/>
      <c r="L57" s="465"/>
      <c r="M57" s="465"/>
      <c r="N57" s="464" t="str">
        <f>IF(ISERROR(VLOOKUP(CONCATENATE($N$39,"_",M57),'選手名簿'!$A:$E,5,FALSE))=TRUE,"",VLOOKUP(CONCATENATE($N$39,"_",M57),'選手名簿'!$A:$E,5,FALSE))</f>
        <v/>
      </c>
      <c r="O57" s="460"/>
      <c r="Q57" s="459" t="s">
        <v>656</v>
      </c>
      <c r="R57" s="1062" t="s">
        <v>713</v>
      </c>
      <c r="S57" s="1062"/>
      <c r="T57" s="1063"/>
      <c r="U57" s="463"/>
      <c r="V57" s="464" t="str">
        <f>IF(ISERROR(VLOOKUP(CONCATENATE($V$39,"_",W57),'選手名簿'!$A:$E,5,FALSE))=TRUE,"",VLOOKUP(CONCATENATE($V$39,"_",W57),'選手名簿'!$A:$E,5,FALSE))</f>
        <v/>
      </c>
      <c r="W57" s="465"/>
      <c r="X57" s="465"/>
      <c r="Y57" s="465"/>
      <c r="Z57" s="453"/>
      <c r="AA57" s="465"/>
      <c r="AB57" s="465"/>
      <c r="AC57" s="465"/>
      <c r="AD57" s="464" t="str">
        <f>IF(ISERROR(VLOOKUP(CONCATENATE($AD$39,"_",AC57),'選手名簿'!$A:$E,5,FALSE))=TRUE,"",VLOOKUP(CONCATENATE($AD$39,"_",AC57),'選手名簿'!$A:$E,5,FALSE))</f>
        <v/>
      </c>
      <c r="AE57" s="460"/>
    </row>
    <row r="58" spans="1:31" ht="20.25" customHeight="1">
      <c r="A58" s="461" t="s">
        <v>666</v>
      </c>
      <c r="B58" s="1064" t="str">
        <f>IF(ISERROR(VLOOKUP(B57,'審判員'!$A:$C,2,FALSE))=TRUE,"",VLOOKUP(B57,'審判員'!$A:$C,2,FALSE))</f>
        <v>酒井　隆宏</v>
      </c>
      <c r="C58" s="1065"/>
      <c r="D58" s="461" t="str">
        <f>IF(ISERROR(VLOOKUP(B57,'審判員'!$A:$C,3,FALSE))=TRUE,"",VLOOKUP(B57,'審判員'!$A:$C,3,FALSE))</f>
        <v>３級</v>
      </c>
      <c r="E58" s="463"/>
      <c r="F58" s="464" t="str">
        <f>IF(ISERROR(VLOOKUP(CONCATENATE($F$39,"_",G58),'選手名簿'!$A:$E,5,FALSE))=TRUE,"",VLOOKUP(CONCATENATE($F$39,"_",G58),'選手名簿'!$A:$E,5,FALSE))</f>
        <v/>
      </c>
      <c r="G58" s="465"/>
      <c r="H58" s="465"/>
      <c r="I58" s="465"/>
      <c r="J58" s="453"/>
      <c r="K58" s="465"/>
      <c r="L58" s="465"/>
      <c r="M58" s="465"/>
      <c r="N58" s="464" t="str">
        <f>IF(ISERROR(VLOOKUP(CONCATENATE($N$39,"_",M58),'選手名簿'!$A:$E,5,FALSE))=TRUE,"",VLOOKUP(CONCATENATE($N$39,"_",M58),'選手名簿'!$A:$E,5,FALSE))</f>
        <v/>
      </c>
      <c r="O58" s="460"/>
      <c r="Q58" s="461" t="s">
        <v>666</v>
      </c>
      <c r="R58" s="1064" t="str">
        <f>IF(ISERROR(VLOOKUP(R57,'審判員'!$A:$C,2,FALSE))=TRUE,"",VLOOKUP(R57,'審判員'!$A:$C,2,FALSE))</f>
        <v>小川　翔太</v>
      </c>
      <c r="S58" s="1065"/>
      <c r="T58" s="461" t="str">
        <f>IF(ISERROR(VLOOKUP(R57,'審判員'!$A:$C,3,FALSE))=TRUE,"",VLOOKUP(R57,'審判員'!$A:$C,3,FALSE))</f>
        <v>３級</v>
      </c>
      <c r="U58" s="463"/>
      <c r="V58" s="464" t="str">
        <f>IF(ISERROR(VLOOKUP(CONCATENATE($V$39,"_",W58),'選手名簿'!$A:$E,5,FALSE))=TRUE,"",VLOOKUP(CONCATENATE($V$39,"_",W58),'選手名簿'!$A:$E,5,FALSE))</f>
        <v/>
      </c>
      <c r="W58" s="465"/>
      <c r="X58" s="465"/>
      <c r="Y58" s="465"/>
      <c r="Z58" s="453"/>
      <c r="AA58" s="465"/>
      <c r="AB58" s="465"/>
      <c r="AC58" s="465"/>
      <c r="AD58" s="464" t="str">
        <f>IF(ISERROR(VLOOKUP(CONCATENATE($AD$39,"_",AC58),'選手名簿'!$A:$E,5,FALSE))=TRUE,"",VLOOKUP(CONCATENATE($AD$39,"_",AC58),'選手名簿'!$A:$E,5,FALSE))</f>
        <v/>
      </c>
      <c r="AE58" s="460"/>
    </row>
    <row r="59" spans="1:31" ht="20.25" customHeight="1">
      <c r="A59" s="459" t="s">
        <v>656</v>
      </c>
      <c r="B59" s="1062" t="s">
        <v>704</v>
      </c>
      <c r="C59" s="1062"/>
      <c r="D59" s="1063"/>
      <c r="E59" s="463"/>
      <c r="F59" s="464" t="str">
        <f>IF(ISERROR(VLOOKUP(CONCATENATE($F$39,"_",G59),'選手名簿'!$A:$E,5,FALSE))=TRUE,"",VLOOKUP(CONCATENATE($F$39,"_",G59),'選手名簿'!$A:$E,5,FALSE))</f>
        <v/>
      </c>
      <c r="G59" s="465"/>
      <c r="H59" s="465"/>
      <c r="I59" s="465"/>
      <c r="J59" s="453"/>
      <c r="K59" s="465"/>
      <c r="L59" s="465"/>
      <c r="M59" s="465"/>
      <c r="N59" s="464" t="str">
        <f>IF(ISERROR(VLOOKUP(CONCATENATE($N$39,"_",M59),'選手名簿'!$A:$E,5,FALSE))=TRUE,"",VLOOKUP(CONCATENATE($N$39,"_",M59),'選手名簿'!$A:$E,5,FALSE))</f>
        <v/>
      </c>
      <c r="O59" s="460"/>
      <c r="Q59" s="459" t="s">
        <v>656</v>
      </c>
      <c r="R59" s="1062" t="s">
        <v>705</v>
      </c>
      <c r="S59" s="1062"/>
      <c r="T59" s="1063"/>
      <c r="U59" s="463"/>
      <c r="V59" s="464" t="str">
        <f>IF(ISERROR(VLOOKUP(CONCATENATE($V$39,"_",W59),'選手名簿'!$A:$E,5,FALSE))=TRUE,"",VLOOKUP(CONCATENATE($V$39,"_",W59),'選手名簿'!$A:$E,5,FALSE))</f>
        <v/>
      </c>
      <c r="W59" s="465"/>
      <c r="X59" s="465"/>
      <c r="Y59" s="465"/>
      <c r="Z59" s="453"/>
      <c r="AA59" s="465"/>
      <c r="AB59" s="465"/>
      <c r="AC59" s="465"/>
      <c r="AD59" s="464" t="str">
        <f>IF(ISERROR(VLOOKUP(CONCATENATE($AD$39,"_",AC59),'選手名簿'!$A:$E,5,FALSE))=TRUE,"",VLOOKUP(CONCATENATE($AD$39,"_",AC59),'選手名簿'!$A:$E,5,FALSE))</f>
        <v/>
      </c>
      <c r="AE59" s="460"/>
    </row>
    <row r="60" spans="1:31" ht="20.25" customHeight="1">
      <c r="A60" s="461" t="s">
        <v>668</v>
      </c>
      <c r="B60" s="1064" t="str">
        <f>IF(ISERROR(VLOOKUP(B59,'審判員'!$A:$C,2,FALSE))=TRUE,"",VLOOKUP(B59,'審判員'!$A:$C,2,FALSE))</f>
        <v>狭間　照央</v>
      </c>
      <c r="C60" s="1065"/>
      <c r="D60" s="461" t="str">
        <f>IF(ISERROR(VLOOKUP(B59,'審判員'!$A:$C,3,FALSE))=TRUE,"",VLOOKUP(B59,'審判員'!$A:$C,3,FALSE))</f>
        <v>３級</v>
      </c>
      <c r="E60" s="466"/>
      <c r="F60" s="467" t="str">
        <f>IF(ISERROR(VLOOKUP(CONCATENATE($F$39,"_",G60),'選手名簿'!$A:$E,5,FALSE))=TRUE,"",VLOOKUP(CONCATENATE($F$39,"_",G60),'選手名簿'!$A:$E,5,FALSE))</f>
        <v/>
      </c>
      <c r="G60" s="468"/>
      <c r="H60" s="468"/>
      <c r="I60" s="468"/>
      <c r="J60" s="458"/>
      <c r="K60" s="468"/>
      <c r="L60" s="468"/>
      <c r="M60" s="468"/>
      <c r="N60" s="467" t="str">
        <f>IF(ISERROR(VLOOKUP(CONCATENATE($N$39,"_",M60),'選手名簿'!$A:$E,5,FALSE))=TRUE,"",VLOOKUP(CONCATENATE($N$39,"_",M60),'選手名簿'!$A:$E,5,FALSE))</f>
        <v/>
      </c>
      <c r="O60" s="469"/>
      <c r="Q60" s="461" t="s">
        <v>668</v>
      </c>
      <c r="R60" s="1064" t="str">
        <f>IF(ISERROR(VLOOKUP(R59,'審判員'!$A:$C,2,FALSE))=TRUE,"",VLOOKUP(R59,'審判員'!$A:$C,2,FALSE))</f>
        <v>松原　マヤ</v>
      </c>
      <c r="S60" s="1065"/>
      <c r="T60" s="461" t="str">
        <f>IF(ISERROR(VLOOKUP(R59,'審判員'!$A:$C,3,FALSE))=TRUE,"",VLOOKUP(R59,'審判員'!$A:$C,3,FALSE))</f>
        <v>２級</v>
      </c>
      <c r="U60" s="466"/>
      <c r="V60" s="467" t="str">
        <f>IF(ISERROR(VLOOKUP(CONCATENATE($V$39,"_",W60),'選手名簿'!$A:$E,5,FALSE))=TRUE,"",VLOOKUP(CONCATENATE($V$39,"_",W60),'選手名簿'!$A:$E,5,FALSE))</f>
        <v/>
      </c>
      <c r="W60" s="468"/>
      <c r="X60" s="468"/>
      <c r="Y60" s="468"/>
      <c r="Z60" s="458"/>
      <c r="AA60" s="468"/>
      <c r="AB60" s="468"/>
      <c r="AC60" s="468"/>
      <c r="AD60" s="467" t="str">
        <f>IF(ISERROR(VLOOKUP(CONCATENATE($AD$39,"_",AC60),'選手名簿'!$A:$E,5,FALSE))=TRUE,"",VLOOKUP(CONCATENATE($AD$39,"_",AC60),'選手名簿'!$A:$E,5,FALSE))</f>
        <v/>
      </c>
      <c r="AE60" s="469"/>
    </row>
    <row r="61" spans="5:21" ht="9.95" customHeight="1">
      <c r="E61" s="470"/>
      <c r="U61" s="470"/>
    </row>
    <row r="62" spans="5:21" ht="9.95" customHeight="1">
      <c r="E62" s="470"/>
      <c r="U62" s="470"/>
    </row>
    <row r="63" ht="9.95" customHeight="1"/>
    <row r="64" ht="9.95" customHeight="1"/>
    <row r="65" ht="9.95" customHeight="1"/>
    <row r="66" ht="9.95" customHeight="1"/>
    <row r="67" spans="5:21" ht="9.95" customHeight="1">
      <c r="E67" s="470"/>
      <c r="U67" s="470"/>
    </row>
    <row r="68" spans="1:31" ht="27.4" customHeight="1">
      <c r="A68" s="440" t="s">
        <v>644</v>
      </c>
      <c r="B68" s="1039" t="s">
        <v>703</v>
      </c>
      <c r="C68" s="1040"/>
      <c r="D68" s="1041"/>
      <c r="E68" s="1042">
        <f>'予選リーグ'!B29</f>
        <v>0.5902777777777778</v>
      </c>
      <c r="F68" s="1045" t="str">
        <f>F7</f>
        <v>大分トリニータＵ－１２</v>
      </c>
      <c r="G68" s="1048">
        <f>SUM(I68:I69)</f>
        <v>2</v>
      </c>
      <c r="H68" s="1051" t="s">
        <v>451</v>
      </c>
      <c r="I68" s="441">
        <v>0</v>
      </c>
      <c r="J68" s="441" t="s">
        <v>646</v>
      </c>
      <c r="K68" s="441">
        <v>0</v>
      </c>
      <c r="L68" s="1051" t="s">
        <v>647</v>
      </c>
      <c r="M68" s="1048">
        <f>SUM(K68:K69)</f>
        <v>0</v>
      </c>
      <c r="N68" s="1045" t="str">
        <f>F5</f>
        <v>如水ジュニアサッカークラブ</v>
      </c>
      <c r="O68" s="1054"/>
      <c r="Q68" s="440" t="s">
        <v>644</v>
      </c>
      <c r="R68" s="1039" t="s">
        <v>702</v>
      </c>
      <c r="S68" s="1040"/>
      <c r="T68" s="1041"/>
      <c r="U68" s="1042">
        <f>'予選リーグ'!B31</f>
        <v>0.625</v>
      </c>
      <c r="V68" s="1045" t="str">
        <f>V7</f>
        <v>ドリームキッズフットボールクラブ</v>
      </c>
      <c r="W68" s="1048">
        <f>SUM(Y68:Y69)</f>
        <v>7</v>
      </c>
      <c r="X68" s="1051" t="s">
        <v>451</v>
      </c>
      <c r="Y68" s="441">
        <v>6</v>
      </c>
      <c r="Z68" s="441" t="s">
        <v>646</v>
      </c>
      <c r="AA68" s="441">
        <v>0</v>
      </c>
      <c r="AB68" s="1051" t="s">
        <v>647</v>
      </c>
      <c r="AC68" s="1048">
        <f>SUM(AA68:AA69)</f>
        <v>0</v>
      </c>
      <c r="AD68" s="1045" t="str">
        <f>V5</f>
        <v>臼杵ＳＳＳ</v>
      </c>
      <c r="AE68" s="1054"/>
    </row>
    <row r="69" spans="1:31" ht="27.4" customHeight="1">
      <c r="A69" s="442" t="s">
        <v>649</v>
      </c>
      <c r="B69" s="1057"/>
      <c r="C69" s="1057"/>
      <c r="D69" s="1058"/>
      <c r="E69" s="1043"/>
      <c r="F69" s="1046"/>
      <c r="G69" s="1049"/>
      <c r="H69" s="1052"/>
      <c r="I69" s="430">
        <v>2</v>
      </c>
      <c r="J69" s="430" t="s">
        <v>650</v>
      </c>
      <c r="K69" s="430">
        <v>0</v>
      </c>
      <c r="L69" s="1052"/>
      <c r="M69" s="1049"/>
      <c r="N69" s="1046"/>
      <c r="O69" s="1055"/>
      <c r="Q69" s="442" t="s">
        <v>649</v>
      </c>
      <c r="R69" s="1057"/>
      <c r="S69" s="1057"/>
      <c r="T69" s="1058"/>
      <c r="U69" s="1043"/>
      <c r="V69" s="1046"/>
      <c r="W69" s="1049"/>
      <c r="X69" s="1052"/>
      <c r="Y69" s="430">
        <v>1</v>
      </c>
      <c r="Z69" s="430" t="s">
        <v>650</v>
      </c>
      <c r="AA69" s="430">
        <v>0</v>
      </c>
      <c r="AB69" s="1052"/>
      <c r="AC69" s="1049"/>
      <c r="AD69" s="1046"/>
      <c r="AE69" s="1055"/>
    </row>
    <row r="70" spans="1:31" ht="27.4" customHeight="1">
      <c r="A70" s="442" t="s">
        <v>651</v>
      </c>
      <c r="B70" s="1059" t="s">
        <v>700</v>
      </c>
      <c r="C70" s="1059"/>
      <c r="D70" s="1039"/>
      <c r="E70" s="1044"/>
      <c r="F70" s="1047"/>
      <c r="G70" s="1050"/>
      <c r="H70" s="1053"/>
      <c r="I70" s="444"/>
      <c r="J70" s="444" t="s">
        <v>653</v>
      </c>
      <c r="K70" s="444"/>
      <c r="L70" s="1053"/>
      <c r="M70" s="1050"/>
      <c r="N70" s="1047"/>
      <c r="O70" s="1056"/>
      <c r="Q70" s="442" t="s">
        <v>651</v>
      </c>
      <c r="R70" s="1059" t="s">
        <v>701</v>
      </c>
      <c r="S70" s="1059"/>
      <c r="T70" s="1039"/>
      <c r="U70" s="1044"/>
      <c r="V70" s="1047"/>
      <c r="W70" s="1050"/>
      <c r="X70" s="1053"/>
      <c r="Y70" s="444"/>
      <c r="Z70" s="444" t="s">
        <v>653</v>
      </c>
      <c r="AA70" s="444"/>
      <c r="AB70" s="1053"/>
      <c r="AC70" s="1050"/>
      <c r="AD70" s="1047"/>
      <c r="AE70" s="1056"/>
    </row>
    <row r="71" spans="1:31" ht="27.4" customHeight="1">
      <c r="A71" s="1060" t="s">
        <v>654</v>
      </c>
      <c r="B71" s="1060"/>
      <c r="C71" s="1060"/>
      <c r="D71" s="1061"/>
      <c r="E71" s="445" t="s">
        <v>655</v>
      </c>
      <c r="F71" s="446" t="s">
        <v>572</v>
      </c>
      <c r="G71" s="446" t="s">
        <v>656</v>
      </c>
      <c r="H71" s="446" t="s">
        <v>622</v>
      </c>
      <c r="I71" s="447" t="s">
        <v>657</v>
      </c>
      <c r="J71" s="448"/>
      <c r="K71" s="447" t="s">
        <v>657</v>
      </c>
      <c r="L71" s="446" t="s">
        <v>622</v>
      </c>
      <c r="M71" s="446" t="s">
        <v>656</v>
      </c>
      <c r="N71" s="446" t="s">
        <v>572</v>
      </c>
      <c r="O71" s="449" t="s">
        <v>655</v>
      </c>
      <c r="Q71" s="1060" t="s">
        <v>654</v>
      </c>
      <c r="R71" s="1060"/>
      <c r="S71" s="1060"/>
      <c r="T71" s="1061"/>
      <c r="U71" s="445" t="s">
        <v>655</v>
      </c>
      <c r="V71" s="446" t="s">
        <v>572</v>
      </c>
      <c r="W71" s="446" t="s">
        <v>656</v>
      </c>
      <c r="X71" s="446" t="s">
        <v>622</v>
      </c>
      <c r="Y71" s="447" t="s">
        <v>657</v>
      </c>
      <c r="Z71" s="448"/>
      <c r="AA71" s="447" t="s">
        <v>657</v>
      </c>
      <c r="AB71" s="446" t="s">
        <v>622</v>
      </c>
      <c r="AC71" s="446" t="s">
        <v>656</v>
      </c>
      <c r="AD71" s="446" t="s">
        <v>572</v>
      </c>
      <c r="AE71" s="449" t="s">
        <v>655</v>
      </c>
    </row>
    <row r="72" spans="5:31" ht="20.25" customHeight="1" hidden="1">
      <c r="E72" s="450" t="s">
        <v>658</v>
      </c>
      <c r="F72" s="451" t="str">
        <f>IF(ISERROR(VLOOKUP(CONCATENATE($F$68,"_",G72),'選手名簿'!$A:$E,5,FALSE))=TRUE,"",VLOOKUP(CONCATENATE($F$68,"_",G72),'選手名簿'!$A:$E,5,FALSE))</f>
        <v/>
      </c>
      <c r="G72" s="452"/>
      <c r="H72" s="452"/>
      <c r="I72" s="452"/>
      <c r="J72" s="453"/>
      <c r="K72" s="452"/>
      <c r="L72" s="452"/>
      <c r="M72" s="452"/>
      <c r="N72" s="451" t="str">
        <f>IF(ISERROR(VLOOKUP(CONCATENATE($N$68,"_",M72),'選手名簿'!$A:$E,5,FALSE))=TRUE,"",VLOOKUP(CONCATENATE($N$68,"_",M72),'選手名簿'!$A:$E,5,FALSE))</f>
        <v/>
      </c>
      <c r="O72" s="454"/>
      <c r="U72" s="450" t="s">
        <v>658</v>
      </c>
      <c r="V72" s="451" t="str">
        <f>IF(ISERROR(VLOOKUP(CONCATENATE($V$68,"_",W72),'選手名簿'!$A:$E,5,FALSE))=TRUE,"",VLOOKUP(CONCATENATE($V$68,"_",W72),'選手名簿'!$A:$E,5,FALSE))</f>
        <v/>
      </c>
      <c r="W72" s="452"/>
      <c r="X72" s="452"/>
      <c r="Y72" s="452"/>
      <c r="Z72" s="453"/>
      <c r="AA72" s="452"/>
      <c r="AB72" s="452"/>
      <c r="AC72" s="452"/>
      <c r="AD72" s="451" t="str">
        <f>IF(ISERROR(VLOOKUP(CONCATENATE($AD$68,"_",AC72),'選手名簿'!$A:$E,5,FALSE))=TRUE,"",VLOOKUP(CONCATENATE($AD$68,"_",AC72),'選手名簿'!$A:$E,5,FALSE))</f>
        <v/>
      </c>
      <c r="AE72" s="454"/>
    </row>
    <row r="73" spans="5:31" ht="20.25" customHeight="1" hidden="1">
      <c r="E73" s="450" t="s">
        <v>658</v>
      </c>
      <c r="F73" s="451" t="str">
        <f>IF(ISERROR(VLOOKUP(CONCATENATE($F$68,"_",G73),'選手名簿'!$A:$E,5,FALSE))=TRUE,"",VLOOKUP(CONCATENATE($F$68,"_",G73),'選手名簿'!$A:$E,5,FALSE))</f>
        <v/>
      </c>
      <c r="G73" s="452"/>
      <c r="H73" s="452"/>
      <c r="I73" s="452"/>
      <c r="J73" s="453"/>
      <c r="K73" s="452"/>
      <c r="L73" s="452"/>
      <c r="M73" s="452"/>
      <c r="N73" s="451" t="str">
        <f>IF(ISERROR(VLOOKUP(CONCATENATE($N$68,"_",M73),'選手名簿'!$A:$E,5,FALSE))=TRUE,"",VLOOKUP(CONCATENATE($N$68,"_",M73),'選手名簿'!$A:$E,5,FALSE))</f>
        <v/>
      </c>
      <c r="O73" s="454"/>
      <c r="U73" s="450" t="s">
        <v>658</v>
      </c>
      <c r="V73" s="451" t="str">
        <f>IF(ISERROR(VLOOKUP(CONCATENATE($V$68,"_",W73),'選手名簿'!$A:$E,5,FALSE))=TRUE,"",VLOOKUP(CONCATENATE($V$68,"_",W73),'選手名簿'!$A:$E,5,FALSE))</f>
        <v/>
      </c>
      <c r="W73" s="452"/>
      <c r="X73" s="452"/>
      <c r="Y73" s="452"/>
      <c r="Z73" s="453"/>
      <c r="AA73" s="452"/>
      <c r="AB73" s="452"/>
      <c r="AC73" s="452"/>
      <c r="AD73" s="451" t="str">
        <f>IF(ISERROR(VLOOKUP(CONCATENATE($AD$68,"_",AC73),'選手名簿'!$A:$E,5,FALSE))=TRUE,"",VLOOKUP(CONCATENATE($AD$68,"_",AC73),'選手名簿'!$A:$E,5,FALSE))</f>
        <v/>
      </c>
      <c r="AE73" s="454"/>
    </row>
    <row r="74" spans="5:31" ht="20.25" customHeight="1" hidden="1">
      <c r="E74" s="450" t="s">
        <v>658</v>
      </c>
      <c r="F74" s="451" t="str">
        <f>IF(ISERROR(VLOOKUP(CONCATENATE($F$68,"_",G74),'選手名簿'!$A:$E,5,FALSE))=TRUE,"",VLOOKUP(CONCATENATE($F$68,"_",G74),'選手名簿'!$A:$E,5,FALSE))</f>
        <v/>
      </c>
      <c r="G74" s="452"/>
      <c r="H74" s="452"/>
      <c r="I74" s="452"/>
      <c r="J74" s="453"/>
      <c r="K74" s="452"/>
      <c r="L74" s="452"/>
      <c r="M74" s="452"/>
      <c r="N74" s="451" t="str">
        <f>IF(ISERROR(VLOOKUP(CONCATENATE($N$68,"_",M74),'選手名簿'!$A:$E,5,FALSE))=TRUE,"",VLOOKUP(CONCATENATE($N$68,"_",M74),'選手名簿'!$A:$E,5,FALSE))</f>
        <v/>
      </c>
      <c r="O74" s="454"/>
      <c r="U74" s="450" t="s">
        <v>658</v>
      </c>
      <c r="V74" s="451" t="str">
        <f>IF(ISERROR(VLOOKUP(CONCATENATE($V$68,"_",W74),'選手名簿'!$A:$E,5,FALSE))=TRUE,"",VLOOKUP(CONCATENATE($V$68,"_",W74),'選手名簿'!$A:$E,5,FALSE))</f>
        <v/>
      </c>
      <c r="W74" s="452"/>
      <c r="X74" s="452"/>
      <c r="Y74" s="452"/>
      <c r="Z74" s="453"/>
      <c r="AA74" s="452"/>
      <c r="AB74" s="452"/>
      <c r="AC74" s="452"/>
      <c r="AD74" s="451" t="str">
        <f>IF(ISERROR(VLOOKUP(CONCATENATE($AD$68,"_",AC74),'選手名簿'!$A:$E,5,FALSE))=TRUE,"",VLOOKUP(CONCATENATE($AD$68,"_",AC74),'選手名簿'!$A:$E,5,FALSE))</f>
        <v/>
      </c>
      <c r="AE74" s="454"/>
    </row>
    <row r="75" spans="5:31" ht="20.25" customHeight="1" hidden="1">
      <c r="E75" s="450" t="s">
        <v>658</v>
      </c>
      <c r="F75" s="451" t="str">
        <f>IF(ISERROR(VLOOKUP(CONCATENATE($F$68,"_",G75),'選手名簿'!$A:$E,5,FALSE))=TRUE,"",VLOOKUP(CONCATENATE($F$68,"_",G75),'選手名簿'!$A:$E,5,FALSE))</f>
        <v/>
      </c>
      <c r="G75" s="452"/>
      <c r="H75" s="452"/>
      <c r="I75" s="452"/>
      <c r="J75" s="453"/>
      <c r="K75" s="452"/>
      <c r="L75" s="452"/>
      <c r="M75" s="452"/>
      <c r="N75" s="451" t="str">
        <f>IF(ISERROR(VLOOKUP(CONCATENATE($N$68,"_",M75),'選手名簿'!$A:$E,5,FALSE))=TRUE,"",VLOOKUP(CONCATENATE($N$68,"_",M75),'選手名簿'!$A:$E,5,FALSE))</f>
        <v/>
      </c>
      <c r="O75" s="454"/>
      <c r="U75" s="450" t="s">
        <v>658</v>
      </c>
      <c r="V75" s="451" t="str">
        <f>IF(ISERROR(VLOOKUP(CONCATENATE($V$68,"_",W75),'選手名簿'!$A:$E,5,FALSE))=TRUE,"",VLOOKUP(CONCATENATE($V$68,"_",W75),'選手名簿'!$A:$E,5,FALSE))</f>
        <v/>
      </c>
      <c r="W75" s="452"/>
      <c r="X75" s="452"/>
      <c r="Y75" s="452"/>
      <c r="Z75" s="453"/>
      <c r="AA75" s="452"/>
      <c r="AB75" s="452"/>
      <c r="AC75" s="452"/>
      <c r="AD75" s="451" t="str">
        <f>IF(ISERROR(VLOOKUP(CONCATENATE($AD$68,"_",AC75),'選手名簿'!$A:$E,5,FALSE))=TRUE,"",VLOOKUP(CONCATENATE($AD$68,"_",AC75),'選手名簿'!$A:$E,5,FALSE))</f>
        <v/>
      </c>
      <c r="AE75" s="454"/>
    </row>
    <row r="76" spans="5:31" ht="20.25" customHeight="1" hidden="1">
      <c r="E76" s="450" t="s">
        <v>658</v>
      </c>
      <c r="F76" s="451" t="str">
        <f>IF(ISERROR(VLOOKUP(CONCATENATE($F$68,"_",G76),'選手名簿'!$A:$E,5,FALSE))=TRUE,"",VLOOKUP(CONCATENATE($F$68,"_",G76),'選手名簿'!$A:$E,5,FALSE))</f>
        <v/>
      </c>
      <c r="G76" s="452"/>
      <c r="H76" s="452"/>
      <c r="I76" s="452"/>
      <c r="J76" s="453"/>
      <c r="K76" s="452"/>
      <c r="L76" s="452"/>
      <c r="M76" s="452"/>
      <c r="N76" s="451" t="str">
        <f>IF(ISERROR(VLOOKUP(CONCATENATE($N$68,"_",M76),'選手名簿'!$A:$E,5,FALSE))=TRUE,"",VLOOKUP(CONCATENATE($N$68,"_",M76),'選手名簿'!$A:$E,5,FALSE))</f>
        <v/>
      </c>
      <c r="O76" s="454"/>
      <c r="U76" s="450" t="s">
        <v>658</v>
      </c>
      <c r="V76" s="451" t="str">
        <f>IF(ISERROR(VLOOKUP(CONCATENATE($V$68,"_",W76),'選手名簿'!$A:$E,5,FALSE))=TRUE,"",VLOOKUP(CONCATENATE($V$68,"_",W76),'選手名簿'!$A:$E,5,FALSE))</f>
        <v/>
      </c>
      <c r="W76" s="452"/>
      <c r="X76" s="452"/>
      <c r="Y76" s="452"/>
      <c r="Z76" s="453"/>
      <c r="AA76" s="452"/>
      <c r="AB76" s="452"/>
      <c r="AC76" s="452"/>
      <c r="AD76" s="451" t="str">
        <f>IF(ISERROR(VLOOKUP(CONCATENATE($AD$68,"_",AC76),'選手名簿'!$A:$E,5,FALSE))=TRUE,"",VLOOKUP(CONCATENATE($AD$68,"_",AC76),'選手名簿'!$A:$E,5,FALSE))</f>
        <v/>
      </c>
      <c r="AE76" s="454"/>
    </row>
    <row r="77" spans="5:31" ht="20.25" customHeight="1" hidden="1">
      <c r="E77" s="450" t="s">
        <v>658</v>
      </c>
      <c r="F77" s="451" t="str">
        <f>IF(ISERROR(VLOOKUP(CONCATENATE($F$68,"_",G77),'選手名簿'!$A:$E,5,FALSE))=TRUE,"",VLOOKUP(CONCATENATE($F$68,"_",G77),'選手名簿'!$A:$E,5,FALSE))</f>
        <v/>
      </c>
      <c r="G77" s="452"/>
      <c r="H77" s="452"/>
      <c r="I77" s="452"/>
      <c r="J77" s="453"/>
      <c r="K77" s="452"/>
      <c r="L77" s="452"/>
      <c r="M77" s="452"/>
      <c r="N77" s="451" t="str">
        <f>IF(ISERROR(VLOOKUP(CONCATENATE($N$68,"_",M77),'選手名簿'!$A:$E,5,FALSE))=TRUE,"",VLOOKUP(CONCATENATE($N$68,"_",M77),'選手名簿'!$A:$E,5,FALSE))</f>
        <v/>
      </c>
      <c r="O77" s="454"/>
      <c r="U77" s="450" t="s">
        <v>658</v>
      </c>
      <c r="V77" s="451" t="str">
        <f>IF(ISERROR(VLOOKUP(CONCATENATE($V$68,"_",W77),'選手名簿'!$A:$E,5,FALSE))=TRUE,"",VLOOKUP(CONCATENATE($V$68,"_",W77),'選手名簿'!$A:$E,5,FALSE))</f>
        <v/>
      </c>
      <c r="W77" s="452"/>
      <c r="X77" s="452"/>
      <c r="Y77" s="452"/>
      <c r="Z77" s="453"/>
      <c r="AA77" s="452"/>
      <c r="AB77" s="452"/>
      <c r="AC77" s="452"/>
      <c r="AD77" s="451" t="str">
        <f>IF(ISERROR(VLOOKUP(CONCATENATE($AD$68,"_",AC77),'選手名簿'!$A:$E,5,FALSE))=TRUE,"",VLOOKUP(CONCATENATE($AD$68,"_",AC77),'選手名簿'!$A:$E,5,FALSE))</f>
        <v/>
      </c>
      <c r="AE77" s="454"/>
    </row>
    <row r="78" spans="5:31" ht="20.25" customHeight="1" hidden="1">
      <c r="E78" s="450" t="s">
        <v>658</v>
      </c>
      <c r="F78" s="451" t="str">
        <f>IF(ISERROR(VLOOKUP(CONCATENATE($F$68,"_",G78),'選手名簿'!$A:$E,5,FALSE))=TRUE,"",VLOOKUP(CONCATENATE($F$68,"_",G78),'選手名簿'!$A:$E,5,FALSE))</f>
        <v/>
      </c>
      <c r="G78" s="452"/>
      <c r="H78" s="452"/>
      <c r="I78" s="452"/>
      <c r="J78" s="453"/>
      <c r="K78" s="452"/>
      <c r="L78" s="452"/>
      <c r="M78" s="452"/>
      <c r="N78" s="451" t="str">
        <f>IF(ISERROR(VLOOKUP(CONCATENATE($N$68,"_",M78),'選手名簿'!$A:$E,5,FALSE))=TRUE,"",VLOOKUP(CONCATENATE($N$68,"_",M78),'選手名簿'!$A:$E,5,FALSE))</f>
        <v/>
      </c>
      <c r="O78" s="454"/>
      <c r="U78" s="450" t="s">
        <v>658</v>
      </c>
      <c r="V78" s="451" t="str">
        <f>IF(ISERROR(VLOOKUP(CONCATENATE($V$68,"_",W78),'選手名簿'!$A:$E,5,FALSE))=TRUE,"",VLOOKUP(CONCATENATE($V$68,"_",W78),'選手名簿'!$A:$E,5,FALSE))</f>
        <v/>
      </c>
      <c r="W78" s="452"/>
      <c r="X78" s="452"/>
      <c r="Y78" s="452"/>
      <c r="Z78" s="453"/>
      <c r="AA78" s="452"/>
      <c r="AB78" s="452"/>
      <c r="AC78" s="452"/>
      <c r="AD78" s="451" t="str">
        <f>IF(ISERROR(VLOOKUP(CONCATENATE($AD$68,"_",AC78),'選手名簿'!$A:$E,5,FALSE))=TRUE,"",VLOOKUP(CONCATENATE($AD$68,"_",AC78),'選手名簿'!$A:$E,5,FALSE))</f>
        <v/>
      </c>
      <c r="AE78" s="454"/>
    </row>
    <row r="79" spans="5:31" ht="20.25" customHeight="1" hidden="1">
      <c r="E79" s="450" t="s">
        <v>658</v>
      </c>
      <c r="F79" s="451" t="str">
        <f>IF(ISERROR(VLOOKUP(CONCATENATE($F$68,"_",G79),'選手名簿'!$A:$E,5,FALSE))=TRUE,"",VLOOKUP(CONCATENATE($F$68,"_",G79),'選手名簿'!$A:$E,5,FALSE))</f>
        <v/>
      </c>
      <c r="G79" s="452"/>
      <c r="H79" s="452"/>
      <c r="I79" s="452"/>
      <c r="J79" s="453"/>
      <c r="K79" s="452"/>
      <c r="L79" s="452"/>
      <c r="M79" s="452"/>
      <c r="N79" s="451" t="str">
        <f>IF(ISERROR(VLOOKUP(CONCATENATE($N$68,"_",M79),'選手名簿'!$A:$E,5,FALSE))=TRUE,"",VLOOKUP(CONCATENATE($N$68,"_",M79),'選手名簿'!$A:$E,5,FALSE))</f>
        <v/>
      </c>
      <c r="O79" s="454"/>
      <c r="U79" s="450" t="s">
        <v>658</v>
      </c>
      <c r="V79" s="451" t="str">
        <f>IF(ISERROR(VLOOKUP(CONCATENATE($V$68,"_",W79),'選手名簿'!$A:$E,5,FALSE))=TRUE,"",VLOOKUP(CONCATENATE($V$68,"_",W79),'選手名簿'!$A:$E,5,FALSE))</f>
        <v/>
      </c>
      <c r="W79" s="452"/>
      <c r="X79" s="452"/>
      <c r="Y79" s="452"/>
      <c r="Z79" s="453"/>
      <c r="AA79" s="452"/>
      <c r="AB79" s="452"/>
      <c r="AC79" s="452"/>
      <c r="AD79" s="451" t="str">
        <f>IF(ISERROR(VLOOKUP(CONCATENATE($AD$68,"_",AC79),'選手名簿'!$A:$E,5,FALSE))=TRUE,"",VLOOKUP(CONCATENATE($AD$68,"_",AC79),'選手名簿'!$A:$E,5,FALSE))</f>
        <v/>
      </c>
      <c r="AE79" s="454"/>
    </row>
    <row r="80" spans="5:31" ht="20.25" customHeight="1" hidden="1">
      <c r="E80" s="450" t="s">
        <v>658</v>
      </c>
      <c r="F80" s="451" t="str">
        <f>IF(ISERROR(VLOOKUP(CONCATENATE($F$68,"_",G80),'選手名簿'!$A:$E,5,FALSE))=TRUE,"",VLOOKUP(CONCATENATE($F$68,"_",G80),'選手名簿'!$A:$E,5,FALSE))</f>
        <v/>
      </c>
      <c r="G80" s="452"/>
      <c r="H80" s="452"/>
      <c r="I80" s="452"/>
      <c r="J80" s="453"/>
      <c r="K80" s="452"/>
      <c r="L80" s="452"/>
      <c r="M80" s="452"/>
      <c r="N80" s="451" t="str">
        <f>IF(ISERROR(VLOOKUP(CONCATENATE($N$68,"_",M80),'選手名簿'!$A:$E,5,FALSE))=TRUE,"",VLOOKUP(CONCATENATE($N$68,"_",M80),'選手名簿'!$A:$E,5,FALSE))</f>
        <v/>
      </c>
      <c r="O80" s="454"/>
      <c r="U80" s="450" t="s">
        <v>658</v>
      </c>
      <c r="V80" s="451" t="str">
        <f>IF(ISERROR(VLOOKUP(CONCATENATE($V$68,"_",W80),'選手名簿'!$A:$E,5,FALSE))=TRUE,"",VLOOKUP(CONCATENATE($V$68,"_",W80),'選手名簿'!$A:$E,5,FALSE))</f>
        <v/>
      </c>
      <c r="W80" s="452"/>
      <c r="X80" s="452"/>
      <c r="Y80" s="452"/>
      <c r="Z80" s="453"/>
      <c r="AA80" s="452"/>
      <c r="AB80" s="452"/>
      <c r="AC80" s="452"/>
      <c r="AD80" s="451" t="str">
        <f>IF(ISERROR(VLOOKUP(CONCATENATE($AD$68,"_",AC80),'選手名簿'!$A:$E,5,FALSE))=TRUE,"",VLOOKUP(CONCATENATE($AD$68,"_",AC80),'選手名簿'!$A:$E,5,FALSE))</f>
        <v/>
      </c>
      <c r="AE80" s="454"/>
    </row>
    <row r="81" spans="5:31" ht="20.25" customHeight="1" hidden="1">
      <c r="E81" s="455" t="s">
        <v>658</v>
      </c>
      <c r="F81" s="456" t="str">
        <f>IF(ISERROR(VLOOKUP(CONCATENATE($F$68,"_",G81),'選手名簿'!$A:$E,5,FALSE))=TRUE,"",VLOOKUP(CONCATENATE($F$68,"_",G81),'選手名簿'!$A:$E,5,FALSE))</f>
        <v/>
      </c>
      <c r="G81" s="457"/>
      <c r="H81" s="457"/>
      <c r="I81" s="457"/>
      <c r="J81" s="458"/>
      <c r="K81" s="457"/>
      <c r="L81" s="457"/>
      <c r="M81" s="457"/>
      <c r="N81" s="456" t="str">
        <f>IF(ISERROR(VLOOKUP(CONCATENATE($N$68,"_",M81),'選手名簿'!$A:$E,5,FALSE))=TRUE,"",VLOOKUP(CONCATENATE($N$68,"_",M81),'選手名簿'!$A:$E,5,FALSE))</f>
        <v/>
      </c>
      <c r="O81" s="454"/>
      <c r="U81" s="455" t="s">
        <v>658</v>
      </c>
      <c r="V81" s="456" t="str">
        <f>IF(ISERROR(VLOOKUP(CONCATENATE($V$68,"_",W81),'選手名簿'!$A:$E,5,FALSE))=TRUE,"",VLOOKUP(CONCATENATE($V$68,"_",W81),'選手名簿'!$A:$E,5,FALSE))</f>
        <v/>
      </c>
      <c r="W81" s="457"/>
      <c r="X81" s="457"/>
      <c r="Y81" s="457"/>
      <c r="Z81" s="458"/>
      <c r="AA81" s="457"/>
      <c r="AB81" s="457"/>
      <c r="AC81" s="457"/>
      <c r="AD81" s="456" t="str">
        <f>IF(ISERROR(VLOOKUP(CONCATENATE($AD$68,"_",AC81),'選手名簿'!$A:$E,5,FALSE))=TRUE,"",VLOOKUP(CONCATENATE($AD$68,"_",AC81),'選手名簿'!$A:$E,5,FALSE))</f>
        <v/>
      </c>
      <c r="AE81" s="454"/>
    </row>
    <row r="82" spans="1:31" ht="20.25" customHeight="1">
      <c r="A82" s="459" t="s">
        <v>656</v>
      </c>
      <c r="B82" s="1062" t="s">
        <v>705</v>
      </c>
      <c r="C82" s="1062"/>
      <c r="D82" s="1063"/>
      <c r="E82" s="450" t="s">
        <v>575</v>
      </c>
      <c r="F82" s="451" t="str">
        <f>IF(ISERROR(VLOOKUP(CONCATENATE($F$68,"_",G82),'選手名簿'!$A:$E,5,FALSE))=TRUE,"",VLOOKUP(CONCATENATE($F$68,"_",G82),'選手名簿'!$A:$E,5,FALSE))</f>
        <v>橋本　万璃</v>
      </c>
      <c r="G82" s="452">
        <v>3</v>
      </c>
      <c r="H82" s="452">
        <v>30</v>
      </c>
      <c r="I82" s="452" t="s">
        <v>579</v>
      </c>
      <c r="J82" s="453"/>
      <c r="K82" s="452"/>
      <c r="L82" s="452"/>
      <c r="M82" s="452"/>
      <c r="N82" s="451" t="str">
        <f>IF(ISERROR(VLOOKUP(CONCATENATE($N$68,"_",M82),'選手名簿'!$A:$E,5,FALSE))=TRUE,"",VLOOKUP(CONCATENATE($N$68,"_",M82),'選手名簿'!$A:$E,5,FALSE))</f>
        <v/>
      </c>
      <c r="O82" s="460"/>
      <c r="Q82" s="459" t="s">
        <v>656</v>
      </c>
      <c r="R82" s="1062" t="s">
        <v>710</v>
      </c>
      <c r="S82" s="1062"/>
      <c r="T82" s="1063"/>
      <c r="U82" s="450" t="s">
        <v>575</v>
      </c>
      <c r="V82" s="451" t="str">
        <f>IF(ISERROR(VLOOKUP(CONCATENATE($V$68,"_",W82),'選手名簿'!$A:$E,5,FALSE))=TRUE,"",VLOOKUP(CONCATENATE($V$68,"_",W82),'選手名簿'!$A:$E,5,FALSE))</f>
        <v>岩田　遥斗</v>
      </c>
      <c r="W82" s="452">
        <v>6</v>
      </c>
      <c r="X82" s="452">
        <v>19</v>
      </c>
      <c r="Y82" s="452" t="s">
        <v>578</v>
      </c>
      <c r="Z82" s="453"/>
      <c r="AA82" s="452"/>
      <c r="AB82" s="452"/>
      <c r="AC82" s="452"/>
      <c r="AD82" s="451" t="str">
        <f>IF(ISERROR(VLOOKUP(CONCATENATE($AD$68,"_",AC82),'選手名簿'!$A:$E,5,FALSE))=TRUE,"",VLOOKUP(CONCATENATE($AD$68,"_",AC82),'選手名簿'!$A:$E,5,FALSE))</f>
        <v/>
      </c>
      <c r="AE82" s="460"/>
    </row>
    <row r="83" spans="1:31" ht="20.25" customHeight="1">
      <c r="A83" s="461" t="s">
        <v>240</v>
      </c>
      <c r="B83" s="1064" t="str">
        <f>IF(ISERROR(VLOOKUP(B82,'審判員'!$A:$C,2,FALSE))=TRUE,"",VLOOKUP(B82,'審判員'!$A:$C,2,FALSE))</f>
        <v>松原　マヤ</v>
      </c>
      <c r="C83" s="1065"/>
      <c r="D83" s="461" t="str">
        <f>IF(ISERROR(VLOOKUP(B82,'審判員'!$A:$C,3,FALSE))=TRUE,"",VLOOKUP(B82,'審判員'!$A:$C,3,FALSE))</f>
        <v>２級</v>
      </c>
      <c r="E83" s="463"/>
      <c r="F83" s="464" t="str">
        <f>IF(ISERROR(VLOOKUP(CONCATENATE($F$68,"_",G83),'選手名簿'!$A:$E,5,FALSE))=TRUE,"",VLOOKUP(CONCATENATE($F$68,"_",G83),'選手名簿'!$A:$E,5,FALSE))</f>
        <v/>
      </c>
      <c r="G83" s="465"/>
      <c r="H83" s="465"/>
      <c r="I83" s="465"/>
      <c r="J83" s="453"/>
      <c r="K83" s="465"/>
      <c r="L83" s="465"/>
      <c r="M83" s="465"/>
      <c r="N83" s="464" t="str">
        <f>IF(ISERROR(VLOOKUP(CONCATENATE($N$68,"_",M83),'選手名簿'!$A:$E,5,FALSE))=TRUE,"",VLOOKUP(CONCATENATE($N$68,"_",M83),'選手名簿'!$A:$E,5,FALSE))</f>
        <v/>
      </c>
      <c r="O83" s="460"/>
      <c r="Q83" s="461" t="s">
        <v>240</v>
      </c>
      <c r="R83" s="1064" t="str">
        <f>IF(ISERROR(VLOOKUP(R82,'審判員'!$A:$C,2,FALSE))=TRUE,"",VLOOKUP(R82,'審判員'!$A:$C,2,FALSE))</f>
        <v>寺岡　富夫</v>
      </c>
      <c r="S83" s="1065"/>
      <c r="T83" s="461" t="str">
        <f>IF(ISERROR(VLOOKUP(R82,'審判員'!$A:$C,3,FALSE))=TRUE,"",VLOOKUP(R82,'審判員'!$A:$C,3,FALSE))</f>
        <v>３級</v>
      </c>
      <c r="U83" s="463"/>
      <c r="V83" s="464" t="str">
        <f>IF(ISERROR(VLOOKUP(CONCATENATE($V$68,"_",W83),'選手名簿'!$A:$E,5,FALSE))=TRUE,"",VLOOKUP(CONCATENATE($V$68,"_",W83),'選手名簿'!$A:$E,5,FALSE))</f>
        <v/>
      </c>
      <c r="W83" s="465"/>
      <c r="X83" s="465"/>
      <c r="Y83" s="465"/>
      <c r="Z83" s="453"/>
      <c r="AA83" s="465"/>
      <c r="AB83" s="465"/>
      <c r="AC83" s="465"/>
      <c r="AD83" s="464" t="str">
        <f>IF(ISERROR(VLOOKUP(CONCATENATE($AD$68,"_",AC83),'選手名簿'!$A:$E,5,FALSE))=TRUE,"",VLOOKUP(CONCATENATE($AD$68,"_",AC83),'選手名簿'!$A:$E,5,FALSE))</f>
        <v/>
      </c>
      <c r="AE83" s="460"/>
    </row>
    <row r="84" spans="1:31" ht="20.25" customHeight="1">
      <c r="A84" s="459" t="s">
        <v>656</v>
      </c>
      <c r="B84" s="1062" t="s">
        <v>712</v>
      </c>
      <c r="C84" s="1062"/>
      <c r="D84" s="1063"/>
      <c r="E84" s="463"/>
      <c r="F84" s="464" t="str">
        <f>IF(ISERROR(VLOOKUP(CONCATENATE($F$68,"_",G84),'選手名簿'!$A:$E,5,FALSE))=TRUE,"",VLOOKUP(CONCATENATE($F$68,"_",G84),'選手名簿'!$A:$E,5,FALSE))</f>
        <v/>
      </c>
      <c r="G84" s="465"/>
      <c r="H84" s="465"/>
      <c r="I84" s="465"/>
      <c r="J84" s="453"/>
      <c r="K84" s="465"/>
      <c r="L84" s="465"/>
      <c r="M84" s="465"/>
      <c r="N84" s="464" t="str">
        <f>IF(ISERROR(VLOOKUP(CONCATENATE($N$68,"_",M84),'選手名簿'!$A:$E,5,FALSE))=TRUE,"",VLOOKUP(CONCATENATE($N$68,"_",M84),'選手名簿'!$A:$E,5,FALSE))</f>
        <v/>
      </c>
      <c r="O84" s="460"/>
      <c r="Q84" s="459" t="s">
        <v>656</v>
      </c>
      <c r="R84" s="1062" t="s">
        <v>713</v>
      </c>
      <c r="S84" s="1062"/>
      <c r="T84" s="1063"/>
      <c r="U84" s="463"/>
      <c r="V84" s="464" t="str">
        <f>IF(ISERROR(VLOOKUP(CONCATENATE($V$68,"_",W84),'選手名簿'!$A:$E,5,FALSE))=TRUE,"",VLOOKUP(CONCATENATE($V$68,"_",W84),'選手名簿'!$A:$E,5,FALSE))</f>
        <v/>
      </c>
      <c r="W84" s="465"/>
      <c r="X84" s="465"/>
      <c r="Y84" s="465"/>
      <c r="Z84" s="453"/>
      <c r="AA84" s="465"/>
      <c r="AB84" s="465"/>
      <c r="AC84" s="465"/>
      <c r="AD84" s="464" t="str">
        <f>IF(ISERROR(VLOOKUP(CONCATENATE($AD$68,"_",AC84),'選手名簿'!$A:$E,5,FALSE))=TRUE,"",VLOOKUP(CONCATENATE($AD$68,"_",AC84),'選手名簿'!$A:$E,5,FALSE))</f>
        <v/>
      </c>
      <c r="AE84" s="460"/>
    </row>
    <row r="85" spans="1:31" ht="20.25" customHeight="1">
      <c r="A85" s="461" t="s">
        <v>663</v>
      </c>
      <c r="B85" s="1064" t="str">
        <f>IF(ISERROR(VLOOKUP(B84,'審判員'!$A:$C,2,FALSE))=TRUE,"",VLOOKUP(B84,'審判員'!$A:$C,2,FALSE))</f>
        <v>酒井　隆宏</v>
      </c>
      <c r="C85" s="1065"/>
      <c r="D85" s="461" t="str">
        <f>IF(ISERROR(VLOOKUP(B84,'審判員'!$A:$C,3,FALSE))=TRUE,"",VLOOKUP(B84,'審判員'!$A:$C,3,FALSE))</f>
        <v>３級</v>
      </c>
      <c r="E85" s="463"/>
      <c r="F85" s="464" t="str">
        <f>IF(ISERROR(VLOOKUP(CONCATENATE($F$68,"_",G85),'選手名簿'!$A:$E,5,FALSE))=TRUE,"",VLOOKUP(CONCATENATE($F$68,"_",G85),'選手名簿'!$A:$E,5,FALSE))</f>
        <v/>
      </c>
      <c r="G85" s="465"/>
      <c r="H85" s="465"/>
      <c r="I85" s="465"/>
      <c r="J85" s="453"/>
      <c r="K85" s="465"/>
      <c r="L85" s="465"/>
      <c r="M85" s="465"/>
      <c r="N85" s="464" t="str">
        <f>IF(ISERROR(VLOOKUP(CONCATENATE($N$68,"_",M85),'選手名簿'!$A:$E,5,FALSE))=TRUE,"",VLOOKUP(CONCATENATE($N$68,"_",M85),'選手名簿'!$A:$E,5,FALSE))</f>
        <v/>
      </c>
      <c r="O85" s="460"/>
      <c r="Q85" s="461" t="s">
        <v>663</v>
      </c>
      <c r="R85" s="1064" t="str">
        <f>IF(ISERROR(VLOOKUP(R84,'審判員'!$A:$C,2,FALSE))=TRUE,"",VLOOKUP(R84,'審判員'!$A:$C,2,FALSE))</f>
        <v>小川　翔太</v>
      </c>
      <c r="S85" s="1065"/>
      <c r="T85" s="461" t="str">
        <f>IF(ISERROR(VLOOKUP(R84,'審判員'!$A:$C,3,FALSE))=TRUE,"",VLOOKUP(R84,'審判員'!$A:$C,3,FALSE))</f>
        <v>３級</v>
      </c>
      <c r="U85" s="463"/>
      <c r="V85" s="464" t="str">
        <f>IF(ISERROR(VLOOKUP(CONCATENATE($V$68,"_",W85),'選手名簿'!$A:$E,5,FALSE))=TRUE,"",VLOOKUP(CONCATENATE($V$68,"_",W85),'選手名簿'!$A:$E,5,FALSE))</f>
        <v/>
      </c>
      <c r="W85" s="465"/>
      <c r="X85" s="465"/>
      <c r="Y85" s="465"/>
      <c r="Z85" s="453"/>
      <c r="AA85" s="465"/>
      <c r="AB85" s="465"/>
      <c r="AC85" s="465"/>
      <c r="AD85" s="464" t="str">
        <f>IF(ISERROR(VLOOKUP(CONCATENATE($AD$68,"_",AC85),'選手名簿'!$A:$E,5,FALSE))=TRUE,"",VLOOKUP(CONCATENATE($AD$68,"_",AC85),'選手名簿'!$A:$E,5,FALSE))</f>
        <v/>
      </c>
      <c r="AE85" s="460"/>
    </row>
    <row r="86" spans="1:31" ht="20.25" customHeight="1">
      <c r="A86" s="459" t="s">
        <v>656</v>
      </c>
      <c r="B86" s="1062" t="s">
        <v>706</v>
      </c>
      <c r="C86" s="1062"/>
      <c r="D86" s="1063"/>
      <c r="E86" s="463"/>
      <c r="F86" s="464" t="str">
        <f>IF(ISERROR(VLOOKUP(CONCATENATE($F$68,"_",G86),'選手名簿'!$A:$E,5,FALSE))=TRUE,"",VLOOKUP(CONCATENATE($F$68,"_",G86),'選手名簿'!$A:$E,5,FALSE))</f>
        <v/>
      </c>
      <c r="G86" s="465"/>
      <c r="H86" s="465"/>
      <c r="I86" s="465"/>
      <c r="J86" s="453"/>
      <c r="K86" s="465"/>
      <c r="L86" s="465"/>
      <c r="M86" s="465"/>
      <c r="N86" s="464" t="str">
        <f>IF(ISERROR(VLOOKUP(CONCATENATE($N$68,"_",M86),'選手名簿'!$A:$E,5,FALSE))=TRUE,"",VLOOKUP(CONCATENATE($N$68,"_",M86),'選手名簿'!$A:$E,5,FALSE))</f>
        <v/>
      </c>
      <c r="O86" s="460"/>
      <c r="Q86" s="459" t="s">
        <v>656</v>
      </c>
      <c r="R86" s="1062" t="s">
        <v>707</v>
      </c>
      <c r="S86" s="1062"/>
      <c r="T86" s="1063"/>
      <c r="U86" s="463"/>
      <c r="V86" s="464" t="str">
        <f>IF(ISERROR(VLOOKUP(CONCATENATE($V$68,"_",W86),'選手名簿'!$A:$E,5,FALSE))=TRUE,"",VLOOKUP(CONCATENATE($V$68,"_",W86),'選手名簿'!$A:$E,5,FALSE))</f>
        <v/>
      </c>
      <c r="W86" s="465"/>
      <c r="X86" s="465"/>
      <c r="Y86" s="465"/>
      <c r="Z86" s="453"/>
      <c r="AA86" s="465"/>
      <c r="AB86" s="465"/>
      <c r="AC86" s="465"/>
      <c r="AD86" s="464" t="str">
        <f>IF(ISERROR(VLOOKUP(CONCATENATE($AD$68,"_",AC86),'選手名簿'!$A:$E,5,FALSE))=TRUE,"",VLOOKUP(CONCATENATE($AD$68,"_",AC86),'選手名簿'!$A:$E,5,FALSE))</f>
        <v/>
      </c>
      <c r="AE86" s="460"/>
    </row>
    <row r="87" spans="1:31" ht="20.25" customHeight="1">
      <c r="A87" s="461" t="s">
        <v>666</v>
      </c>
      <c r="B87" s="1064" t="str">
        <f>IF(ISERROR(VLOOKUP(B86,'審判員'!$A:$C,2,FALSE))=TRUE,"",VLOOKUP(B86,'審判員'!$A:$C,2,FALSE))</f>
        <v>酒井　祐三</v>
      </c>
      <c r="C87" s="1065"/>
      <c r="D87" s="461" t="str">
        <f>IF(ISERROR(VLOOKUP(B86,'審判員'!$A:$C,3,FALSE))=TRUE,"",VLOOKUP(B86,'審判員'!$A:$C,3,FALSE))</f>
        <v>３級</v>
      </c>
      <c r="E87" s="463"/>
      <c r="F87" s="464" t="str">
        <f>IF(ISERROR(VLOOKUP(CONCATENATE($F$68,"_",G87),'選手名簿'!$A:$E,5,FALSE))=TRUE,"",VLOOKUP(CONCATENATE($F$68,"_",G87),'選手名簿'!$A:$E,5,FALSE))</f>
        <v/>
      </c>
      <c r="G87" s="465"/>
      <c r="H87" s="465"/>
      <c r="I87" s="465"/>
      <c r="J87" s="453"/>
      <c r="K87" s="465"/>
      <c r="L87" s="465"/>
      <c r="M87" s="465"/>
      <c r="N87" s="464" t="str">
        <f>IF(ISERROR(VLOOKUP(CONCATENATE($N$68,"_",M87),'選手名簿'!$A:$E,5,FALSE))=TRUE,"",VLOOKUP(CONCATENATE($N$68,"_",M87),'選手名簿'!$A:$E,5,FALSE))</f>
        <v/>
      </c>
      <c r="O87" s="460"/>
      <c r="Q87" s="461" t="s">
        <v>666</v>
      </c>
      <c r="R87" s="1064" t="str">
        <f>IF(ISERROR(VLOOKUP(R86,'審判員'!$A:$C,2,FALSE))=TRUE,"",VLOOKUP(R86,'審判員'!$A:$C,2,FALSE))</f>
        <v>屋敷　伴幸</v>
      </c>
      <c r="S87" s="1065"/>
      <c r="T87" s="461" t="str">
        <f>IF(ISERROR(VLOOKUP(R86,'審判員'!$A:$C,3,FALSE))=TRUE,"",VLOOKUP(R86,'審判員'!$A:$C,3,FALSE))</f>
        <v>３級</v>
      </c>
      <c r="U87" s="463"/>
      <c r="V87" s="464" t="str">
        <f>IF(ISERROR(VLOOKUP(CONCATENATE($V$68,"_",W87),'選手名簿'!$A:$E,5,FALSE))=TRUE,"",VLOOKUP(CONCATENATE($V$68,"_",W87),'選手名簿'!$A:$E,5,FALSE))</f>
        <v/>
      </c>
      <c r="W87" s="465"/>
      <c r="X87" s="465"/>
      <c r="Y87" s="465"/>
      <c r="Z87" s="453"/>
      <c r="AA87" s="465"/>
      <c r="AB87" s="465"/>
      <c r="AC87" s="465"/>
      <c r="AD87" s="464" t="str">
        <f>IF(ISERROR(VLOOKUP(CONCATENATE($AD$68,"_",AC87),'選手名簿'!$A:$E,5,FALSE))=TRUE,"",VLOOKUP(CONCATENATE($AD$68,"_",AC87),'選手名簿'!$A:$E,5,FALSE))</f>
        <v/>
      </c>
      <c r="AE87" s="460"/>
    </row>
    <row r="88" spans="1:31" ht="20.25" customHeight="1">
      <c r="A88" s="459" t="s">
        <v>656</v>
      </c>
      <c r="B88" s="1062" t="s">
        <v>710</v>
      </c>
      <c r="C88" s="1062"/>
      <c r="D88" s="1063"/>
      <c r="E88" s="463"/>
      <c r="F88" s="464" t="str">
        <f>IF(ISERROR(VLOOKUP(CONCATENATE($F$68,"_",G88),'選手名簿'!$A:$E,5,FALSE))=TRUE,"",VLOOKUP(CONCATENATE($F$68,"_",G88),'選手名簿'!$A:$E,5,FALSE))</f>
        <v/>
      </c>
      <c r="G88" s="465"/>
      <c r="H88" s="465"/>
      <c r="I88" s="465"/>
      <c r="J88" s="453"/>
      <c r="K88" s="465"/>
      <c r="L88" s="465"/>
      <c r="M88" s="465"/>
      <c r="N88" s="464" t="str">
        <f>IF(ISERROR(VLOOKUP(CONCATENATE($N$68,"_",M88),'選手名簿'!$A:$E,5,FALSE))=TRUE,"",VLOOKUP(CONCATENATE($N$68,"_",M88),'選手名簿'!$A:$E,5,FALSE))</f>
        <v/>
      </c>
      <c r="O88" s="460"/>
      <c r="Q88" s="459" t="s">
        <v>656</v>
      </c>
      <c r="R88" s="1062" t="s">
        <v>704</v>
      </c>
      <c r="S88" s="1062"/>
      <c r="T88" s="1063"/>
      <c r="U88" s="463"/>
      <c r="V88" s="464" t="str">
        <f>IF(ISERROR(VLOOKUP(CONCATENATE($V$68,"_",W88),'選手名簿'!$A:$E,5,FALSE))=TRUE,"",VLOOKUP(CONCATENATE($V$68,"_",W88),'選手名簿'!$A:$E,5,FALSE))</f>
        <v/>
      </c>
      <c r="W88" s="465"/>
      <c r="X88" s="465"/>
      <c r="Y88" s="465"/>
      <c r="Z88" s="453"/>
      <c r="AA88" s="465"/>
      <c r="AB88" s="465"/>
      <c r="AC88" s="465"/>
      <c r="AD88" s="464" t="str">
        <f>IF(ISERROR(VLOOKUP(CONCATENATE($AD$68,"_",AC88),'選手名簿'!$A:$E,5,FALSE))=TRUE,"",VLOOKUP(CONCATENATE($AD$68,"_",AC88),'選手名簿'!$A:$E,5,FALSE))</f>
        <v/>
      </c>
      <c r="AE88" s="460"/>
    </row>
    <row r="89" spans="1:31" ht="20.25" customHeight="1">
      <c r="A89" s="461" t="s">
        <v>668</v>
      </c>
      <c r="B89" s="1064" t="str">
        <f>IF(ISERROR(VLOOKUP(B88,'審判員'!$A:$C,2,FALSE))=TRUE,"",VLOOKUP(B88,'審判員'!$A:$C,2,FALSE))</f>
        <v>寺岡　富夫</v>
      </c>
      <c r="C89" s="1065"/>
      <c r="D89" s="461" t="str">
        <f>IF(ISERROR(VLOOKUP(B88,'審判員'!$A:$C,3,FALSE))=TRUE,"",VLOOKUP(B88,'審判員'!$A:$C,3,FALSE))</f>
        <v>３級</v>
      </c>
      <c r="E89" s="466"/>
      <c r="F89" s="467" t="str">
        <f>IF(ISERROR(VLOOKUP(CONCATENATE($F$68,"_",G89),'選手名簿'!$A:$E,5,FALSE))=TRUE,"",VLOOKUP(CONCATENATE($F$68,"_",G89),'選手名簿'!$A:$E,5,FALSE))</f>
        <v/>
      </c>
      <c r="G89" s="468"/>
      <c r="H89" s="468"/>
      <c r="I89" s="468"/>
      <c r="J89" s="458"/>
      <c r="K89" s="468"/>
      <c r="L89" s="468"/>
      <c r="M89" s="468"/>
      <c r="N89" s="467" t="str">
        <f>IF(ISERROR(VLOOKUP(CONCATENATE($N$68,"_",M89),'選手名簿'!$A:$E,5,FALSE))=TRUE,"",VLOOKUP(CONCATENATE($N$68,"_",M89),'選手名簿'!$A:$E,5,FALSE))</f>
        <v/>
      </c>
      <c r="O89" s="469"/>
      <c r="Q89" s="461" t="s">
        <v>668</v>
      </c>
      <c r="R89" s="1064" t="str">
        <f>IF(ISERROR(VLOOKUP(R88,'審判員'!$A:$C,2,FALSE))=TRUE,"",VLOOKUP(R88,'審判員'!$A:$C,2,FALSE))</f>
        <v>狭間　照央</v>
      </c>
      <c r="S89" s="1065"/>
      <c r="T89" s="461" t="str">
        <f>IF(ISERROR(VLOOKUP(R88,'審判員'!$A:$C,3,FALSE))=TRUE,"",VLOOKUP(R88,'審判員'!$A:$C,3,FALSE))</f>
        <v>３級</v>
      </c>
      <c r="U89" s="466"/>
      <c r="V89" s="467" t="str">
        <f>IF(ISERROR(VLOOKUP(CONCATENATE($V$68,"_",W89),'選手名簿'!$A:$E,5,FALSE))=TRUE,"",VLOOKUP(CONCATENATE($V$68,"_",W89),'選手名簿'!$A:$E,5,FALSE))</f>
        <v/>
      </c>
      <c r="W89" s="468"/>
      <c r="X89" s="468"/>
      <c r="Y89" s="468"/>
      <c r="Z89" s="458"/>
      <c r="AA89" s="468"/>
      <c r="AB89" s="468"/>
      <c r="AC89" s="468"/>
      <c r="AD89" s="467" t="str">
        <f>IF(ISERROR(VLOOKUP(CONCATENATE($AD$68,"_",AC89),'選手名簿'!$A:$E,5,FALSE))=TRUE,"",VLOOKUP(CONCATENATE($AD$68,"_",AC89),'選手名簿'!$A:$E,5,FALSE))</f>
        <v/>
      </c>
      <c r="AE89" s="469"/>
    </row>
  </sheetData>
  <mergeCells count="138">
    <mergeCell ref="B86:D86"/>
    <mergeCell ref="R86:T86"/>
    <mergeCell ref="B87:C87"/>
    <mergeCell ref="R87:S87"/>
    <mergeCell ref="B88:D88"/>
    <mergeCell ref="R88:T88"/>
    <mergeCell ref="B89:C89"/>
    <mergeCell ref="R89:S89"/>
    <mergeCell ref="A71:D71"/>
    <mergeCell ref="Q71:T71"/>
    <mergeCell ref="B82:D82"/>
    <mergeCell ref="R82:T82"/>
    <mergeCell ref="B83:C83"/>
    <mergeCell ref="R83:S83"/>
    <mergeCell ref="B84:D84"/>
    <mergeCell ref="R84:T84"/>
    <mergeCell ref="B85:C85"/>
    <mergeCell ref="R85:S85"/>
    <mergeCell ref="U68:U70"/>
    <mergeCell ref="V68:V70"/>
    <mergeCell ref="W68:W70"/>
    <mergeCell ref="X68:X70"/>
    <mergeCell ref="AB68:AB70"/>
    <mergeCell ref="AC68:AC70"/>
    <mergeCell ref="AD68:AD70"/>
    <mergeCell ref="AE68:AE70"/>
    <mergeCell ref="B69:D69"/>
    <mergeCell ref="R69:T69"/>
    <mergeCell ref="B70:D70"/>
    <mergeCell ref="R70:T70"/>
    <mergeCell ref="B57:D57"/>
    <mergeCell ref="R57:T57"/>
    <mergeCell ref="B58:C58"/>
    <mergeCell ref="R58:S58"/>
    <mergeCell ref="B59:D59"/>
    <mergeCell ref="R59:T59"/>
    <mergeCell ref="B60:C60"/>
    <mergeCell ref="R60:S60"/>
    <mergeCell ref="B68:D68"/>
    <mergeCell ref="E68:E70"/>
    <mergeCell ref="F68:F70"/>
    <mergeCell ref="G68:G70"/>
    <mergeCell ref="H68:H70"/>
    <mergeCell ref="L68:L70"/>
    <mergeCell ref="M68:M70"/>
    <mergeCell ref="N68:N70"/>
    <mergeCell ref="O68:O70"/>
    <mergeCell ref="R68:T68"/>
    <mergeCell ref="A42:D42"/>
    <mergeCell ref="Q42:T42"/>
    <mergeCell ref="B53:D53"/>
    <mergeCell ref="R53:T53"/>
    <mergeCell ref="B54:C54"/>
    <mergeCell ref="R54:S54"/>
    <mergeCell ref="B55:D55"/>
    <mergeCell ref="R55:T55"/>
    <mergeCell ref="B56:C56"/>
    <mergeCell ref="R56:S56"/>
    <mergeCell ref="U39:U41"/>
    <mergeCell ref="V39:V41"/>
    <mergeCell ref="W39:W41"/>
    <mergeCell ref="X39:X41"/>
    <mergeCell ref="AB39:AB41"/>
    <mergeCell ref="AC39:AC41"/>
    <mergeCell ref="AD39:AD41"/>
    <mergeCell ref="AE39:AE41"/>
    <mergeCell ref="B40:D40"/>
    <mergeCell ref="R40:T40"/>
    <mergeCell ref="B41:D41"/>
    <mergeCell ref="R41:T41"/>
    <mergeCell ref="B30:D30"/>
    <mergeCell ref="R30:T30"/>
    <mergeCell ref="B31:C31"/>
    <mergeCell ref="R31:S31"/>
    <mergeCell ref="B39:D39"/>
    <mergeCell ref="E39:E41"/>
    <mergeCell ref="F39:F41"/>
    <mergeCell ref="G39:G41"/>
    <mergeCell ref="H39:H41"/>
    <mergeCell ref="L39:L41"/>
    <mergeCell ref="M39:M41"/>
    <mergeCell ref="N39:N41"/>
    <mergeCell ref="O39:O41"/>
    <mergeCell ref="R39:T39"/>
    <mergeCell ref="B25:C25"/>
    <mergeCell ref="R25:S25"/>
    <mergeCell ref="B26:D26"/>
    <mergeCell ref="R26:T26"/>
    <mergeCell ref="B27:C27"/>
    <mergeCell ref="R27:S27"/>
    <mergeCell ref="B28:D28"/>
    <mergeCell ref="R28:T28"/>
    <mergeCell ref="B29:C29"/>
    <mergeCell ref="R29:S29"/>
    <mergeCell ref="AD10:AD12"/>
    <mergeCell ref="AE10:AE12"/>
    <mergeCell ref="B11:D11"/>
    <mergeCell ref="R11:T11"/>
    <mergeCell ref="B12:D12"/>
    <mergeCell ref="R12:T12"/>
    <mergeCell ref="A13:D13"/>
    <mergeCell ref="Q13:T13"/>
    <mergeCell ref="B24:D24"/>
    <mergeCell ref="R24:T24"/>
    <mergeCell ref="F6:L6"/>
    <mergeCell ref="M6:N6"/>
    <mergeCell ref="V6:AB6"/>
    <mergeCell ref="AC6:AD6"/>
    <mergeCell ref="F7:L7"/>
    <mergeCell ref="M7:N7"/>
    <mergeCell ref="V7:AB7"/>
    <mergeCell ref="AC7:AD7"/>
    <mergeCell ref="B10:D10"/>
    <mergeCell ref="E10:E12"/>
    <mergeCell ref="F10:F12"/>
    <mergeCell ref="G10:G12"/>
    <mergeCell ref="H10:H12"/>
    <mergeCell ref="L10:L12"/>
    <mergeCell ref="M10:M12"/>
    <mergeCell ref="N10:N12"/>
    <mergeCell ref="O10:O12"/>
    <mergeCell ref="R10:T10"/>
    <mergeCell ref="U10:U12"/>
    <mergeCell ref="V10:V12"/>
    <mergeCell ref="W10:W12"/>
    <mergeCell ref="X10:X12"/>
    <mergeCell ref="AB10:AB12"/>
    <mergeCell ref="AC10:AC12"/>
    <mergeCell ref="A1:J1"/>
    <mergeCell ref="K1:N1"/>
    <mergeCell ref="Q1:Z1"/>
    <mergeCell ref="AA1:AD1"/>
    <mergeCell ref="B3:E3"/>
    <mergeCell ref="R3:U3"/>
    <mergeCell ref="F5:L5"/>
    <mergeCell ref="M5:N5"/>
    <mergeCell ref="V5:AB5"/>
    <mergeCell ref="AC5:AD5"/>
  </mergeCells>
  <dataValidations count="2">
    <dataValidation type="list" allowBlank="1" showInputMessage="1" showErrorMessage="1" sqref="E24:E31 U24:U31 O24:O31 AE24:AE31 E53:E60 U53:U60 O53:O60 AE53:AE60 E82:E89 U82:U89 O82:O89 AE82:AE89">
      <formula1>審判員!$I$1:$I$3</formula1>
    </dataValidation>
    <dataValidation type="list" allowBlank="1" showInputMessage="1" showErrorMessage="1" sqref="I24:I31 K24:K31 Y24:Y31 AA24:AA31 I53:I60 K53:K60 Y53:Y60 AA53:AA60 I82:I89 K82:K89 Y82:Y89 AA82:AA89">
      <formula1>審判員!$K$1:$K$17</formula1>
    </dataValidation>
  </dataValidations>
  <printOptions/>
  <pageMargins left="0" right="0" top="0" bottom="0" header="0.5118110236220472" footer="0.5118110236220472"/>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59"/>
  <sheetViews>
    <sheetView showGridLines="0" tabSelected="1" zoomScale="50" zoomScaleNormal="50" workbookViewId="0" topLeftCell="A1"/>
  </sheetViews>
  <sheetFormatPr defaultColWidth="6.875" defaultRowHeight="30" customHeight="1"/>
  <cols>
    <col min="1" max="18" width="7.625" style="6" customWidth="1"/>
    <col min="19" max="33" width="9.00390625" style="6" customWidth="1"/>
    <col min="34" max="16384" width="6.875" style="6" customWidth="1"/>
  </cols>
  <sheetData>
    <row r="1" spans="2:33" ht="30" customHeight="1">
      <c r="B1" s="471" t="s">
        <v>714</v>
      </c>
      <c r="H1" s="471" t="s">
        <v>715</v>
      </c>
      <c r="M1" s="472" t="s">
        <v>716</v>
      </c>
      <c r="V1" s="1076" t="s">
        <v>587</v>
      </c>
      <c r="W1" s="1077"/>
      <c r="X1" s="1077"/>
      <c r="Y1" s="1077"/>
      <c r="Z1" s="1077"/>
      <c r="AA1" s="1077"/>
      <c r="AB1" s="1077"/>
      <c r="AC1" s="1077"/>
      <c r="AD1" s="1077"/>
      <c r="AE1" s="1077"/>
      <c r="AF1" s="1077"/>
      <c r="AG1" s="1078"/>
    </row>
    <row r="2" spans="3:33" ht="30" customHeight="1">
      <c r="C2" s="473"/>
      <c r="V2" s="1079"/>
      <c r="W2" s="1080"/>
      <c r="X2" s="1080"/>
      <c r="Y2" s="1080"/>
      <c r="Z2" s="1080"/>
      <c r="AA2" s="1080"/>
      <c r="AB2" s="1080"/>
      <c r="AC2" s="1080"/>
      <c r="AD2" s="1080"/>
      <c r="AE2" s="1080"/>
      <c r="AF2" s="1080"/>
      <c r="AG2" s="1081"/>
    </row>
    <row r="3" spans="7:33" ht="30" customHeight="1">
      <c r="G3" s="1082" t="s">
        <v>9996</v>
      </c>
      <c r="H3" s="1083"/>
      <c r="I3" s="1083"/>
      <c r="J3" s="1083"/>
      <c r="K3" s="1083"/>
      <c r="L3" s="1084"/>
      <c r="M3" s="50"/>
      <c r="N3" s="1085" t="s">
        <v>717</v>
      </c>
      <c r="O3" s="1085"/>
      <c r="T3" s="1086" t="s">
        <v>588</v>
      </c>
      <c r="U3" s="1087"/>
      <c r="V3" s="1088" t="s">
        <v>590</v>
      </c>
      <c r="W3" s="1089"/>
      <c r="X3" s="1089"/>
      <c r="Y3" s="1089"/>
      <c r="Z3" s="1089"/>
      <c r="AA3" s="1090"/>
      <c r="AB3" s="1088" t="s">
        <v>589</v>
      </c>
      <c r="AC3" s="1089"/>
      <c r="AD3" s="1089"/>
      <c r="AE3" s="1089"/>
      <c r="AF3" s="1089"/>
      <c r="AG3" s="1090"/>
    </row>
    <row r="4" spans="2:33" ht="30" customHeight="1">
      <c r="B4" s="472"/>
      <c r="I4" s="670"/>
      <c r="J4" s="668"/>
      <c r="K4" s="50"/>
      <c r="L4" s="50"/>
      <c r="M4" s="50"/>
      <c r="N4" s="474" t="s">
        <v>10028</v>
      </c>
      <c r="O4" s="475"/>
      <c r="T4" s="1086"/>
      <c r="U4" s="1087"/>
      <c r="V4" s="1091"/>
      <c r="W4" s="1092"/>
      <c r="X4" s="1092"/>
      <c r="Y4" s="1092"/>
      <c r="Z4" s="1092"/>
      <c r="AA4" s="1093"/>
      <c r="AB4" s="1091"/>
      <c r="AC4" s="1092"/>
      <c r="AD4" s="1092"/>
      <c r="AE4" s="1092"/>
      <c r="AF4" s="1092"/>
      <c r="AG4" s="1093"/>
    </row>
    <row r="5" spans="2:33" ht="30" customHeight="1">
      <c r="B5" s="472"/>
      <c r="I5" s="1094" t="str">
        <f>AD27</f>
        <v>Match No：33
1　 前半 　0
1 　後半 　0
--------------
2 　合計 　0</v>
      </c>
      <c r="J5" s="1095"/>
      <c r="K5" s="50"/>
      <c r="L5" s="50"/>
      <c r="M5" s="50"/>
      <c r="T5" s="1086" t="s">
        <v>591</v>
      </c>
      <c r="U5" s="1087"/>
      <c r="V5" s="476"/>
      <c r="W5" s="477"/>
      <c r="X5" s="478"/>
      <c r="Y5" s="477"/>
      <c r="Z5" s="477"/>
      <c r="AA5" s="479"/>
      <c r="AB5" s="476"/>
      <c r="AC5" s="477"/>
      <c r="AD5" s="478"/>
      <c r="AE5" s="477"/>
      <c r="AF5" s="477"/>
      <c r="AG5" s="479"/>
    </row>
    <row r="6" spans="2:33" ht="30" customHeight="1">
      <c r="B6" s="472"/>
      <c r="I6" s="1096"/>
      <c r="J6" s="1097"/>
      <c r="K6" s="50"/>
      <c r="L6" s="50"/>
      <c r="M6" s="50"/>
      <c r="N6" s="1085" t="s">
        <v>718</v>
      </c>
      <c r="O6" s="1085"/>
      <c r="T6" s="1086"/>
      <c r="U6" s="1087"/>
      <c r="V6" s="480"/>
      <c r="W6" s="481"/>
      <c r="X6" s="481"/>
      <c r="Y6" s="481"/>
      <c r="Z6" s="481"/>
      <c r="AA6" s="482"/>
      <c r="AB6" s="480"/>
      <c r="AC6" s="481"/>
      <c r="AD6" s="481"/>
      <c r="AE6" s="481"/>
      <c r="AF6" s="481"/>
      <c r="AG6" s="482"/>
    </row>
    <row r="7" spans="2:33" ht="30" customHeight="1">
      <c r="B7" s="472"/>
      <c r="I7" s="1096"/>
      <c r="J7" s="1097"/>
      <c r="K7" s="50"/>
      <c r="L7" s="50"/>
      <c r="M7" s="50"/>
      <c r="N7" s="474" t="s">
        <v>10029</v>
      </c>
      <c r="T7" s="1086" t="s">
        <v>195</v>
      </c>
      <c r="U7" s="1087"/>
      <c r="V7" s="483"/>
      <c r="W7" s="484"/>
      <c r="X7" s="478"/>
      <c r="Y7" s="484"/>
      <c r="Z7" s="484"/>
      <c r="AA7" s="485"/>
      <c r="AB7" s="486"/>
      <c r="AC7" s="478"/>
      <c r="AD7" s="478"/>
      <c r="AE7" s="478"/>
      <c r="AF7" s="484"/>
      <c r="AG7" s="485"/>
    </row>
    <row r="8" spans="2:33" ht="30" customHeight="1" thickBot="1">
      <c r="B8" s="472"/>
      <c r="I8" s="1098"/>
      <c r="J8" s="1099"/>
      <c r="K8" s="50"/>
      <c r="L8" s="50"/>
      <c r="M8" s="50"/>
      <c r="N8" s="474" t="s">
        <v>10030</v>
      </c>
      <c r="T8" s="1086"/>
      <c r="U8" s="1087"/>
      <c r="V8" s="480"/>
      <c r="W8" s="481"/>
      <c r="X8" s="481"/>
      <c r="Y8" s="481"/>
      <c r="Z8" s="481"/>
      <c r="AA8" s="482"/>
      <c r="AB8" s="480"/>
      <c r="AC8" s="481"/>
      <c r="AD8" s="481"/>
      <c r="AE8" s="481"/>
      <c r="AF8" s="481"/>
      <c r="AG8" s="482"/>
    </row>
    <row r="9" spans="2:33" ht="30" customHeight="1" thickBot="1">
      <c r="B9" s="473"/>
      <c r="E9" s="487"/>
      <c r="F9" s="663"/>
      <c r="G9" s="664"/>
      <c r="H9" s="664"/>
      <c r="I9" s="659"/>
      <c r="J9" s="668"/>
      <c r="K9" s="50"/>
      <c r="L9" s="50"/>
      <c r="M9" s="488"/>
      <c r="S9" s="678" t="s">
        <v>599</v>
      </c>
      <c r="T9" s="1102">
        <v>0.3958333333333333</v>
      </c>
      <c r="U9" s="1103"/>
      <c r="V9" s="1106" t="s">
        <v>719</v>
      </c>
      <c r="W9" s="1066"/>
      <c r="X9" s="1108" t="s">
        <v>9986</v>
      </c>
      <c r="Y9" s="1108"/>
      <c r="Z9" s="1066" t="s">
        <v>720</v>
      </c>
      <c r="AA9" s="1067"/>
      <c r="AB9" s="1106" t="s">
        <v>721</v>
      </c>
      <c r="AC9" s="1066"/>
      <c r="AD9" s="1108" t="s">
        <v>9991</v>
      </c>
      <c r="AE9" s="1108"/>
      <c r="AF9" s="1066" t="s">
        <v>722</v>
      </c>
      <c r="AG9" s="1067"/>
    </row>
    <row r="10" spans="2:33" ht="30" customHeight="1" thickTop="1">
      <c r="B10" s="473"/>
      <c r="E10" s="657"/>
      <c r="I10" s="1068" t="s">
        <v>723</v>
      </c>
      <c r="J10" s="1069"/>
      <c r="K10" s="490"/>
      <c r="L10" s="490"/>
      <c r="M10" s="491"/>
      <c r="S10" s="678"/>
      <c r="T10" s="1102"/>
      <c r="U10" s="1103"/>
      <c r="V10" s="1106"/>
      <c r="W10" s="1066"/>
      <c r="X10" s="1108"/>
      <c r="Y10" s="1108"/>
      <c r="Z10" s="1066"/>
      <c r="AA10" s="1067"/>
      <c r="AB10" s="1106"/>
      <c r="AC10" s="1066"/>
      <c r="AD10" s="1108"/>
      <c r="AE10" s="1108"/>
      <c r="AF10" s="1066"/>
      <c r="AG10" s="1067"/>
    </row>
    <row r="11" spans="2:33" ht="30" customHeight="1">
      <c r="B11" s="473"/>
      <c r="E11" s="655"/>
      <c r="I11" s="1068" t="s">
        <v>724</v>
      </c>
      <c r="J11" s="1068"/>
      <c r="K11" s="50"/>
      <c r="L11" s="50"/>
      <c r="M11" s="493"/>
      <c r="N11" s="494"/>
      <c r="S11" s="678"/>
      <c r="T11" s="1102"/>
      <c r="U11" s="1103"/>
      <c r="V11" s="1070" t="str">
        <f>B26</f>
        <v>明治</v>
      </c>
      <c r="W11" s="1071"/>
      <c r="X11" s="1108"/>
      <c r="Y11" s="1108"/>
      <c r="Z11" s="1071" t="str">
        <f>D26</f>
        <v>北郡坂ノ市</v>
      </c>
      <c r="AA11" s="1074"/>
      <c r="AB11" s="1070" t="str">
        <f>F26</f>
        <v>スマイススポーツ</v>
      </c>
      <c r="AC11" s="1071"/>
      <c r="AD11" s="1108"/>
      <c r="AE11" s="1108"/>
      <c r="AF11" s="1071" t="str">
        <f>H26</f>
        <v>大分トリニータ</v>
      </c>
      <c r="AG11" s="1074"/>
    </row>
    <row r="12" spans="2:33" ht="30" customHeight="1" thickBot="1">
      <c r="B12" s="473"/>
      <c r="E12" s="1100" t="s">
        <v>9989</v>
      </c>
      <c r="F12" s="1101"/>
      <c r="I12" s="492"/>
      <c r="J12" s="492"/>
      <c r="K12" s="50"/>
      <c r="L12" s="50"/>
      <c r="M12" s="1100" t="s">
        <v>9999</v>
      </c>
      <c r="N12" s="1101"/>
      <c r="S12" s="678"/>
      <c r="T12" s="1102"/>
      <c r="U12" s="1103"/>
      <c r="V12" s="1072"/>
      <c r="W12" s="1073"/>
      <c r="X12" s="1109"/>
      <c r="Y12" s="1109"/>
      <c r="Z12" s="1073"/>
      <c r="AA12" s="1075"/>
      <c r="AB12" s="1072"/>
      <c r="AC12" s="1073"/>
      <c r="AD12" s="1109"/>
      <c r="AE12" s="1109"/>
      <c r="AF12" s="1073"/>
      <c r="AG12" s="1075"/>
    </row>
    <row r="13" spans="2:33" ht="30" customHeight="1">
      <c r="B13" s="473"/>
      <c r="E13" s="669"/>
      <c r="F13" s="667"/>
      <c r="I13" s="492"/>
      <c r="J13" s="492"/>
      <c r="K13" s="50"/>
      <c r="L13" s="50"/>
      <c r="M13" s="669"/>
      <c r="N13" s="667"/>
      <c r="S13" s="678" t="s">
        <v>435</v>
      </c>
      <c r="T13" s="1102">
        <v>0.4305555555555556</v>
      </c>
      <c r="U13" s="1103"/>
      <c r="V13" s="1104" t="s">
        <v>725</v>
      </c>
      <c r="W13" s="1105"/>
      <c r="X13" s="1107" t="s">
        <v>10010</v>
      </c>
      <c r="Y13" s="1107"/>
      <c r="Z13" s="1105" t="s">
        <v>726</v>
      </c>
      <c r="AA13" s="1110"/>
      <c r="AB13" s="1104" t="s">
        <v>727</v>
      </c>
      <c r="AC13" s="1105"/>
      <c r="AD13" s="1107" t="s">
        <v>10009</v>
      </c>
      <c r="AE13" s="1107"/>
      <c r="AF13" s="1105" t="s">
        <v>728</v>
      </c>
      <c r="AG13" s="1110"/>
    </row>
    <row r="14" spans="2:33" ht="30" customHeight="1">
      <c r="B14" s="473"/>
      <c r="E14" s="1094" t="str">
        <f>AD17</f>
        <v>Match No：29
0　 前半 　0
1 　後半 　2
--------------
1 　合計 　2</v>
      </c>
      <c r="F14" s="1095"/>
      <c r="I14" s="492"/>
      <c r="J14" s="492"/>
      <c r="K14" s="50"/>
      <c r="L14" s="50"/>
      <c r="M14" s="1094" t="str">
        <f>AD21</f>
        <v>Match No：31
0　 前半 　0
2 　後半 　0
--------------
2 　合計 　0</v>
      </c>
      <c r="N14" s="1095"/>
      <c r="S14" s="678"/>
      <c r="T14" s="1102"/>
      <c r="U14" s="1103"/>
      <c r="V14" s="1106"/>
      <c r="W14" s="1066"/>
      <c r="X14" s="1108"/>
      <c r="Y14" s="1108"/>
      <c r="Z14" s="1066"/>
      <c r="AA14" s="1067"/>
      <c r="AB14" s="1106"/>
      <c r="AC14" s="1066"/>
      <c r="AD14" s="1108"/>
      <c r="AE14" s="1108"/>
      <c r="AF14" s="1066"/>
      <c r="AG14" s="1067"/>
    </row>
    <row r="15" spans="2:33" ht="30" customHeight="1">
      <c r="B15" s="473"/>
      <c r="E15" s="1096"/>
      <c r="F15" s="1097"/>
      <c r="I15" s="492"/>
      <c r="J15" s="492"/>
      <c r="K15" s="50"/>
      <c r="L15" s="50"/>
      <c r="M15" s="1096"/>
      <c r="N15" s="1097"/>
      <c r="S15" s="678"/>
      <c r="T15" s="1102"/>
      <c r="U15" s="1103"/>
      <c r="V15" s="1070" t="str">
        <f>J26</f>
        <v>リノス</v>
      </c>
      <c r="W15" s="1071"/>
      <c r="X15" s="1108"/>
      <c r="Y15" s="1108"/>
      <c r="Z15" s="1071" t="str">
        <f>L26</f>
        <v>玖珠</v>
      </c>
      <c r="AA15" s="1074"/>
      <c r="AB15" s="1070" t="str">
        <f>N26</f>
        <v>ブルーウイング</v>
      </c>
      <c r="AC15" s="1071"/>
      <c r="AD15" s="1108"/>
      <c r="AE15" s="1108"/>
      <c r="AF15" s="1071" t="str">
        <f>P26</f>
        <v>ドリームキッズ</v>
      </c>
      <c r="AG15" s="1074"/>
    </row>
    <row r="16" spans="2:33" ht="30" customHeight="1">
      <c r="B16" s="473"/>
      <c r="E16" s="1096"/>
      <c r="F16" s="1097"/>
      <c r="I16" s="492"/>
      <c r="J16" s="492"/>
      <c r="K16" s="50"/>
      <c r="L16" s="50"/>
      <c r="M16" s="1096"/>
      <c r="N16" s="1097"/>
      <c r="S16" s="678"/>
      <c r="T16" s="1102"/>
      <c r="U16" s="1103"/>
      <c r="V16" s="1072"/>
      <c r="W16" s="1073"/>
      <c r="X16" s="1109"/>
      <c r="Y16" s="1109"/>
      <c r="Z16" s="1073"/>
      <c r="AA16" s="1075"/>
      <c r="AB16" s="1072"/>
      <c r="AC16" s="1073"/>
      <c r="AD16" s="1109"/>
      <c r="AE16" s="1109"/>
      <c r="AF16" s="1073"/>
      <c r="AG16" s="1075"/>
    </row>
    <row r="17" spans="2:33" ht="30" customHeight="1">
      <c r="B17" s="473"/>
      <c r="E17" s="1098"/>
      <c r="F17" s="1099"/>
      <c r="I17" s="492"/>
      <c r="J17" s="492"/>
      <c r="K17" s="50"/>
      <c r="L17" s="50"/>
      <c r="M17" s="1098"/>
      <c r="N17" s="1099"/>
      <c r="S17" s="678" t="s">
        <v>600</v>
      </c>
      <c r="T17" s="1102">
        <v>0.46527777777777773</v>
      </c>
      <c r="U17" s="1103"/>
      <c r="V17" s="1104" t="s">
        <v>729</v>
      </c>
      <c r="W17" s="1105"/>
      <c r="X17" s="1107" t="s">
        <v>730</v>
      </c>
      <c r="Y17" s="1107"/>
      <c r="Z17" s="1105" t="s">
        <v>731</v>
      </c>
      <c r="AA17" s="1110"/>
      <c r="AB17" s="1104" t="s">
        <v>732</v>
      </c>
      <c r="AC17" s="1105"/>
      <c r="AD17" s="1107" t="s">
        <v>10011</v>
      </c>
      <c r="AE17" s="1107"/>
      <c r="AF17" s="1105" t="s">
        <v>733</v>
      </c>
      <c r="AG17" s="1110"/>
    </row>
    <row r="18" spans="3:33" ht="30" customHeight="1" thickBot="1">
      <c r="C18" s="50"/>
      <c r="D18" s="487"/>
      <c r="E18" s="495"/>
      <c r="F18" s="645"/>
      <c r="G18" s="646"/>
      <c r="H18" s="492"/>
      <c r="I18" s="492"/>
      <c r="J18" s="492"/>
      <c r="K18" s="492"/>
      <c r="L18" s="663"/>
      <c r="M18" s="664"/>
      <c r="N18" s="666"/>
      <c r="O18" s="488"/>
      <c r="S18" s="678"/>
      <c r="T18" s="1102"/>
      <c r="U18" s="1103"/>
      <c r="V18" s="1106"/>
      <c r="W18" s="1066"/>
      <c r="X18" s="1108"/>
      <c r="Y18" s="1108"/>
      <c r="Z18" s="1066"/>
      <c r="AA18" s="1067"/>
      <c r="AB18" s="1106"/>
      <c r="AC18" s="1066"/>
      <c r="AD18" s="1108"/>
      <c r="AE18" s="1108"/>
      <c r="AF18" s="1066"/>
      <c r="AG18" s="1067"/>
    </row>
    <row r="19" spans="2:33" ht="30" customHeight="1" thickTop="1">
      <c r="B19" s="496"/>
      <c r="C19" s="492"/>
      <c r="D19" s="497"/>
      <c r="E19" s="1069" t="s">
        <v>734</v>
      </c>
      <c r="F19" s="1068"/>
      <c r="G19" s="492"/>
      <c r="H19" s="648"/>
      <c r="I19" s="492"/>
      <c r="J19" s="496"/>
      <c r="K19" s="496"/>
      <c r="L19" s="648"/>
      <c r="M19" s="1068" t="s">
        <v>735</v>
      </c>
      <c r="N19" s="1069"/>
      <c r="O19" s="498"/>
      <c r="P19" s="496"/>
      <c r="Q19" s="496"/>
      <c r="S19" s="678"/>
      <c r="T19" s="1102"/>
      <c r="U19" s="1103"/>
      <c r="V19" s="1070" t="str">
        <f>C28</f>
        <v>北郡坂ノ市</v>
      </c>
      <c r="W19" s="1071"/>
      <c r="X19" s="1108"/>
      <c r="Y19" s="1108"/>
      <c r="Z19" s="1071" t="str">
        <f>G28</f>
        <v>スマイススポーツ</v>
      </c>
      <c r="AA19" s="1074"/>
      <c r="AB19" s="1070" t="str">
        <f>C21</f>
        <v>明治</v>
      </c>
      <c r="AC19" s="1071"/>
      <c r="AD19" s="1108"/>
      <c r="AE19" s="1108"/>
      <c r="AF19" s="1071" t="str">
        <f>G21</f>
        <v>大分トリニータ</v>
      </c>
      <c r="AG19" s="1074"/>
    </row>
    <row r="20" spans="2:33" ht="30" customHeight="1" thickBot="1">
      <c r="B20" s="496"/>
      <c r="C20" s="492"/>
      <c r="D20" s="499"/>
      <c r="E20" s="1068" t="s">
        <v>736</v>
      </c>
      <c r="F20" s="1068"/>
      <c r="G20" s="492"/>
      <c r="H20" s="649"/>
      <c r="I20" s="492"/>
      <c r="J20" s="496"/>
      <c r="K20" s="496"/>
      <c r="L20" s="648"/>
      <c r="M20" s="1068" t="s">
        <v>737</v>
      </c>
      <c r="N20" s="1068"/>
      <c r="O20" s="500"/>
      <c r="P20" s="496"/>
      <c r="Q20" s="496"/>
      <c r="S20" s="678"/>
      <c r="T20" s="1102"/>
      <c r="U20" s="1103"/>
      <c r="V20" s="1072"/>
      <c r="W20" s="1073"/>
      <c r="X20" s="1109"/>
      <c r="Y20" s="1109"/>
      <c r="Z20" s="1073"/>
      <c r="AA20" s="1075"/>
      <c r="AB20" s="1072"/>
      <c r="AC20" s="1073"/>
      <c r="AD20" s="1109"/>
      <c r="AE20" s="1109"/>
      <c r="AF20" s="1073"/>
      <c r="AG20" s="1075"/>
    </row>
    <row r="21" spans="3:33" ht="30" customHeight="1">
      <c r="C21" s="1100" t="s">
        <v>9987</v>
      </c>
      <c r="D21" s="1101"/>
      <c r="E21" s="50"/>
      <c r="F21" s="50"/>
      <c r="G21" s="1100" t="s">
        <v>9989</v>
      </c>
      <c r="H21" s="1101"/>
      <c r="I21" s="50"/>
      <c r="K21" s="1100" t="s">
        <v>9999</v>
      </c>
      <c r="L21" s="1101"/>
      <c r="M21" s="50"/>
      <c r="N21" s="50"/>
      <c r="O21" s="1100" t="s">
        <v>10001</v>
      </c>
      <c r="P21" s="1101"/>
      <c r="S21" s="678" t="s">
        <v>602</v>
      </c>
      <c r="T21" s="1102">
        <v>0.5</v>
      </c>
      <c r="U21" s="1103"/>
      <c r="V21" s="1104" t="s">
        <v>738</v>
      </c>
      <c r="W21" s="1105"/>
      <c r="X21" s="1107" t="s">
        <v>10018</v>
      </c>
      <c r="Y21" s="1107"/>
      <c r="Z21" s="1105" t="s">
        <v>739</v>
      </c>
      <c r="AA21" s="1110"/>
      <c r="AB21" s="1104" t="s">
        <v>740</v>
      </c>
      <c r="AC21" s="1105"/>
      <c r="AD21" s="1107" t="s">
        <v>10019</v>
      </c>
      <c r="AE21" s="1107"/>
      <c r="AF21" s="1105" t="s">
        <v>741</v>
      </c>
      <c r="AG21" s="1110"/>
    </row>
    <row r="22" spans="3:33" ht="30" customHeight="1" thickBot="1">
      <c r="C22" s="653"/>
      <c r="D22" s="652"/>
      <c r="E22" s="488"/>
      <c r="F22" s="488"/>
      <c r="G22" s="487"/>
      <c r="H22" s="647"/>
      <c r="I22" s="501"/>
      <c r="J22" s="488"/>
      <c r="K22" s="487"/>
      <c r="L22" s="647"/>
      <c r="M22" s="488"/>
      <c r="N22" s="488"/>
      <c r="O22" s="663"/>
      <c r="P22" s="665"/>
      <c r="S22" s="678"/>
      <c r="T22" s="1102"/>
      <c r="U22" s="1103"/>
      <c r="V22" s="1106"/>
      <c r="W22" s="1066"/>
      <c r="X22" s="1108"/>
      <c r="Y22" s="1108"/>
      <c r="Z22" s="1066"/>
      <c r="AA22" s="1067"/>
      <c r="AB22" s="1106"/>
      <c r="AC22" s="1066"/>
      <c r="AD22" s="1108"/>
      <c r="AE22" s="1108"/>
      <c r="AF22" s="1066"/>
      <c r="AG22" s="1067"/>
    </row>
    <row r="23" spans="2:33" ht="30" customHeight="1" thickTop="1">
      <c r="B23" s="654"/>
      <c r="C23" s="1068" t="s">
        <v>742</v>
      </c>
      <c r="D23" s="1111"/>
      <c r="E23" s="496"/>
      <c r="F23" s="496"/>
      <c r="G23" s="1112" t="s">
        <v>743</v>
      </c>
      <c r="H23" s="1068"/>
      <c r="I23" s="650"/>
      <c r="J23" s="496"/>
      <c r="K23" s="1112" t="s">
        <v>744</v>
      </c>
      <c r="L23" s="1068"/>
      <c r="M23" s="648"/>
      <c r="N23" s="492"/>
      <c r="O23" s="1113" t="s">
        <v>745</v>
      </c>
      <c r="P23" s="1111"/>
      <c r="Q23" s="496"/>
      <c r="S23" s="678"/>
      <c r="T23" s="1102"/>
      <c r="U23" s="1103"/>
      <c r="V23" s="1070" t="str">
        <f>K28</f>
        <v>リノス</v>
      </c>
      <c r="W23" s="1071"/>
      <c r="X23" s="1108"/>
      <c r="Y23" s="1108"/>
      <c r="Z23" s="1071" t="str">
        <f>O28</f>
        <v>ドリームキッズ</v>
      </c>
      <c r="AA23" s="1074"/>
      <c r="AB23" s="1070" t="str">
        <f>K21</f>
        <v>玖珠</v>
      </c>
      <c r="AC23" s="1071"/>
      <c r="AD23" s="1108"/>
      <c r="AE23" s="1108"/>
      <c r="AF23" s="1071" t="str">
        <f>O21</f>
        <v>ブルーウイング</v>
      </c>
      <c r="AG23" s="1074"/>
    </row>
    <row r="24" spans="2:33" s="473" customFormat="1" ht="30" customHeight="1" thickBot="1">
      <c r="B24" s="655"/>
      <c r="C24" s="1114" t="s">
        <v>746</v>
      </c>
      <c r="D24" s="1115"/>
      <c r="E24" s="494"/>
      <c r="F24" s="50"/>
      <c r="G24" s="1116" t="s">
        <v>747</v>
      </c>
      <c r="H24" s="1114"/>
      <c r="I24" s="651"/>
      <c r="J24" s="494"/>
      <c r="K24" s="1116" t="s">
        <v>748</v>
      </c>
      <c r="L24" s="1114"/>
      <c r="M24" s="660"/>
      <c r="N24" s="494"/>
      <c r="O24" s="1117" t="s">
        <v>749</v>
      </c>
      <c r="P24" s="1115"/>
      <c r="Q24" s="494"/>
      <c r="S24" s="678"/>
      <c r="T24" s="1102"/>
      <c r="U24" s="1103"/>
      <c r="V24" s="1072"/>
      <c r="W24" s="1073"/>
      <c r="X24" s="1109"/>
      <c r="Y24" s="1109"/>
      <c r="Z24" s="1073"/>
      <c r="AA24" s="1075"/>
      <c r="AB24" s="1072"/>
      <c r="AC24" s="1073"/>
      <c r="AD24" s="1109"/>
      <c r="AE24" s="1109"/>
      <c r="AF24" s="1073"/>
      <c r="AG24" s="1075"/>
    </row>
    <row r="25" spans="2:33" ht="30" customHeight="1">
      <c r="B25" s="1126" t="s">
        <v>719</v>
      </c>
      <c r="C25" s="1127"/>
      <c r="D25" s="1126" t="s">
        <v>720</v>
      </c>
      <c r="E25" s="1127"/>
      <c r="F25" s="1126" t="s">
        <v>721</v>
      </c>
      <c r="G25" s="1128"/>
      <c r="H25" s="1126" t="s">
        <v>722</v>
      </c>
      <c r="I25" s="1128"/>
      <c r="J25" s="1126" t="s">
        <v>725</v>
      </c>
      <c r="K25" s="1128"/>
      <c r="L25" s="1126" t="s">
        <v>726</v>
      </c>
      <c r="M25" s="1128"/>
      <c r="N25" s="1126" t="s">
        <v>727</v>
      </c>
      <c r="O25" s="1128"/>
      <c r="P25" s="1126" t="s">
        <v>728</v>
      </c>
      <c r="Q25" s="1128"/>
      <c r="S25" s="678"/>
      <c r="T25" s="1102">
        <v>0.5347222222222222</v>
      </c>
      <c r="U25" s="1103"/>
      <c r="V25" s="1118" t="s">
        <v>750</v>
      </c>
      <c r="W25" s="1119"/>
      <c r="X25" s="1119"/>
      <c r="Y25" s="1119"/>
      <c r="Z25" s="1119"/>
      <c r="AA25" s="1119"/>
      <c r="AB25" s="1119"/>
      <c r="AC25" s="1119"/>
      <c r="AD25" s="1119"/>
      <c r="AE25" s="1119"/>
      <c r="AF25" s="1119"/>
      <c r="AG25" s="1120"/>
    </row>
    <row r="26" spans="2:33" ht="30" customHeight="1">
      <c r="B26" s="1124" t="s">
        <v>9987</v>
      </c>
      <c r="C26" s="1125"/>
      <c r="D26" s="1124" t="s">
        <v>9988</v>
      </c>
      <c r="E26" s="1125"/>
      <c r="F26" s="1124" t="s">
        <v>9990</v>
      </c>
      <c r="G26" s="1125"/>
      <c r="H26" s="1124" t="s">
        <v>9989</v>
      </c>
      <c r="I26" s="1125"/>
      <c r="J26" s="1124" t="s">
        <v>10000</v>
      </c>
      <c r="K26" s="1125"/>
      <c r="L26" s="1124" t="s">
        <v>9999</v>
      </c>
      <c r="M26" s="1125"/>
      <c r="N26" s="1124" t="s">
        <v>10001</v>
      </c>
      <c r="O26" s="1125"/>
      <c r="P26" s="1124" t="s">
        <v>10002</v>
      </c>
      <c r="Q26" s="1125"/>
      <c r="S26" s="678"/>
      <c r="T26" s="1102"/>
      <c r="U26" s="1103"/>
      <c r="V26" s="1121"/>
      <c r="W26" s="1122"/>
      <c r="X26" s="1122"/>
      <c r="Y26" s="1122"/>
      <c r="Z26" s="1122"/>
      <c r="AA26" s="1122"/>
      <c r="AB26" s="1122"/>
      <c r="AC26" s="1122"/>
      <c r="AD26" s="1122"/>
      <c r="AE26" s="1122"/>
      <c r="AF26" s="1122"/>
      <c r="AG26" s="1123"/>
    </row>
    <row r="27" spans="19:33" ht="30" customHeight="1">
      <c r="S27" s="678" t="s">
        <v>603</v>
      </c>
      <c r="T27" s="1102">
        <v>0.5902777777777778</v>
      </c>
      <c r="U27" s="1103"/>
      <c r="V27" s="502"/>
      <c r="W27" s="478"/>
      <c r="X27" s="478"/>
      <c r="Y27" s="478"/>
      <c r="Z27" s="478"/>
      <c r="AA27" s="479"/>
      <c r="AB27" s="1104" t="s">
        <v>751</v>
      </c>
      <c r="AC27" s="1105"/>
      <c r="AD27" s="1107" t="s">
        <v>10027</v>
      </c>
      <c r="AE27" s="1107"/>
      <c r="AF27" s="1105" t="s">
        <v>752</v>
      </c>
      <c r="AG27" s="1110"/>
    </row>
    <row r="28" spans="2:33" ht="30" customHeight="1">
      <c r="B28" s="503"/>
      <c r="C28" s="1100" t="s">
        <v>9988</v>
      </c>
      <c r="D28" s="1101"/>
      <c r="E28" s="50"/>
      <c r="F28" s="489"/>
      <c r="G28" s="1100" t="s">
        <v>9990</v>
      </c>
      <c r="H28" s="1101"/>
      <c r="I28" s="50"/>
      <c r="J28" s="50"/>
      <c r="K28" s="1100" t="s">
        <v>10000</v>
      </c>
      <c r="L28" s="1101"/>
      <c r="M28" s="50"/>
      <c r="N28" s="50"/>
      <c r="O28" s="1100" t="s">
        <v>10002</v>
      </c>
      <c r="P28" s="1101"/>
      <c r="Q28" s="50"/>
      <c r="S28" s="678"/>
      <c r="T28" s="1102"/>
      <c r="U28" s="1103"/>
      <c r="V28" s="504"/>
      <c r="AA28" s="505"/>
      <c r="AB28" s="1106"/>
      <c r="AC28" s="1066"/>
      <c r="AD28" s="1108"/>
      <c r="AE28" s="1108"/>
      <c r="AF28" s="1066"/>
      <c r="AG28" s="1067"/>
    </row>
    <row r="29" spans="4:33" ht="30" customHeight="1">
      <c r="D29" s="656"/>
      <c r="E29" s="1068" t="s">
        <v>753</v>
      </c>
      <c r="F29" s="1068"/>
      <c r="G29" s="657"/>
      <c r="L29" s="656"/>
      <c r="M29" s="1068" t="s">
        <v>754</v>
      </c>
      <c r="N29" s="1068"/>
      <c r="O29" s="506"/>
      <c r="S29" s="678"/>
      <c r="T29" s="1102"/>
      <c r="U29" s="1103"/>
      <c r="V29" s="504"/>
      <c r="AA29" s="505"/>
      <c r="AB29" s="1070" t="str">
        <f>E12</f>
        <v>大分トリニータ</v>
      </c>
      <c r="AC29" s="1071"/>
      <c r="AD29" s="1108"/>
      <c r="AE29" s="1108"/>
      <c r="AF29" s="1071" t="str">
        <f>M12</f>
        <v>玖珠</v>
      </c>
      <c r="AG29" s="1074"/>
    </row>
    <row r="30" spans="4:33" ht="30" customHeight="1" thickBot="1">
      <c r="D30" s="658"/>
      <c r="E30" s="1129" t="s">
        <v>755</v>
      </c>
      <c r="F30" s="1129"/>
      <c r="G30" s="659"/>
      <c r="L30" s="656"/>
      <c r="M30" s="1068" t="s">
        <v>756</v>
      </c>
      <c r="N30" s="1114"/>
      <c r="O30" s="507"/>
      <c r="S30" s="678"/>
      <c r="T30" s="1102"/>
      <c r="U30" s="1103"/>
      <c r="V30" s="480"/>
      <c r="W30" s="481"/>
      <c r="X30" s="481"/>
      <c r="Y30" s="481"/>
      <c r="Z30" s="481"/>
      <c r="AA30" s="482"/>
      <c r="AB30" s="1072"/>
      <c r="AC30" s="1073"/>
      <c r="AD30" s="1109"/>
      <c r="AE30" s="1109"/>
      <c r="AF30" s="1073"/>
      <c r="AG30" s="1075"/>
    </row>
    <row r="31" spans="4:33" ht="30" customHeight="1" thickTop="1">
      <c r="D31" s="487"/>
      <c r="G31" s="488"/>
      <c r="L31" s="661"/>
      <c r="M31" s="662"/>
      <c r="O31" s="488"/>
      <c r="S31" s="678"/>
      <c r="T31" s="1102">
        <v>0.625</v>
      </c>
      <c r="U31" s="1103"/>
      <c r="V31" s="1118" t="s">
        <v>757</v>
      </c>
      <c r="W31" s="1119"/>
      <c r="X31" s="1119"/>
      <c r="Y31" s="1119"/>
      <c r="Z31" s="1119"/>
      <c r="AA31" s="1119"/>
      <c r="AB31" s="1119"/>
      <c r="AC31" s="1119"/>
      <c r="AD31" s="1119"/>
      <c r="AE31" s="1119"/>
      <c r="AF31" s="1119"/>
      <c r="AG31" s="1120"/>
    </row>
    <row r="32" spans="16:33" ht="30" customHeight="1" thickBot="1">
      <c r="P32" s="508"/>
      <c r="Q32" s="508"/>
      <c r="R32" s="508"/>
      <c r="S32" s="678"/>
      <c r="T32" s="1102"/>
      <c r="U32" s="1103"/>
      <c r="V32" s="1121"/>
      <c r="W32" s="1122"/>
      <c r="X32" s="1122"/>
      <c r="Y32" s="1122"/>
      <c r="Z32" s="1122"/>
      <c r="AA32" s="1122"/>
      <c r="AB32" s="1122"/>
      <c r="AC32" s="1122"/>
      <c r="AD32" s="1122"/>
      <c r="AE32" s="1122"/>
      <c r="AF32" s="1122"/>
      <c r="AG32" s="1123"/>
    </row>
    <row r="33" spans="16:18" ht="30" customHeight="1">
      <c r="P33" s="474"/>
      <c r="Q33" s="474"/>
      <c r="R33" s="474"/>
    </row>
    <row r="34" spans="16:18" ht="30" customHeight="1">
      <c r="P34" s="509"/>
      <c r="Q34" s="489"/>
      <c r="R34" s="489"/>
    </row>
    <row r="35" spans="16:18" ht="30" customHeight="1">
      <c r="P35" s="510"/>
      <c r="Q35" s="510"/>
      <c r="R35" s="510"/>
    </row>
    <row r="36" ht="30" customHeight="1">
      <c r="P36" s="50"/>
    </row>
    <row r="38" spans="1:16" s="496" customFormat="1" ht="30" customHeight="1">
      <c r="A38" s="6"/>
      <c r="B38" s="6"/>
      <c r="C38" s="6"/>
      <c r="D38" s="6"/>
      <c r="E38" s="6"/>
      <c r="F38" s="6"/>
      <c r="G38" s="6"/>
      <c r="H38" s="6"/>
      <c r="I38" s="6"/>
      <c r="J38" s="6"/>
      <c r="K38" s="6"/>
      <c r="L38" s="6"/>
      <c r="M38" s="6"/>
      <c r="N38" s="6"/>
      <c r="O38" s="6"/>
      <c r="P38" s="6"/>
    </row>
    <row r="40" spans="23:24" ht="30" customHeight="1">
      <c r="W40" s="473"/>
      <c r="X40" s="473"/>
    </row>
    <row r="49" spans="19:24" ht="30" customHeight="1">
      <c r="S49" s="508"/>
      <c r="T49" s="508"/>
      <c r="U49" s="508"/>
      <c r="V49" s="511"/>
      <c r="W49" s="511"/>
      <c r="X49" s="511"/>
    </row>
    <row r="50" spans="19:24" ht="30" customHeight="1">
      <c r="S50" s="474"/>
      <c r="T50" s="474"/>
      <c r="U50" s="474"/>
      <c r="V50" s="509"/>
      <c r="W50" s="509"/>
      <c r="X50" s="509"/>
    </row>
    <row r="51" spans="19:24" ht="30" customHeight="1">
      <c r="S51" s="489"/>
      <c r="T51" s="489"/>
      <c r="U51" s="509"/>
      <c r="V51" s="509"/>
      <c r="W51" s="509"/>
      <c r="X51" s="509"/>
    </row>
    <row r="52" spans="19:24" ht="30" customHeight="1">
      <c r="S52" s="510"/>
      <c r="T52" s="510"/>
      <c r="U52" s="510"/>
      <c r="V52" s="510"/>
      <c r="W52" s="510"/>
      <c r="X52" s="510"/>
    </row>
    <row r="53" spans="19:24" ht="30" customHeight="1">
      <c r="S53" s="50"/>
      <c r="T53" s="512"/>
      <c r="U53" s="50"/>
      <c r="V53" s="50"/>
      <c r="W53" s="50"/>
      <c r="X53" s="50"/>
    </row>
    <row r="54" spans="19:24" ht="30" customHeight="1">
      <c r="S54" s="50"/>
      <c r="T54" s="512"/>
      <c r="U54" s="50"/>
      <c r="V54" s="50"/>
      <c r="W54" s="50"/>
      <c r="X54" s="50"/>
    </row>
    <row r="55" spans="19:24" ht="30" customHeight="1">
      <c r="S55" s="50"/>
      <c r="T55" s="512"/>
      <c r="U55" s="50"/>
      <c r="V55" s="50"/>
      <c r="W55" s="50"/>
      <c r="X55" s="50"/>
    </row>
    <row r="56" spans="19:24" ht="30" customHeight="1">
      <c r="S56" s="50"/>
      <c r="T56" s="512"/>
      <c r="U56" s="50"/>
      <c r="V56" s="50"/>
      <c r="W56" s="50"/>
      <c r="X56" s="50"/>
    </row>
    <row r="57" spans="19:24" ht="30" customHeight="1">
      <c r="S57" s="50"/>
      <c r="T57" s="512"/>
      <c r="U57" s="50"/>
      <c r="V57" s="50"/>
      <c r="W57" s="50"/>
      <c r="X57" s="50"/>
    </row>
    <row r="58" spans="19:24" ht="30" customHeight="1">
      <c r="S58" s="50"/>
      <c r="T58" s="512"/>
      <c r="U58" s="50"/>
      <c r="V58" s="50"/>
      <c r="W58" s="50"/>
      <c r="X58" s="50"/>
    </row>
    <row r="59" spans="19:24" ht="30" customHeight="1">
      <c r="S59" s="50"/>
      <c r="T59" s="512"/>
      <c r="U59" s="50"/>
      <c r="V59" s="50"/>
      <c r="W59" s="50"/>
      <c r="X59" s="50"/>
    </row>
  </sheetData>
  <mergeCells count="117">
    <mergeCell ref="S31:S32"/>
    <mergeCell ref="T31:U32"/>
    <mergeCell ref="V31:AG32"/>
    <mergeCell ref="S27:S30"/>
    <mergeCell ref="T27:U30"/>
    <mergeCell ref="AB27:AC28"/>
    <mergeCell ref="AD27:AE30"/>
    <mergeCell ref="AF27:AG28"/>
    <mergeCell ref="C28:D28"/>
    <mergeCell ref="G28:H28"/>
    <mergeCell ref="K28:L28"/>
    <mergeCell ref="O28:P28"/>
    <mergeCell ref="E29:F29"/>
    <mergeCell ref="M29:N29"/>
    <mergeCell ref="AB29:AC30"/>
    <mergeCell ref="AF29:AG30"/>
    <mergeCell ref="E30:F30"/>
    <mergeCell ref="M30:N30"/>
    <mergeCell ref="T25:U26"/>
    <mergeCell ref="V25:AG26"/>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25:O25"/>
    <mergeCell ref="P25:Q25"/>
    <mergeCell ref="S25:S26"/>
    <mergeCell ref="AB21:AC22"/>
    <mergeCell ref="AD21:AE24"/>
    <mergeCell ref="AF21:AG22"/>
    <mergeCell ref="C23:D23"/>
    <mergeCell ref="G23:H23"/>
    <mergeCell ref="K23:L23"/>
    <mergeCell ref="O23:P23"/>
    <mergeCell ref="V23:W24"/>
    <mergeCell ref="Z23:AA24"/>
    <mergeCell ref="AB23:AC24"/>
    <mergeCell ref="AF23:AG24"/>
    <mergeCell ref="C24:D24"/>
    <mergeCell ref="G24:H24"/>
    <mergeCell ref="K24:L24"/>
    <mergeCell ref="O24:P24"/>
    <mergeCell ref="C21:D21"/>
    <mergeCell ref="G21:H21"/>
    <mergeCell ref="K21:L21"/>
    <mergeCell ref="O21:P21"/>
    <mergeCell ref="S21:S24"/>
    <mergeCell ref="T21:U24"/>
    <mergeCell ref="V21:W22"/>
    <mergeCell ref="X21:Y24"/>
    <mergeCell ref="Z21:AA22"/>
    <mergeCell ref="AF13:AG14"/>
    <mergeCell ref="E14:F17"/>
    <mergeCell ref="M14:N17"/>
    <mergeCell ref="V15:W16"/>
    <mergeCell ref="Z15:AA16"/>
    <mergeCell ref="AB15:AC16"/>
    <mergeCell ref="AF15:AG16"/>
    <mergeCell ref="S17:S20"/>
    <mergeCell ref="T17:U20"/>
    <mergeCell ref="V17:W18"/>
    <mergeCell ref="X17:Y20"/>
    <mergeCell ref="Z17:AA18"/>
    <mergeCell ref="AB17:AC18"/>
    <mergeCell ref="AD17:AE20"/>
    <mergeCell ref="AF17:AG18"/>
    <mergeCell ref="E19:F19"/>
    <mergeCell ref="M19:N19"/>
    <mergeCell ref="V19:W20"/>
    <mergeCell ref="Z19:AA20"/>
    <mergeCell ref="AB19:AC20"/>
    <mergeCell ref="AF19:AG20"/>
    <mergeCell ref="E20:F20"/>
    <mergeCell ref="M20:N20"/>
    <mergeCell ref="E12:F12"/>
    <mergeCell ref="M12:N12"/>
    <mergeCell ref="S13:S16"/>
    <mergeCell ref="T13:U16"/>
    <mergeCell ref="V13:W14"/>
    <mergeCell ref="X13:Y16"/>
    <mergeCell ref="Z13:AA14"/>
    <mergeCell ref="AB13:AC14"/>
    <mergeCell ref="AD13:AE16"/>
    <mergeCell ref="S9:S12"/>
    <mergeCell ref="T9:U12"/>
    <mergeCell ref="V9:W10"/>
    <mergeCell ref="X9:Y12"/>
    <mergeCell ref="Z9:AA10"/>
    <mergeCell ref="AB9:AC10"/>
    <mergeCell ref="AD9:AE12"/>
    <mergeCell ref="AF9:AG10"/>
    <mergeCell ref="I10:J10"/>
    <mergeCell ref="I11:J11"/>
    <mergeCell ref="V11:W12"/>
    <mergeCell ref="Z11:AA12"/>
    <mergeCell ref="AB11:AC12"/>
    <mergeCell ref="AF11:AG12"/>
    <mergeCell ref="V1:AG2"/>
    <mergeCell ref="G3:L3"/>
    <mergeCell ref="N3:O3"/>
    <mergeCell ref="T3:U4"/>
    <mergeCell ref="V3:AA4"/>
    <mergeCell ref="AB3:AG4"/>
    <mergeCell ref="I5:J8"/>
    <mergeCell ref="T5:U6"/>
    <mergeCell ref="N6:O6"/>
    <mergeCell ref="T7:U8"/>
  </mergeCells>
  <dataValidations count="1">
    <dataValidation type="list" allowBlank="1" showInputMessage="1" showErrorMessage="1" sqref="V1:AG2">
      <formula1>項目!$E$1:$E$4</formula1>
    </dataValidation>
  </dataValidations>
  <printOptions horizontalCentered="1" verticalCentered="1"/>
  <pageMargins left="0" right="0" top="0" bottom="0" header="0.4330708661417323" footer="0.31496062992125984"/>
  <pageSetup fitToHeight="1" fitToWidth="1" horizontalDpi="600" verticalDpi="600" orientation="landscape" paperSize="9" scale="5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112"/>
  <sheetViews>
    <sheetView zoomScale="55" zoomScaleNormal="55" workbookViewId="0" topLeftCell="A1">
      <selection activeCell="A2" sqref="A2"/>
    </sheetView>
  </sheetViews>
  <sheetFormatPr defaultColWidth="9.00390625" defaultRowHeight="26.25" customHeight="1"/>
  <cols>
    <col min="1" max="1" width="12.125" style="430" customWidth="1"/>
    <col min="2" max="2" width="11.875" style="430" bestFit="1" customWidth="1"/>
    <col min="3" max="3" width="3.125" style="430" customWidth="1"/>
    <col min="4" max="4" width="6.75390625" style="430" bestFit="1" customWidth="1"/>
    <col min="5" max="5" width="10.125" style="430" bestFit="1" customWidth="1"/>
    <col min="6" max="6" width="20.625" style="430" customWidth="1"/>
    <col min="7" max="7" width="7.50390625" style="430" bestFit="1" customWidth="1"/>
    <col min="8" max="8" width="4.50390625" style="430" bestFit="1" customWidth="1"/>
    <col min="9" max="9" width="10.125" style="430" customWidth="1"/>
    <col min="10" max="10" width="5.25390625" style="430" customWidth="1"/>
    <col min="11" max="11" width="10.125" style="430" customWidth="1"/>
    <col min="12" max="12" width="4.50390625" style="430" bestFit="1" customWidth="1"/>
    <col min="13" max="13" width="7.50390625" style="430" bestFit="1" customWidth="1"/>
    <col min="14" max="14" width="20.625" style="430" customWidth="1"/>
    <col min="15" max="15" width="10.125" style="430" customWidth="1"/>
    <col min="16" max="16" width="5.00390625" style="430" bestFit="1" customWidth="1"/>
    <col min="17" max="17" width="12.125" style="430" customWidth="1"/>
    <col min="18" max="18" width="11.875" style="430" bestFit="1" customWidth="1"/>
    <col min="19" max="19" width="3.125" style="430" customWidth="1"/>
    <col min="20" max="20" width="6.75390625" style="430" bestFit="1" customWidth="1"/>
    <col min="21" max="21" width="10.125" style="430" customWidth="1"/>
    <col min="22" max="22" width="20.625" style="430" customWidth="1"/>
    <col min="23" max="23" width="7.50390625" style="430" bestFit="1" customWidth="1"/>
    <col min="24" max="24" width="4.50390625" style="430" bestFit="1" customWidth="1"/>
    <col min="25" max="25" width="10.125" style="430" customWidth="1"/>
    <col min="26" max="26" width="5.25390625" style="430" customWidth="1"/>
    <col min="27" max="27" width="10.125" style="430" customWidth="1"/>
    <col min="28" max="28" width="4.50390625" style="430" bestFit="1" customWidth="1"/>
    <col min="29" max="29" width="7.50390625" style="430" bestFit="1" customWidth="1"/>
    <col min="30" max="30" width="20.625" style="430" customWidth="1"/>
    <col min="31" max="31" width="10.125" style="430" customWidth="1"/>
    <col min="32" max="16384" width="9.00390625" style="430" customWidth="1"/>
  </cols>
  <sheetData>
    <row r="1" spans="1:31" s="431" customFormat="1" ht="20.25" customHeight="1">
      <c r="A1" s="1031" t="str">
        <f>'要項'!C2</f>
        <v>OFA 第 34 回 大分県U-11サッカー選手権大会</v>
      </c>
      <c r="B1" s="1031"/>
      <c r="C1" s="1031"/>
      <c r="D1" s="1031"/>
      <c r="E1" s="1031"/>
      <c r="F1" s="1031"/>
      <c r="G1" s="1031"/>
      <c r="H1" s="1031"/>
      <c r="I1" s="1031"/>
      <c r="J1" s="1031"/>
      <c r="K1" s="1031" t="s">
        <v>758</v>
      </c>
      <c r="L1" s="1031"/>
      <c r="M1" s="1031"/>
      <c r="N1" s="1031"/>
      <c r="O1" s="432"/>
      <c r="P1" s="433"/>
      <c r="Q1" s="1031" t="str">
        <f>'要項'!C2</f>
        <v>OFA 第 34 回 大分県U-11サッカー選手権大会</v>
      </c>
      <c r="R1" s="1031"/>
      <c r="S1" s="1031"/>
      <c r="T1" s="1031"/>
      <c r="U1" s="1031"/>
      <c r="V1" s="1031"/>
      <c r="W1" s="1031"/>
      <c r="X1" s="1031"/>
      <c r="Y1" s="1031"/>
      <c r="Z1" s="1031"/>
      <c r="AA1" s="1031" t="s">
        <v>758</v>
      </c>
      <c r="AB1" s="1031"/>
      <c r="AC1" s="1031"/>
      <c r="AD1" s="1031"/>
      <c r="AE1" s="432"/>
    </row>
    <row r="2" spans="17:30" ht="26.25" customHeight="1">
      <c r="Q2" s="434"/>
      <c r="R2" s="434"/>
      <c r="S2" s="434"/>
      <c r="T2" s="434"/>
      <c r="U2" s="434"/>
      <c r="V2" s="434"/>
      <c r="W2" s="434"/>
      <c r="X2" s="434"/>
      <c r="Y2" s="434"/>
      <c r="Z2" s="434"/>
      <c r="AA2" s="434"/>
      <c r="AB2" s="434"/>
      <c r="AC2" s="434"/>
      <c r="AD2" s="434"/>
    </row>
    <row r="3" spans="1:29" ht="20.25" customHeight="1">
      <c r="A3" s="430" t="s">
        <v>64</v>
      </c>
      <c r="B3" s="1032" t="str">
        <f>'決勝トーナメント'!V1</f>
        <v>昭和電工ｻｯｶｰ･ﾗｸﾞﾋﾞｰ場　Bｺｰﾄ</v>
      </c>
      <c r="C3" s="1032"/>
      <c r="D3" s="1032"/>
      <c r="E3" s="1032"/>
      <c r="F3" s="435" t="str">
        <f>'決勝トーナメント'!V3</f>
        <v>「南」コート</v>
      </c>
      <c r="H3" s="435"/>
      <c r="I3" s="435"/>
      <c r="J3" s="435"/>
      <c r="K3" s="435"/>
      <c r="L3" s="435"/>
      <c r="Q3" s="430" t="s">
        <v>64</v>
      </c>
      <c r="R3" s="1032" t="str">
        <f>'決勝トーナメント'!V1</f>
        <v>昭和電工ｻｯｶｰ･ﾗｸﾞﾋﾞｰ場　Bｺｰﾄ</v>
      </c>
      <c r="S3" s="1032"/>
      <c r="T3" s="1032"/>
      <c r="U3" s="1032"/>
      <c r="V3" s="436" t="str">
        <f>'決勝トーナメント'!AB3</f>
        <v>「北」コート</v>
      </c>
      <c r="W3" s="436"/>
      <c r="X3" s="436"/>
      <c r="Y3" s="436"/>
      <c r="Z3" s="436"/>
      <c r="AA3" s="436"/>
      <c r="AB3" s="436"/>
      <c r="AC3" s="436"/>
    </row>
    <row r="4" spans="2:30" ht="26.25" customHeight="1">
      <c r="B4" s="435"/>
      <c r="D4" s="435"/>
      <c r="E4" s="435"/>
      <c r="F4" s="435"/>
      <c r="G4" s="435"/>
      <c r="H4" s="435"/>
      <c r="I4" s="435"/>
      <c r="J4" s="435"/>
      <c r="K4" s="435"/>
      <c r="L4" s="435"/>
      <c r="W4" s="436"/>
      <c r="X4" s="436"/>
      <c r="Y4" s="436"/>
      <c r="Z4" s="436"/>
      <c r="AA4" s="436"/>
      <c r="AB4" s="436"/>
      <c r="AC4" s="436"/>
      <c r="AD4" s="436"/>
    </row>
    <row r="5" spans="2:18" ht="26.25" customHeight="1">
      <c r="B5" s="435" t="s">
        <v>742</v>
      </c>
      <c r="R5" s="430" t="s">
        <v>743</v>
      </c>
    </row>
    <row r="6" spans="1:31" ht="27.4" customHeight="1">
      <c r="A6" s="440" t="s">
        <v>644</v>
      </c>
      <c r="B6" s="1039" t="s">
        <v>645</v>
      </c>
      <c r="C6" s="1040"/>
      <c r="D6" s="1041"/>
      <c r="E6" s="1042">
        <f>'決勝トーナメント'!T9</f>
        <v>0.3958333333333333</v>
      </c>
      <c r="F6" s="1130" t="str">
        <f>'決勝トーナメント'!B26</f>
        <v>明治</v>
      </c>
      <c r="G6" s="1048">
        <f>SUM(I6:I7)</f>
        <v>2</v>
      </c>
      <c r="H6" s="1051" t="s">
        <v>451</v>
      </c>
      <c r="I6" s="441">
        <v>1</v>
      </c>
      <c r="J6" s="441" t="s">
        <v>646</v>
      </c>
      <c r="K6" s="441">
        <v>1</v>
      </c>
      <c r="L6" s="1051" t="s">
        <v>647</v>
      </c>
      <c r="M6" s="1048">
        <f>SUM(K6:K7)</f>
        <v>1</v>
      </c>
      <c r="N6" s="1130" t="str">
        <f>'決勝トーナメント'!D26</f>
        <v>北郡坂ノ市</v>
      </c>
      <c r="O6" s="1054"/>
      <c r="Q6" s="440" t="s">
        <v>644</v>
      </c>
      <c r="R6" s="1039" t="s">
        <v>669</v>
      </c>
      <c r="S6" s="1040"/>
      <c r="T6" s="1041"/>
      <c r="U6" s="1042">
        <f>'決勝トーナメント'!T9</f>
        <v>0.3958333333333333</v>
      </c>
      <c r="V6" s="1130" t="str">
        <f>'決勝トーナメント'!F26</f>
        <v>スマイススポーツ</v>
      </c>
      <c r="W6" s="1048">
        <f>SUM(Y6:Y7)</f>
        <v>1</v>
      </c>
      <c r="X6" s="1051" t="s">
        <v>451</v>
      </c>
      <c r="Y6" s="441">
        <v>0</v>
      </c>
      <c r="Z6" s="441" t="s">
        <v>646</v>
      </c>
      <c r="AA6" s="441">
        <v>3</v>
      </c>
      <c r="AB6" s="1051" t="s">
        <v>647</v>
      </c>
      <c r="AC6" s="1048">
        <f>SUM(AA6:AA7)</f>
        <v>4</v>
      </c>
      <c r="AD6" s="1130" t="str">
        <f>'決勝トーナメント'!H26</f>
        <v>大分トリニータ</v>
      </c>
      <c r="AE6" s="1054"/>
    </row>
    <row r="7" spans="1:31" ht="27.4" customHeight="1">
      <c r="A7" s="442" t="s">
        <v>649</v>
      </c>
      <c r="B7" s="1059" t="s">
        <v>759</v>
      </c>
      <c r="C7" s="1059"/>
      <c r="D7" s="1039"/>
      <c r="E7" s="1043"/>
      <c r="F7" s="1131"/>
      <c r="G7" s="1049"/>
      <c r="H7" s="1052"/>
      <c r="I7" s="430">
        <v>1</v>
      </c>
      <c r="J7" s="430" t="s">
        <v>650</v>
      </c>
      <c r="K7" s="430">
        <v>0</v>
      </c>
      <c r="L7" s="1052"/>
      <c r="M7" s="1049"/>
      <c r="N7" s="1131"/>
      <c r="O7" s="1055"/>
      <c r="Q7" s="442" t="s">
        <v>649</v>
      </c>
      <c r="R7" s="1059" t="s">
        <v>760</v>
      </c>
      <c r="S7" s="1059"/>
      <c r="T7" s="1039"/>
      <c r="U7" s="1043"/>
      <c r="V7" s="1131"/>
      <c r="W7" s="1049"/>
      <c r="X7" s="1052"/>
      <c r="Y7" s="430">
        <v>1</v>
      </c>
      <c r="Z7" s="430" t="s">
        <v>650</v>
      </c>
      <c r="AA7" s="430">
        <v>1</v>
      </c>
      <c r="AB7" s="1052"/>
      <c r="AC7" s="1049"/>
      <c r="AD7" s="1131"/>
      <c r="AE7" s="1055"/>
    </row>
    <row r="8" spans="1:31" ht="27.4" customHeight="1">
      <c r="A8" s="442" t="s">
        <v>651</v>
      </c>
      <c r="B8" s="1059" t="s">
        <v>696</v>
      </c>
      <c r="C8" s="1059"/>
      <c r="D8" s="1039"/>
      <c r="E8" s="1044"/>
      <c r="F8" s="1132"/>
      <c r="G8" s="1050"/>
      <c r="H8" s="1053"/>
      <c r="I8" s="444"/>
      <c r="J8" s="444" t="s">
        <v>653</v>
      </c>
      <c r="K8" s="444"/>
      <c r="L8" s="1053"/>
      <c r="M8" s="1050"/>
      <c r="N8" s="1132"/>
      <c r="O8" s="1056"/>
      <c r="Q8" s="442" t="s">
        <v>651</v>
      </c>
      <c r="R8" s="1059" t="s">
        <v>686</v>
      </c>
      <c r="S8" s="1059"/>
      <c r="T8" s="1039"/>
      <c r="U8" s="1044"/>
      <c r="V8" s="1132"/>
      <c r="W8" s="1050"/>
      <c r="X8" s="1053"/>
      <c r="Y8" s="444"/>
      <c r="Z8" s="444" t="s">
        <v>653</v>
      </c>
      <c r="AA8" s="444"/>
      <c r="AB8" s="1053"/>
      <c r="AC8" s="1050"/>
      <c r="AD8" s="1132"/>
      <c r="AE8" s="1056"/>
    </row>
    <row r="9" spans="5:30" ht="26.25" customHeight="1" hidden="1">
      <c r="E9" s="513"/>
      <c r="F9" s="446" t="s">
        <v>572</v>
      </c>
      <c r="G9" s="446" t="s">
        <v>656</v>
      </c>
      <c r="H9" s="446" t="s">
        <v>622</v>
      </c>
      <c r="I9" s="446"/>
      <c r="J9" s="514"/>
      <c r="K9" s="446"/>
      <c r="L9" s="446" t="s">
        <v>622</v>
      </c>
      <c r="M9" s="446" t="s">
        <v>656</v>
      </c>
      <c r="N9" s="515" t="s">
        <v>572</v>
      </c>
      <c r="U9" s="513"/>
      <c r="V9" s="446" t="s">
        <v>572</v>
      </c>
      <c r="W9" s="446" t="s">
        <v>656</v>
      </c>
      <c r="X9" s="446" t="s">
        <v>622</v>
      </c>
      <c r="Y9" s="446"/>
      <c r="Z9" s="514"/>
      <c r="AA9" s="446"/>
      <c r="AB9" s="446" t="s">
        <v>622</v>
      </c>
      <c r="AC9" s="446" t="s">
        <v>656</v>
      </c>
      <c r="AD9" s="446" t="s">
        <v>572</v>
      </c>
    </row>
    <row r="10" spans="5:31" ht="26.25" customHeight="1" hidden="1">
      <c r="E10" s="463" t="s">
        <v>658</v>
      </c>
      <c r="F10" s="516" t="str">
        <f>IF(ISERROR(VLOOKUP(CONCATENATE($F$6,"_",G10),'選手名簿'!$A:$E,5,FALSE))=TRUE,"",VLOOKUP(CONCATENATE($F$6,"_",G10),'選手名簿'!$A:$E,5,FALSE))</f>
        <v/>
      </c>
      <c r="G10" s="465"/>
      <c r="H10" s="465"/>
      <c r="I10" s="465"/>
      <c r="J10" s="517"/>
      <c r="K10" s="465"/>
      <c r="L10" s="465"/>
      <c r="M10" s="465"/>
      <c r="N10" s="518" t="str">
        <f>IF(ISERROR(VLOOKUP(CONCATENATE($N$6,"_",M10),'選手名簿'!$A:$E,5,FALSE))=TRUE,"",VLOOKUP(CONCATENATE($N$6,"_",M10),'選手名簿'!$A:$E,5,FALSE))</f>
        <v/>
      </c>
      <c r="O10" s="443"/>
      <c r="U10" s="463" t="s">
        <v>658</v>
      </c>
      <c r="V10" s="516" t="str">
        <f>IF(ISERROR(VLOOKUP(CONCATENATE($V$6,"_",W10),'選手名簿'!$A:$E,5,FALSE))=TRUE,"",VLOOKUP(CONCATENATE($V$6,"_",W10),'選手名簿'!$A:$E,5,FALSE))</f>
        <v/>
      </c>
      <c r="W10" s="465"/>
      <c r="X10" s="465"/>
      <c r="Y10" s="465"/>
      <c r="Z10" s="517"/>
      <c r="AA10" s="465"/>
      <c r="AB10" s="465"/>
      <c r="AC10" s="465"/>
      <c r="AD10" s="516" t="str">
        <f>IF(ISERROR(VLOOKUP(CONCATENATE($AD$6,"_",AC10),'選手名簿'!$A:$E,5,FALSE))=TRUE,"",VLOOKUP(CONCATENATE($AD$6,"_",AC10),'選手名簿'!$A:$E,5,FALSE))</f>
        <v/>
      </c>
      <c r="AE10" s="443"/>
    </row>
    <row r="11" spans="5:31" ht="26.25" customHeight="1" hidden="1">
      <c r="E11" s="463" t="s">
        <v>658</v>
      </c>
      <c r="F11" s="451" t="str">
        <f>IF(ISERROR(VLOOKUP(CONCATENATE($F$6,"_",G11),'選手名簿'!$A:$E,5,FALSE))=TRUE,"",VLOOKUP(CONCATENATE($F$6,"_",G11),'選手名簿'!$A:$E,5,FALSE))</f>
        <v/>
      </c>
      <c r="G11" s="465"/>
      <c r="H11" s="465"/>
      <c r="I11" s="465"/>
      <c r="J11" s="517"/>
      <c r="K11" s="465"/>
      <c r="L11" s="465"/>
      <c r="M11" s="465"/>
      <c r="N11" s="518" t="str">
        <f>IF(ISERROR(VLOOKUP(CONCATENATE($N$6,"_",M11),'選手名簿'!$A:$E,5,FALSE))=TRUE,"",VLOOKUP(CONCATENATE($N$6,"_",M11),'選手名簿'!$A:$E,5,FALSE))</f>
        <v/>
      </c>
      <c r="O11" s="443"/>
      <c r="U11" s="463" t="s">
        <v>658</v>
      </c>
      <c r="V11" s="451" t="str">
        <f>IF(ISERROR(VLOOKUP(CONCATENATE($V$6,"_",W11),'選手名簿'!$A:$E,5,FALSE))=TRUE,"",VLOOKUP(CONCATENATE($V$6,"_",W11),'選手名簿'!$A:$E,5,FALSE))</f>
        <v/>
      </c>
      <c r="W11" s="465"/>
      <c r="X11" s="465"/>
      <c r="Y11" s="465"/>
      <c r="Z11" s="517"/>
      <c r="AA11" s="465"/>
      <c r="AB11" s="465"/>
      <c r="AC11" s="465"/>
      <c r="AD11" s="516" t="str">
        <f>IF(ISERROR(VLOOKUP(CONCATENATE($AD$6,"_",AC11),'選手名簿'!$A:$E,5,FALSE))=TRUE,"",VLOOKUP(CONCATENATE($AD$6,"_",AC11),'選手名簿'!$A:$E,5,FALSE))</f>
        <v/>
      </c>
      <c r="AE11" s="443"/>
    </row>
    <row r="12" spans="5:31" ht="26.25" customHeight="1" hidden="1">
      <c r="E12" s="463" t="s">
        <v>658</v>
      </c>
      <c r="F12" s="464" t="str">
        <f>IF(ISERROR(VLOOKUP(CONCATENATE($F$6,"_",G12),'選手名簿'!$A:$E,5,FALSE))=TRUE,"",VLOOKUP(CONCATENATE($F$6,"_",G12),'選手名簿'!$A:$E,5,FALSE))</f>
        <v/>
      </c>
      <c r="G12" s="465"/>
      <c r="H12" s="465"/>
      <c r="I12" s="465"/>
      <c r="J12" s="517"/>
      <c r="K12" s="465"/>
      <c r="L12" s="465"/>
      <c r="M12" s="465"/>
      <c r="N12" s="518" t="str">
        <f>IF(ISERROR(VLOOKUP(CONCATENATE($N$6,"_",M12),'選手名簿'!$A:$E,5,FALSE))=TRUE,"",VLOOKUP(CONCATENATE($N$6,"_",M12),'選手名簿'!$A:$E,5,FALSE))</f>
        <v/>
      </c>
      <c r="O12" s="443"/>
      <c r="U12" s="463" t="s">
        <v>658</v>
      </c>
      <c r="V12" s="464" t="str">
        <f>IF(ISERROR(VLOOKUP(CONCATENATE($V$6,"_",W12),'選手名簿'!$A:$E,5,FALSE))=TRUE,"",VLOOKUP(CONCATENATE($V$6,"_",W12),'選手名簿'!$A:$E,5,FALSE))</f>
        <v/>
      </c>
      <c r="W12" s="465"/>
      <c r="X12" s="465"/>
      <c r="Y12" s="465"/>
      <c r="Z12" s="517"/>
      <c r="AA12" s="465"/>
      <c r="AB12" s="465"/>
      <c r="AC12" s="465"/>
      <c r="AD12" s="516" t="str">
        <f>IF(ISERROR(VLOOKUP(CONCATENATE($AD$6,"_",AC12),'選手名簿'!$A:$E,5,FALSE))=TRUE,"",VLOOKUP(CONCATENATE($AD$6,"_",AC12),'選手名簿'!$A:$E,5,FALSE))</f>
        <v/>
      </c>
      <c r="AE12" s="443"/>
    </row>
    <row r="13" spans="5:31" ht="26.25" customHeight="1" hidden="1">
      <c r="E13" s="463" t="s">
        <v>658</v>
      </c>
      <c r="F13" s="464" t="str">
        <f>IF(ISERROR(VLOOKUP(CONCATENATE($F$6,"_",G13),'選手名簿'!$A:$E,5,FALSE))=TRUE,"",VLOOKUP(CONCATENATE($F$6,"_",G13),'選手名簿'!$A:$E,5,FALSE))</f>
        <v/>
      </c>
      <c r="G13" s="465"/>
      <c r="H13" s="465"/>
      <c r="I13" s="465"/>
      <c r="J13" s="517"/>
      <c r="K13" s="465"/>
      <c r="L13" s="465"/>
      <c r="M13" s="465"/>
      <c r="N13" s="518" t="str">
        <f>IF(ISERROR(VLOOKUP(CONCATENATE($N$6,"_",M13),'選手名簿'!$A:$E,5,FALSE))=TRUE,"",VLOOKUP(CONCATENATE($N$6,"_",M13),'選手名簿'!$A:$E,5,FALSE))</f>
        <v/>
      </c>
      <c r="O13" s="443"/>
      <c r="U13" s="463" t="s">
        <v>658</v>
      </c>
      <c r="V13" s="464" t="str">
        <f>IF(ISERROR(VLOOKUP(CONCATENATE($V$6,"_",W13),'選手名簿'!$A:$E,5,FALSE))=TRUE,"",VLOOKUP(CONCATENATE($V$6,"_",W13),'選手名簿'!$A:$E,5,FALSE))</f>
        <v/>
      </c>
      <c r="W13" s="465"/>
      <c r="X13" s="465"/>
      <c r="Y13" s="465"/>
      <c r="Z13" s="517"/>
      <c r="AA13" s="465"/>
      <c r="AB13" s="465"/>
      <c r="AC13" s="465"/>
      <c r="AD13" s="516" t="str">
        <f>IF(ISERROR(VLOOKUP(CONCATENATE($AD$6,"_",AC13),'選手名簿'!$A:$E,5,FALSE))=TRUE,"",VLOOKUP(CONCATENATE($AD$6,"_",AC13),'選手名簿'!$A:$E,5,FALSE))</f>
        <v/>
      </c>
      <c r="AE13" s="443"/>
    </row>
    <row r="14" spans="5:31" ht="26.25" customHeight="1" hidden="1">
      <c r="E14" s="463" t="s">
        <v>658</v>
      </c>
      <c r="F14" s="464" t="str">
        <f>IF(ISERROR(VLOOKUP(CONCATENATE($F$6,"_",G14),'選手名簿'!$A:$E,5,FALSE))=TRUE,"",VLOOKUP(CONCATENATE($F$6,"_",G14),'選手名簿'!$A:$E,5,FALSE))</f>
        <v/>
      </c>
      <c r="G14" s="465"/>
      <c r="H14" s="465"/>
      <c r="I14" s="465"/>
      <c r="J14" s="517"/>
      <c r="K14" s="465"/>
      <c r="L14" s="465"/>
      <c r="M14" s="465"/>
      <c r="N14" s="519" t="str">
        <f>IF(ISERROR(VLOOKUP(CONCATENATE($N$6,"_",M14),'選手名簿'!$A:$E,5,FALSE))=TRUE,"",VLOOKUP(CONCATENATE($N$6,"_",M14),'選手名簿'!$A:$E,5,FALSE))</f>
        <v/>
      </c>
      <c r="O14" s="520"/>
      <c r="U14" s="463" t="s">
        <v>658</v>
      </c>
      <c r="V14" s="464" t="str">
        <f>IF(ISERROR(VLOOKUP(CONCATENATE($V$6,"_",W14),'選手名簿'!$A:$E,5,FALSE))=TRUE,"",VLOOKUP(CONCATENATE($V$6,"_",W14),'選手名簿'!$A:$E,5,FALSE))</f>
        <v/>
      </c>
      <c r="W14" s="465"/>
      <c r="X14" s="465"/>
      <c r="Y14" s="465"/>
      <c r="Z14" s="517"/>
      <c r="AA14" s="465"/>
      <c r="AB14" s="465"/>
      <c r="AC14" s="465"/>
      <c r="AD14" s="451" t="str">
        <f>IF(ISERROR(VLOOKUP(CONCATENATE($AD$6,"_",AC14),'選手名簿'!$A:$E,5,FALSE))=TRUE,"",VLOOKUP(CONCATENATE($AD$6,"_",AC14),'選手名簿'!$A:$E,5,FALSE))</f>
        <v/>
      </c>
      <c r="AE14" s="520"/>
    </row>
    <row r="15" spans="5:31" ht="26.25" customHeight="1" hidden="1">
      <c r="E15" s="463" t="s">
        <v>658</v>
      </c>
      <c r="F15" s="464" t="str">
        <f>IF(ISERROR(VLOOKUP(CONCATENATE($F$6,"_",G15),'選手名簿'!$A:$E,5,FALSE))=TRUE,"",VLOOKUP(CONCATENATE($F$6,"_",G15),'選手名簿'!$A:$E,5,FALSE))</f>
        <v/>
      </c>
      <c r="G15" s="465"/>
      <c r="H15" s="465"/>
      <c r="I15" s="465"/>
      <c r="J15" s="517"/>
      <c r="K15" s="465"/>
      <c r="L15" s="465"/>
      <c r="M15" s="465"/>
      <c r="N15" s="454" t="str">
        <f>IF(ISERROR(VLOOKUP(CONCATENATE($N$6,"_",M15),'選手名簿'!$A:$E,5,FALSE))=TRUE,"",VLOOKUP(CONCATENATE($N$6,"_",M15),'選手名簿'!$A:$E,5,FALSE))</f>
        <v/>
      </c>
      <c r="O15" s="520"/>
      <c r="U15" s="463" t="s">
        <v>658</v>
      </c>
      <c r="V15" s="464" t="str">
        <f>IF(ISERROR(VLOOKUP(CONCATENATE($V$6,"_",W15),'選手名簿'!$A:$E,5,FALSE))=TRUE,"",VLOOKUP(CONCATENATE($V$6,"_",W15),'選手名簿'!$A:$E,5,FALSE))</f>
        <v/>
      </c>
      <c r="W15" s="465"/>
      <c r="X15" s="465"/>
      <c r="Y15" s="465"/>
      <c r="Z15" s="517"/>
      <c r="AA15" s="465"/>
      <c r="AB15" s="465"/>
      <c r="AC15" s="465"/>
      <c r="AD15" s="464" t="str">
        <f>IF(ISERROR(VLOOKUP(CONCATENATE($AD$6,"_",AC15),'選手名簿'!$A:$E,5,FALSE))=TRUE,"",VLOOKUP(CONCATENATE($AD$6,"_",AC15),'選手名簿'!$A:$E,5,FALSE))</f>
        <v/>
      </c>
      <c r="AE15" s="520"/>
    </row>
    <row r="16" spans="5:31" ht="26.25" customHeight="1" hidden="1">
      <c r="E16" s="463" t="s">
        <v>658</v>
      </c>
      <c r="F16" s="464" t="str">
        <f>IF(ISERROR(VLOOKUP(CONCATENATE($F$6,"_",G16),'選手名簿'!$A:$E,5,FALSE))=TRUE,"",VLOOKUP(CONCATENATE($F$6,"_",G16),'選手名簿'!$A:$E,5,FALSE))</f>
        <v/>
      </c>
      <c r="G16" s="465"/>
      <c r="H16" s="465"/>
      <c r="I16" s="465"/>
      <c r="J16" s="517"/>
      <c r="K16" s="465"/>
      <c r="L16" s="465"/>
      <c r="M16" s="465"/>
      <c r="N16" s="454" t="str">
        <f>IF(ISERROR(VLOOKUP(CONCATENATE($N$6,"_",M16),'選手名簿'!$A:$E,5,FALSE))=TRUE,"",VLOOKUP(CONCATENATE($N$6,"_",M16),'選手名簿'!$A:$E,5,FALSE))</f>
        <v/>
      </c>
      <c r="O16" s="520"/>
      <c r="U16" s="463" t="s">
        <v>658</v>
      </c>
      <c r="V16" s="464" t="str">
        <f>IF(ISERROR(VLOOKUP(CONCATENATE($V$6,"_",W16),'選手名簿'!$A:$E,5,FALSE))=TRUE,"",VLOOKUP(CONCATENATE($V$6,"_",W16),'選手名簿'!$A:$E,5,FALSE))</f>
        <v/>
      </c>
      <c r="W16" s="465"/>
      <c r="X16" s="465"/>
      <c r="Y16" s="465"/>
      <c r="Z16" s="517"/>
      <c r="AA16" s="465"/>
      <c r="AB16" s="465"/>
      <c r="AC16" s="465"/>
      <c r="AD16" s="464" t="str">
        <f>IF(ISERROR(VLOOKUP(CONCATENATE($AD$6,"_",AC16),'選手名簿'!$A:$E,5,FALSE))=TRUE,"",VLOOKUP(CONCATENATE($AD$6,"_",AC16),'選手名簿'!$A:$E,5,FALSE))</f>
        <v/>
      </c>
      <c r="AE16" s="520"/>
    </row>
    <row r="17" spans="5:31" ht="26.25" customHeight="1" hidden="1">
      <c r="E17" s="463" t="s">
        <v>658</v>
      </c>
      <c r="F17" s="464" t="str">
        <f>IF(ISERROR(VLOOKUP(CONCATENATE($F$6,"_",G17),'選手名簿'!$A:$E,5,FALSE))=TRUE,"",VLOOKUP(CONCATENATE($F$6,"_",G17),'選手名簿'!$A:$E,5,FALSE))</f>
        <v/>
      </c>
      <c r="G17" s="465"/>
      <c r="H17" s="465"/>
      <c r="I17" s="465"/>
      <c r="J17" s="517"/>
      <c r="K17" s="465"/>
      <c r="L17" s="465"/>
      <c r="M17" s="465"/>
      <c r="N17" s="454" t="str">
        <f>IF(ISERROR(VLOOKUP(CONCATENATE($N$6,"_",M17),'選手名簿'!$A:$E,5,FALSE))=TRUE,"",VLOOKUP(CONCATENATE($N$6,"_",M17),'選手名簿'!$A:$E,5,FALSE))</f>
        <v/>
      </c>
      <c r="O17" s="520"/>
      <c r="U17" s="463" t="s">
        <v>658</v>
      </c>
      <c r="V17" s="464" t="str">
        <f>IF(ISERROR(VLOOKUP(CONCATENATE($V$6,"_",W17),'選手名簿'!$A:$E,5,FALSE))=TRUE,"",VLOOKUP(CONCATENATE($V$6,"_",W17),'選手名簿'!$A:$E,5,FALSE))</f>
        <v/>
      </c>
      <c r="W17" s="465"/>
      <c r="X17" s="465"/>
      <c r="Y17" s="465"/>
      <c r="Z17" s="517"/>
      <c r="AA17" s="465"/>
      <c r="AB17" s="465"/>
      <c r="AC17" s="465"/>
      <c r="AD17" s="464" t="str">
        <f>IF(ISERROR(VLOOKUP(CONCATENATE($AD$6,"_",AC17),'選手名簿'!$A:$E,5,FALSE))=TRUE,"",VLOOKUP(CONCATENATE($AD$6,"_",AC17),'選手名簿'!$A:$E,5,FALSE))</f>
        <v/>
      </c>
      <c r="AE17" s="520"/>
    </row>
    <row r="18" spans="5:31" ht="26.25" customHeight="1" hidden="1">
      <c r="E18" s="463" t="s">
        <v>658</v>
      </c>
      <c r="F18" s="464" t="str">
        <f>IF(ISERROR(VLOOKUP(CONCATENATE($F$6,"_",G18),'選手名簿'!$A:$E,5,FALSE))=TRUE,"",VLOOKUP(CONCATENATE($F$6,"_",G18),'選手名簿'!$A:$E,5,FALSE))</f>
        <v/>
      </c>
      <c r="G18" s="465"/>
      <c r="H18" s="465"/>
      <c r="I18" s="465"/>
      <c r="J18" s="517"/>
      <c r="K18" s="465"/>
      <c r="L18" s="465"/>
      <c r="M18" s="465"/>
      <c r="N18" s="454" t="str">
        <f>IF(ISERROR(VLOOKUP(CONCATENATE($N$6,"_",M18),'選手名簿'!$A:$E,5,FALSE))=TRUE,"",VLOOKUP(CONCATENATE($N$6,"_",M18),'選手名簿'!$A:$E,5,FALSE))</f>
        <v/>
      </c>
      <c r="O18" s="520"/>
      <c r="U18" s="463" t="s">
        <v>658</v>
      </c>
      <c r="V18" s="464" t="str">
        <f>IF(ISERROR(VLOOKUP(CONCATENATE($V$6,"_",W18),'選手名簿'!$A:$E,5,FALSE))=TRUE,"",VLOOKUP(CONCATENATE($V$6,"_",W18),'選手名簿'!$A:$E,5,FALSE))</f>
        <v/>
      </c>
      <c r="W18" s="465"/>
      <c r="X18" s="465"/>
      <c r="Y18" s="465"/>
      <c r="Z18" s="517"/>
      <c r="AA18" s="465"/>
      <c r="AB18" s="465"/>
      <c r="AC18" s="465"/>
      <c r="AD18" s="464" t="str">
        <f>IF(ISERROR(VLOOKUP(CONCATENATE($AD$6,"_",AC18),'選手名簿'!$A:$E,5,FALSE))=TRUE,"",VLOOKUP(CONCATENATE($AD$6,"_",AC18),'選手名簿'!$A:$E,5,FALSE))</f>
        <v/>
      </c>
      <c r="AE18" s="520"/>
    </row>
    <row r="19" spans="5:31" ht="26.25" customHeight="1" hidden="1">
      <c r="E19" s="521" t="s">
        <v>658</v>
      </c>
      <c r="F19" s="522" t="str">
        <f>IF(ISERROR(VLOOKUP(CONCATENATE($F$6,"_",G19),'選手名簿'!$A:$E,5,FALSE))=TRUE,"",VLOOKUP(CONCATENATE($F$6,"_",G19),'選手名簿'!$A:$E,5,FALSE))</f>
        <v/>
      </c>
      <c r="G19" s="523"/>
      <c r="H19" s="523"/>
      <c r="I19" s="523"/>
      <c r="J19" s="524"/>
      <c r="K19" s="523"/>
      <c r="L19" s="523"/>
      <c r="M19" s="523"/>
      <c r="N19" s="525" t="str">
        <f>IF(ISERROR(VLOOKUP(CONCATENATE($N$6,"_",M19),'選手名簿'!$A:$E,5,FALSE))=TRUE,"",VLOOKUP(CONCATENATE($N$6,"_",M19),'選手名簿'!$A:$E,5,FALSE))</f>
        <v/>
      </c>
      <c r="O19" s="520"/>
      <c r="U19" s="521" t="s">
        <v>658</v>
      </c>
      <c r="V19" s="522" t="str">
        <f>IF(ISERROR(VLOOKUP(CONCATENATE($V$6,"_",W19),'選手名簿'!$A:$E,5,FALSE))=TRUE,"",VLOOKUP(CONCATENATE($V$6,"_",W19),'選手名簿'!$A:$E,5,FALSE))</f>
        <v/>
      </c>
      <c r="W19" s="523"/>
      <c r="X19" s="523"/>
      <c r="Y19" s="523"/>
      <c r="Z19" s="524"/>
      <c r="AA19" s="523"/>
      <c r="AB19" s="523"/>
      <c r="AC19" s="523"/>
      <c r="AD19" s="522" t="str">
        <f>IF(ISERROR(VLOOKUP(CONCATENATE($AD$6,"_",AC19),'選手名簿'!$A:$E,5,FALSE))=TRUE,"",VLOOKUP(CONCATENATE($AD$6,"_",AC19),'選手名簿'!$A:$E,5,FALSE))</f>
        <v/>
      </c>
      <c r="AE19" s="520"/>
    </row>
    <row r="20" spans="1:31" ht="27.4" customHeight="1">
      <c r="A20" s="1060" t="s">
        <v>654</v>
      </c>
      <c r="B20" s="1060"/>
      <c r="C20" s="1060"/>
      <c r="D20" s="1061"/>
      <c r="E20" s="445" t="s">
        <v>655</v>
      </c>
      <c r="F20" s="446" t="s">
        <v>572</v>
      </c>
      <c r="G20" s="446" t="s">
        <v>656</v>
      </c>
      <c r="H20" s="446" t="s">
        <v>622</v>
      </c>
      <c r="I20" s="447" t="s">
        <v>657</v>
      </c>
      <c r="J20" s="448"/>
      <c r="K20" s="447" t="s">
        <v>657</v>
      </c>
      <c r="L20" s="446" t="s">
        <v>622</v>
      </c>
      <c r="M20" s="446" t="s">
        <v>656</v>
      </c>
      <c r="N20" s="446" t="s">
        <v>572</v>
      </c>
      <c r="O20" s="526" t="s">
        <v>655</v>
      </c>
      <c r="Q20" s="1060" t="s">
        <v>654</v>
      </c>
      <c r="R20" s="1060"/>
      <c r="S20" s="1060"/>
      <c r="T20" s="1061"/>
      <c r="U20" s="445" t="s">
        <v>655</v>
      </c>
      <c r="V20" s="446" t="s">
        <v>572</v>
      </c>
      <c r="W20" s="446" t="s">
        <v>656</v>
      </c>
      <c r="X20" s="446" t="s">
        <v>622</v>
      </c>
      <c r="Y20" s="447" t="s">
        <v>657</v>
      </c>
      <c r="Z20" s="448"/>
      <c r="AA20" s="447" t="s">
        <v>657</v>
      </c>
      <c r="AB20" s="446" t="s">
        <v>622</v>
      </c>
      <c r="AC20" s="446" t="s">
        <v>656</v>
      </c>
      <c r="AD20" s="446" t="s">
        <v>572</v>
      </c>
      <c r="AE20" s="526" t="s">
        <v>655</v>
      </c>
    </row>
    <row r="21" spans="1:31" ht="26.25" customHeight="1">
      <c r="A21" s="459" t="s">
        <v>656</v>
      </c>
      <c r="B21" s="1062" t="s">
        <v>761</v>
      </c>
      <c r="C21" s="1062"/>
      <c r="D21" s="1063"/>
      <c r="E21" s="463"/>
      <c r="F21" s="464" t="str">
        <f>IF(ISERROR(VLOOKUP(CONCATENATE($F$6,"_",G21),'選手名簿'!$A:$E,5,FALSE))=TRUE,"",VLOOKUP(CONCATENATE($F$6,"_",G21),'選手名簿'!$A:$E,5,FALSE))</f>
        <v/>
      </c>
      <c r="G21" s="465"/>
      <c r="H21" s="465"/>
      <c r="I21" s="465"/>
      <c r="J21" s="453"/>
      <c r="K21" s="465"/>
      <c r="L21" s="465"/>
      <c r="M21" s="465"/>
      <c r="N21" s="464" t="str">
        <f>IF(ISERROR(VLOOKUP(CONCATENATE($N$6,"_",M21),'選手名簿'!$A:$E,5,FALSE))=TRUE,"",VLOOKUP(CONCATENATE($N$6,"_",M21),'選手名簿'!$A:$E,5,FALSE))</f>
        <v/>
      </c>
      <c r="O21" s="527"/>
      <c r="Q21" s="459" t="s">
        <v>656</v>
      </c>
      <c r="R21" s="1062" t="s">
        <v>762</v>
      </c>
      <c r="S21" s="1062"/>
      <c r="T21" s="1063"/>
      <c r="U21" s="463"/>
      <c r="V21" s="464" t="str">
        <f>IF(ISERROR(VLOOKUP(CONCATENATE($V$6,"_",W21),'選手名簿'!$A:$E,5,FALSE))=TRUE,"",VLOOKUP(CONCATENATE($V$6,"_",W21),'選手名簿'!$A:$E,5,FALSE))</f>
        <v/>
      </c>
      <c r="W21" s="465"/>
      <c r="X21" s="465"/>
      <c r="Y21" s="465"/>
      <c r="Z21" s="453"/>
      <c r="AA21" s="465"/>
      <c r="AB21" s="465"/>
      <c r="AC21" s="465"/>
      <c r="AD21" s="464" t="str">
        <f>IF(ISERROR(VLOOKUP(CONCATENATE($AD$6,"_",AC21),'選手名簿'!$A:$E,5,FALSE))=TRUE,"",VLOOKUP(CONCATENATE($AD$6,"_",AC21),'選手名簿'!$A:$E,5,FALSE))</f>
        <v/>
      </c>
      <c r="AE21" s="527"/>
    </row>
    <row r="22" spans="1:31" ht="26.25" customHeight="1">
      <c r="A22" s="459" t="s">
        <v>240</v>
      </c>
      <c r="B22" s="1064" t="str">
        <f>IF(ISERROR(VLOOKUP(B21,'審判員'!$A:$C,2,FALSE))=TRUE,"",VLOOKUP(B21,'審判員'!$A:$C,2,FALSE))</f>
        <v>坪井　和幸</v>
      </c>
      <c r="C22" s="1065"/>
      <c r="D22" s="461" t="str">
        <f>IF(ISERROR(VLOOKUP(B21,'審判員'!$A:$C,3,FALSE))=TRUE,"",VLOOKUP(B21,'審判員'!$A:$C,3,FALSE))</f>
        <v>２級</v>
      </c>
      <c r="E22" s="463"/>
      <c r="F22" s="464" t="str">
        <f>IF(ISERROR(VLOOKUP(CONCATENATE($F$6,"_",G22),'選手名簿'!$A:$E,5,FALSE))=TRUE,"",VLOOKUP(CONCATENATE($F$6,"_",G22),'選手名簿'!$A:$E,5,FALSE))</f>
        <v/>
      </c>
      <c r="G22" s="465"/>
      <c r="H22" s="465"/>
      <c r="I22" s="465"/>
      <c r="J22" s="453"/>
      <c r="K22" s="465"/>
      <c r="L22" s="465"/>
      <c r="M22" s="465"/>
      <c r="N22" s="464" t="str">
        <f>IF(ISERROR(VLOOKUP(CONCATENATE($N$6,"_",M22),'選手名簿'!$A:$E,5,FALSE))=TRUE,"",VLOOKUP(CONCATENATE($N$6,"_",M22),'選手名簿'!$A:$E,5,FALSE))</f>
        <v/>
      </c>
      <c r="O22" s="527"/>
      <c r="Q22" s="459" t="s">
        <v>240</v>
      </c>
      <c r="R22" s="1064" t="str">
        <f>IF(ISERROR(VLOOKUP(R21,'審判員'!$A:$C,2,FALSE))=TRUE,"",VLOOKUP(R21,'審判員'!$A:$C,2,FALSE))</f>
        <v>寺次　良生</v>
      </c>
      <c r="S22" s="1065"/>
      <c r="T22" s="461" t="str">
        <f>IF(ISERROR(VLOOKUP(R21,'審判員'!$A:$C,3,FALSE))=TRUE,"",VLOOKUP(R21,'審判員'!$A:$C,3,FALSE))</f>
        <v>３級</v>
      </c>
      <c r="U22" s="463"/>
      <c r="V22" s="464" t="str">
        <f>IF(ISERROR(VLOOKUP(CONCATENATE($V$6,"_",W22),'選手名簿'!$A:$E,5,FALSE))=TRUE,"",VLOOKUP(CONCATENATE($V$6,"_",W22),'選手名簿'!$A:$E,5,FALSE))</f>
        <v/>
      </c>
      <c r="W22" s="465"/>
      <c r="X22" s="465"/>
      <c r="Y22" s="465"/>
      <c r="Z22" s="453"/>
      <c r="AA22" s="465"/>
      <c r="AB22" s="465"/>
      <c r="AC22" s="465"/>
      <c r="AD22" s="464" t="str">
        <f>IF(ISERROR(VLOOKUP(CONCATENATE($AD$6,"_",AC22),'選手名簿'!$A:$E,5,FALSE))=TRUE,"",VLOOKUP(CONCATENATE($AD$6,"_",AC22),'選手名簿'!$A:$E,5,FALSE))</f>
        <v/>
      </c>
      <c r="AE22" s="527"/>
    </row>
    <row r="23" spans="1:31" ht="26.25" customHeight="1">
      <c r="A23" s="459" t="s">
        <v>656</v>
      </c>
      <c r="B23" s="1062" t="s">
        <v>763</v>
      </c>
      <c r="C23" s="1062"/>
      <c r="D23" s="1063"/>
      <c r="E23" s="463"/>
      <c r="F23" s="464" t="str">
        <f>IF(ISERROR(VLOOKUP(CONCATENATE($F$6,"_",G23),'選手名簿'!$A:$E,5,FALSE))=TRUE,"",VLOOKUP(CONCATENATE($F$6,"_",G23),'選手名簿'!$A:$E,5,FALSE))</f>
        <v/>
      </c>
      <c r="G23" s="465"/>
      <c r="H23" s="465"/>
      <c r="I23" s="465"/>
      <c r="J23" s="453"/>
      <c r="K23" s="465"/>
      <c r="L23" s="465"/>
      <c r="M23" s="465"/>
      <c r="N23" s="464" t="str">
        <f>IF(ISERROR(VLOOKUP(CONCATENATE($N$6,"_",M23),'選手名簿'!$A:$E,5,FALSE))=TRUE,"",VLOOKUP(CONCATENATE($N$6,"_",M23),'選手名簿'!$A:$E,5,FALSE))</f>
        <v/>
      </c>
      <c r="O23" s="527"/>
      <c r="Q23" s="459" t="s">
        <v>656</v>
      </c>
      <c r="R23" s="1062" t="s">
        <v>764</v>
      </c>
      <c r="S23" s="1062"/>
      <c r="T23" s="1063"/>
      <c r="U23" s="463"/>
      <c r="V23" s="464" t="str">
        <f>IF(ISERROR(VLOOKUP(CONCATENATE($V$6,"_",W23),'選手名簿'!$A:$E,5,FALSE))=TRUE,"",VLOOKUP(CONCATENATE($V$6,"_",W23),'選手名簿'!$A:$E,5,FALSE))</f>
        <v/>
      </c>
      <c r="W23" s="465"/>
      <c r="X23" s="465"/>
      <c r="Y23" s="465"/>
      <c r="Z23" s="453"/>
      <c r="AA23" s="465"/>
      <c r="AB23" s="465"/>
      <c r="AC23" s="465"/>
      <c r="AD23" s="464" t="str">
        <f>IF(ISERROR(VLOOKUP(CONCATENATE($AD$6,"_",AC23),'選手名簿'!$A:$E,5,FALSE))=TRUE,"",VLOOKUP(CONCATENATE($AD$6,"_",AC23),'選手名簿'!$A:$E,5,FALSE))</f>
        <v/>
      </c>
      <c r="AE23" s="527"/>
    </row>
    <row r="24" spans="1:31" ht="26.25" customHeight="1">
      <c r="A24" s="459" t="s">
        <v>663</v>
      </c>
      <c r="B24" s="1064" t="str">
        <f>IF(ISERROR(VLOOKUP(B23,'審判員'!$A:$C,2,FALSE))=TRUE,"",VLOOKUP(B23,'審判員'!$A:$C,2,FALSE))</f>
        <v>笠置　忠照</v>
      </c>
      <c r="C24" s="1065"/>
      <c r="D24" s="461" t="str">
        <f>IF(ISERROR(VLOOKUP(B23,'審判員'!$A:$C,3,FALSE))=TRUE,"",VLOOKUP(B23,'審判員'!$A:$C,3,FALSE))</f>
        <v>３級</v>
      </c>
      <c r="E24" s="463"/>
      <c r="F24" s="464" t="str">
        <f>IF(ISERROR(VLOOKUP(CONCATENATE($F$6,"_",G24),'選手名簿'!$A:$E,5,FALSE))=TRUE,"",VLOOKUP(CONCATENATE($F$6,"_",G24),'選手名簿'!$A:$E,5,FALSE))</f>
        <v/>
      </c>
      <c r="G24" s="465"/>
      <c r="H24" s="465"/>
      <c r="I24" s="465"/>
      <c r="J24" s="453"/>
      <c r="K24" s="465"/>
      <c r="L24" s="465"/>
      <c r="M24" s="465"/>
      <c r="N24" s="464" t="str">
        <f>IF(ISERROR(VLOOKUP(CONCATENATE($N$6,"_",M24),'選手名簿'!$A:$E,5,FALSE))=TRUE,"",VLOOKUP(CONCATENATE($N$6,"_",M24),'選手名簿'!$A:$E,5,FALSE))</f>
        <v/>
      </c>
      <c r="O24" s="527"/>
      <c r="Q24" s="459" t="s">
        <v>663</v>
      </c>
      <c r="R24" s="1064" t="str">
        <f>IF(ISERROR(VLOOKUP(R23,'審判員'!$A:$C,2,FALSE))=TRUE,"",VLOOKUP(R23,'審判員'!$A:$C,2,FALSE))</f>
        <v>金田　智朗</v>
      </c>
      <c r="S24" s="1065"/>
      <c r="T24" s="461" t="str">
        <f>IF(ISERROR(VLOOKUP(R23,'審判員'!$A:$C,3,FALSE))=TRUE,"",VLOOKUP(R23,'審判員'!$A:$C,3,FALSE))</f>
        <v>３級</v>
      </c>
      <c r="U24" s="463"/>
      <c r="V24" s="464" t="str">
        <f>IF(ISERROR(VLOOKUP(CONCATENATE($V$6,"_",W24),'選手名簿'!$A:$E,5,FALSE))=TRUE,"",VLOOKUP(CONCATENATE($V$6,"_",W24),'選手名簿'!$A:$E,5,FALSE))</f>
        <v/>
      </c>
      <c r="W24" s="465"/>
      <c r="X24" s="465"/>
      <c r="Y24" s="465"/>
      <c r="Z24" s="453"/>
      <c r="AA24" s="465"/>
      <c r="AB24" s="465"/>
      <c r="AC24" s="465"/>
      <c r="AD24" s="464" t="str">
        <f>IF(ISERROR(VLOOKUP(CONCATENATE($AD$6,"_",AC24),'選手名簿'!$A:$E,5,FALSE))=TRUE,"",VLOOKUP(CONCATENATE($AD$6,"_",AC24),'選手名簿'!$A:$E,5,FALSE))</f>
        <v/>
      </c>
      <c r="AE24" s="527"/>
    </row>
    <row r="25" spans="1:31" ht="26.25" customHeight="1">
      <c r="A25" s="459" t="s">
        <v>656</v>
      </c>
      <c r="B25" s="1062" t="s">
        <v>765</v>
      </c>
      <c r="C25" s="1062"/>
      <c r="D25" s="1063"/>
      <c r="E25" s="463"/>
      <c r="F25" s="464" t="str">
        <f>IF(ISERROR(VLOOKUP(CONCATENATE($F$6,"_",G25),'選手名簿'!$A:$E,5,FALSE))=TRUE,"",VLOOKUP(CONCATENATE($F$6,"_",G25),'選手名簿'!$A:$E,5,FALSE))</f>
        <v/>
      </c>
      <c r="G25" s="465"/>
      <c r="H25" s="465"/>
      <c r="I25" s="465"/>
      <c r="J25" s="453"/>
      <c r="K25" s="465"/>
      <c r="L25" s="465"/>
      <c r="M25" s="465"/>
      <c r="N25" s="464" t="str">
        <f>IF(ISERROR(VLOOKUP(CONCATENATE($N$6,"_",M25),'選手名簿'!$A:$E,5,FALSE))=TRUE,"",VLOOKUP(CONCATENATE($N$6,"_",M25),'選手名簿'!$A:$E,5,FALSE))</f>
        <v/>
      </c>
      <c r="O25" s="527"/>
      <c r="Q25" s="459" t="s">
        <v>656</v>
      </c>
      <c r="R25" s="1062" t="s">
        <v>766</v>
      </c>
      <c r="S25" s="1062"/>
      <c r="T25" s="1063"/>
      <c r="U25" s="463"/>
      <c r="V25" s="464" t="str">
        <f>IF(ISERROR(VLOOKUP(CONCATENATE($V$6,"_",W25),'選手名簿'!$A:$E,5,FALSE))=TRUE,"",VLOOKUP(CONCATENATE($V$6,"_",W25),'選手名簿'!$A:$E,5,FALSE))</f>
        <v/>
      </c>
      <c r="W25" s="465"/>
      <c r="X25" s="465"/>
      <c r="Y25" s="465"/>
      <c r="Z25" s="453"/>
      <c r="AA25" s="465"/>
      <c r="AB25" s="465"/>
      <c r="AC25" s="465"/>
      <c r="AD25" s="464" t="str">
        <f>IF(ISERROR(VLOOKUP(CONCATENATE($AD$6,"_",AC25),'選手名簿'!$A:$E,5,FALSE))=TRUE,"",VLOOKUP(CONCATENATE($AD$6,"_",AC25),'選手名簿'!$A:$E,5,FALSE))</f>
        <v/>
      </c>
      <c r="AE25" s="527"/>
    </row>
    <row r="26" spans="1:31" ht="26.25" customHeight="1">
      <c r="A26" s="459" t="s">
        <v>666</v>
      </c>
      <c r="B26" s="1064" t="str">
        <f>IF(ISERROR(VLOOKUP(B25,'審判員'!$A:$C,2,FALSE))=TRUE,"",VLOOKUP(B25,'審判員'!$A:$C,2,FALSE))</f>
        <v>山本　崇史</v>
      </c>
      <c r="C26" s="1065"/>
      <c r="D26" s="461" t="str">
        <f>IF(ISERROR(VLOOKUP(B25,'審判員'!$A:$C,3,FALSE))=TRUE,"",VLOOKUP(B25,'審判員'!$A:$C,3,FALSE))</f>
        <v>３級</v>
      </c>
      <c r="E26" s="463"/>
      <c r="F26" s="464" t="str">
        <f>IF(ISERROR(VLOOKUP(CONCATENATE($F$6,"_",G26),'選手名簿'!$A:$E,5,FALSE))=TRUE,"",VLOOKUP(CONCATENATE($F$6,"_",G26),'選手名簿'!$A:$E,5,FALSE))</f>
        <v/>
      </c>
      <c r="G26" s="465"/>
      <c r="H26" s="465"/>
      <c r="I26" s="465"/>
      <c r="J26" s="453"/>
      <c r="K26" s="465"/>
      <c r="L26" s="465"/>
      <c r="M26" s="465"/>
      <c r="N26" s="464" t="str">
        <f>IF(ISERROR(VLOOKUP(CONCATENATE($N$6,"_",M26),'選手名簿'!$A:$E,5,FALSE))=TRUE,"",VLOOKUP(CONCATENATE($N$6,"_",M26),'選手名簿'!$A:$E,5,FALSE))</f>
        <v/>
      </c>
      <c r="O26" s="527"/>
      <c r="Q26" s="459" t="s">
        <v>666</v>
      </c>
      <c r="R26" s="1064" t="str">
        <f>IF(ISERROR(VLOOKUP(R25,'審判員'!$A:$C,2,FALSE))=TRUE,"",VLOOKUP(R25,'審判員'!$A:$C,2,FALSE))</f>
        <v>大塚　浩司</v>
      </c>
      <c r="S26" s="1065"/>
      <c r="T26" s="461" t="str">
        <f>IF(ISERROR(VLOOKUP(R25,'審判員'!$A:$C,3,FALSE))=TRUE,"",VLOOKUP(R25,'審判員'!$A:$C,3,FALSE))</f>
        <v>３級</v>
      </c>
      <c r="U26" s="463"/>
      <c r="V26" s="464" t="str">
        <f>IF(ISERROR(VLOOKUP(CONCATENATE($V$6,"_",W26),'選手名簿'!$A:$E,5,FALSE))=TRUE,"",VLOOKUP(CONCATENATE($V$6,"_",W26),'選手名簿'!$A:$E,5,FALSE))</f>
        <v/>
      </c>
      <c r="W26" s="465"/>
      <c r="X26" s="465"/>
      <c r="Y26" s="465"/>
      <c r="Z26" s="453"/>
      <c r="AA26" s="465"/>
      <c r="AB26" s="465"/>
      <c r="AC26" s="465"/>
      <c r="AD26" s="464" t="str">
        <f>IF(ISERROR(VLOOKUP(CONCATENATE($AD$6,"_",AC26),'選手名簿'!$A:$E,5,FALSE))=TRUE,"",VLOOKUP(CONCATENATE($AD$6,"_",AC26),'選手名簿'!$A:$E,5,FALSE))</f>
        <v/>
      </c>
      <c r="AE26" s="527"/>
    </row>
    <row r="27" spans="1:31" ht="26.25" customHeight="1">
      <c r="A27" s="459" t="s">
        <v>656</v>
      </c>
      <c r="B27" s="1062" t="s">
        <v>767</v>
      </c>
      <c r="C27" s="1062"/>
      <c r="D27" s="1063"/>
      <c r="E27" s="463"/>
      <c r="F27" s="464" t="str">
        <f>IF(ISERROR(VLOOKUP(CONCATENATE($F$6,"_",G27),'選手名簿'!$A:$E,5,FALSE))=TRUE,"",VLOOKUP(CONCATENATE($F$6,"_",G27),'選手名簿'!$A:$E,5,FALSE))</f>
        <v/>
      </c>
      <c r="G27" s="465"/>
      <c r="H27" s="465"/>
      <c r="I27" s="465"/>
      <c r="J27" s="453"/>
      <c r="K27" s="465"/>
      <c r="L27" s="465"/>
      <c r="M27" s="465"/>
      <c r="N27" s="464" t="str">
        <f>IF(ISERROR(VLOOKUP(CONCATENATE($N$6,"_",M27),'選手名簿'!$A:$E,5,FALSE))=TRUE,"",VLOOKUP(CONCATENATE($N$6,"_",M27),'選手名簿'!$A:$E,5,FALSE))</f>
        <v/>
      </c>
      <c r="O27" s="527"/>
      <c r="Q27" s="459" t="s">
        <v>656</v>
      </c>
      <c r="R27" s="1062" t="s">
        <v>768</v>
      </c>
      <c r="S27" s="1062"/>
      <c r="T27" s="1063"/>
      <c r="U27" s="463"/>
      <c r="V27" s="464" t="str">
        <f>IF(ISERROR(VLOOKUP(CONCATENATE($V$6,"_",W27),'選手名簿'!$A:$E,5,FALSE))=TRUE,"",VLOOKUP(CONCATENATE($V$6,"_",W27),'選手名簿'!$A:$E,5,FALSE))</f>
        <v/>
      </c>
      <c r="W27" s="465"/>
      <c r="X27" s="465"/>
      <c r="Y27" s="465"/>
      <c r="Z27" s="453"/>
      <c r="AA27" s="465"/>
      <c r="AB27" s="465"/>
      <c r="AC27" s="465"/>
      <c r="AD27" s="464" t="str">
        <f>IF(ISERROR(VLOOKUP(CONCATENATE($AD$6,"_",AC27),'選手名簿'!$A:$E,5,FALSE))=TRUE,"",VLOOKUP(CONCATENATE($AD$6,"_",AC27),'選手名簿'!$A:$E,5,FALSE))</f>
        <v/>
      </c>
      <c r="AE27" s="527"/>
    </row>
    <row r="28" spans="1:31" ht="26.25" customHeight="1">
      <c r="A28" s="459" t="s">
        <v>668</v>
      </c>
      <c r="B28" s="1064" t="str">
        <f>IF(ISERROR(VLOOKUP(B27,'審判員'!$A:$C,2,FALSE))=TRUE,"",VLOOKUP(B27,'審判員'!$A:$C,2,FALSE))</f>
        <v>小石川　悟</v>
      </c>
      <c r="C28" s="1065"/>
      <c r="D28" s="461" t="str">
        <f>IF(ISERROR(VLOOKUP(B27,'審判員'!$A:$C,3,FALSE))=TRUE,"",VLOOKUP(B27,'審判員'!$A:$C,3,FALSE))</f>
        <v>３級</v>
      </c>
      <c r="E28" s="466"/>
      <c r="F28" s="467" t="str">
        <f>IF(ISERROR(VLOOKUP(CONCATENATE($F$6,"_",G28),'選手名簿'!$A:$E,5,FALSE))=TRUE,"",VLOOKUP(CONCATENATE($F$6,"_",G28),'選手名簿'!$A:$E,5,FALSE))</f>
        <v/>
      </c>
      <c r="G28" s="468"/>
      <c r="H28" s="468"/>
      <c r="I28" s="468"/>
      <c r="J28" s="458"/>
      <c r="K28" s="468"/>
      <c r="L28" s="468"/>
      <c r="M28" s="468"/>
      <c r="N28" s="467" t="str">
        <f>IF(ISERROR(VLOOKUP(CONCATENATE($N$6,"_",M28),'選手名簿'!$A:$E,5,FALSE))=TRUE,"",VLOOKUP(CONCATENATE($N$6,"_",M28),'選手名簿'!$A:$E,5,FALSE))</f>
        <v/>
      </c>
      <c r="O28" s="528"/>
      <c r="Q28" s="459" t="s">
        <v>668</v>
      </c>
      <c r="R28" s="1064" t="str">
        <f>IF(ISERROR(VLOOKUP(R27,'審判員'!$A:$C,2,FALSE))=TRUE,"",VLOOKUP(R27,'審判員'!$A:$C,2,FALSE))</f>
        <v>隅田　哲平</v>
      </c>
      <c r="S28" s="1065"/>
      <c r="T28" s="461" t="str">
        <f>IF(ISERROR(VLOOKUP(R27,'審判員'!$A:$C,3,FALSE))=TRUE,"",VLOOKUP(R27,'審判員'!$A:$C,3,FALSE))</f>
        <v>３級</v>
      </c>
      <c r="U28" s="466"/>
      <c r="V28" s="467" t="str">
        <f>IF(ISERROR(VLOOKUP(CONCATENATE($V$6,"_",W28),'選手名簿'!$A:$E,5,FALSE))=TRUE,"",VLOOKUP(CONCATENATE($V$6,"_",W28),'選手名簿'!$A:$E,5,FALSE))</f>
        <v/>
      </c>
      <c r="W28" s="468"/>
      <c r="X28" s="468"/>
      <c r="Y28" s="468"/>
      <c r="Z28" s="458"/>
      <c r="AA28" s="468"/>
      <c r="AB28" s="468"/>
      <c r="AC28" s="468"/>
      <c r="AD28" s="467" t="str">
        <f>IF(ISERROR(VLOOKUP(CONCATENATE($AD$6,"_",AC28),'選手名簿'!$A:$E,5,FALSE))=TRUE,"",VLOOKUP(CONCATENATE($AD$6,"_",AC28),'選手名簿'!$A:$E,5,FALSE))</f>
        <v/>
      </c>
      <c r="AE28" s="528"/>
    </row>
    <row r="29" spans="5:21" ht="9.95" customHeight="1">
      <c r="E29" s="470"/>
      <c r="U29" s="470"/>
    </row>
    <row r="30" spans="5:21" ht="9.95" customHeight="1">
      <c r="E30" s="470"/>
      <c r="U30" s="470"/>
    </row>
    <row r="31" spans="5:21" ht="9.95" customHeight="1">
      <c r="E31" s="470"/>
      <c r="U31" s="470"/>
    </row>
    <row r="32" spans="5:21" ht="9.95" customHeight="1">
      <c r="E32" s="470"/>
      <c r="U32" s="470"/>
    </row>
    <row r="33" spans="2:21" ht="27.4" customHeight="1">
      <c r="B33" s="430" t="s">
        <v>744</v>
      </c>
      <c r="E33" s="470"/>
      <c r="R33" s="430" t="s">
        <v>745</v>
      </c>
      <c r="U33" s="470"/>
    </row>
    <row r="34" spans="1:31" ht="27.4" customHeight="1">
      <c r="A34" s="440" t="s">
        <v>644</v>
      </c>
      <c r="B34" s="1039" t="s">
        <v>769</v>
      </c>
      <c r="C34" s="1040"/>
      <c r="D34" s="1041"/>
      <c r="E34" s="1042">
        <f>'決勝トーナメント'!T13</f>
        <v>0.4305555555555556</v>
      </c>
      <c r="F34" s="1130" t="str">
        <f>'決勝トーナメント'!J26</f>
        <v>リノス</v>
      </c>
      <c r="G34" s="1048">
        <f>SUM(I34:I35)</f>
        <v>0</v>
      </c>
      <c r="H34" s="1051" t="s">
        <v>451</v>
      </c>
      <c r="I34" s="441">
        <v>0</v>
      </c>
      <c r="J34" s="441" t="s">
        <v>646</v>
      </c>
      <c r="K34" s="441">
        <v>0</v>
      </c>
      <c r="L34" s="1051" t="s">
        <v>647</v>
      </c>
      <c r="M34" s="1048">
        <f>SUM(K34:K35)</f>
        <v>1</v>
      </c>
      <c r="N34" s="1130" t="str">
        <f>'決勝トーナメント'!L26</f>
        <v>玖珠</v>
      </c>
      <c r="O34" s="1054"/>
      <c r="Q34" s="440" t="s">
        <v>644</v>
      </c>
      <c r="R34" s="1133" t="s">
        <v>9984</v>
      </c>
      <c r="S34" s="1040"/>
      <c r="T34" s="1041"/>
      <c r="U34" s="1042">
        <f>'決勝トーナメント'!T13</f>
        <v>0.4305555555555556</v>
      </c>
      <c r="V34" s="1130" t="str">
        <f>'決勝トーナメント'!N26</f>
        <v>ブルーウイング</v>
      </c>
      <c r="W34" s="1048">
        <f>SUM(Y34:Y35)</f>
        <v>2</v>
      </c>
      <c r="X34" s="1051" t="s">
        <v>451</v>
      </c>
      <c r="Y34" s="441">
        <v>0</v>
      </c>
      <c r="Z34" s="441" t="s">
        <v>646</v>
      </c>
      <c r="AA34" s="441">
        <v>1</v>
      </c>
      <c r="AB34" s="1051" t="s">
        <v>647</v>
      </c>
      <c r="AC34" s="1048">
        <f>SUM(AA34:AA35)</f>
        <v>1</v>
      </c>
      <c r="AD34" s="1130" t="str">
        <f>'決勝トーナメント'!P26</f>
        <v>ドリームキッズ</v>
      </c>
      <c r="AE34" s="1054"/>
    </row>
    <row r="35" spans="1:31" ht="27.4" customHeight="1">
      <c r="A35" s="442" t="s">
        <v>649</v>
      </c>
      <c r="B35" s="1059" t="s">
        <v>645</v>
      </c>
      <c r="C35" s="1059"/>
      <c r="D35" s="1039"/>
      <c r="E35" s="1043"/>
      <c r="F35" s="1131"/>
      <c r="G35" s="1049"/>
      <c r="H35" s="1052"/>
      <c r="I35" s="430">
        <v>0</v>
      </c>
      <c r="J35" s="430" t="s">
        <v>650</v>
      </c>
      <c r="K35" s="430">
        <v>1</v>
      </c>
      <c r="L35" s="1052"/>
      <c r="M35" s="1049"/>
      <c r="N35" s="1131"/>
      <c r="O35" s="1055"/>
      <c r="Q35" s="442" t="s">
        <v>649</v>
      </c>
      <c r="R35" s="1059" t="s">
        <v>669</v>
      </c>
      <c r="S35" s="1059"/>
      <c r="T35" s="1039"/>
      <c r="U35" s="1043"/>
      <c r="V35" s="1131"/>
      <c r="W35" s="1049"/>
      <c r="X35" s="1052"/>
      <c r="Y35" s="430">
        <v>2</v>
      </c>
      <c r="Z35" s="430" t="s">
        <v>650</v>
      </c>
      <c r="AA35" s="430">
        <v>0</v>
      </c>
      <c r="AB35" s="1052"/>
      <c r="AC35" s="1049"/>
      <c r="AD35" s="1131"/>
      <c r="AE35" s="1055"/>
    </row>
    <row r="36" spans="1:31" ht="27.4" customHeight="1">
      <c r="A36" s="442" t="s">
        <v>651</v>
      </c>
      <c r="B36" s="1134" t="s">
        <v>9985</v>
      </c>
      <c r="C36" s="1059"/>
      <c r="D36" s="1039"/>
      <c r="E36" s="1044"/>
      <c r="F36" s="1132"/>
      <c r="G36" s="1050"/>
      <c r="H36" s="1053"/>
      <c r="I36" s="444"/>
      <c r="J36" s="444" t="s">
        <v>653</v>
      </c>
      <c r="K36" s="444"/>
      <c r="L36" s="1053"/>
      <c r="M36" s="1050"/>
      <c r="N36" s="1132"/>
      <c r="O36" s="1056"/>
      <c r="Q36" s="442" t="s">
        <v>651</v>
      </c>
      <c r="R36" s="1059" t="s">
        <v>648</v>
      </c>
      <c r="S36" s="1059"/>
      <c r="T36" s="1039"/>
      <c r="U36" s="1044"/>
      <c r="V36" s="1132"/>
      <c r="W36" s="1050"/>
      <c r="X36" s="1053"/>
      <c r="Y36" s="444"/>
      <c r="Z36" s="444" t="s">
        <v>653</v>
      </c>
      <c r="AA36" s="444"/>
      <c r="AB36" s="1053"/>
      <c r="AC36" s="1050"/>
      <c r="AD36" s="1132"/>
      <c r="AE36" s="1056"/>
    </row>
    <row r="37" spans="5:30" ht="26.25" customHeight="1" hidden="1">
      <c r="E37" s="513"/>
      <c r="F37" s="446" t="s">
        <v>572</v>
      </c>
      <c r="G37" s="446" t="s">
        <v>656</v>
      </c>
      <c r="H37" s="446" t="s">
        <v>622</v>
      </c>
      <c r="I37" s="446"/>
      <c r="J37" s="514"/>
      <c r="K37" s="446"/>
      <c r="L37" s="446" t="s">
        <v>622</v>
      </c>
      <c r="M37" s="446" t="s">
        <v>656</v>
      </c>
      <c r="N37" s="446" t="s">
        <v>572</v>
      </c>
      <c r="U37" s="513"/>
      <c r="V37" s="446" t="s">
        <v>572</v>
      </c>
      <c r="W37" s="446" t="s">
        <v>656</v>
      </c>
      <c r="X37" s="446" t="s">
        <v>622</v>
      </c>
      <c r="Y37" s="446"/>
      <c r="Z37" s="514"/>
      <c r="AA37" s="446"/>
      <c r="AB37" s="446" t="s">
        <v>622</v>
      </c>
      <c r="AC37" s="446" t="s">
        <v>656</v>
      </c>
      <c r="AD37" s="446" t="s">
        <v>572</v>
      </c>
    </row>
    <row r="38" spans="5:31" ht="26.25" customHeight="1" hidden="1">
      <c r="E38" s="463" t="s">
        <v>658</v>
      </c>
      <c r="F38" s="516" t="str">
        <f>IF(ISERROR(VLOOKUP(CONCATENATE($F$34,"_",G38),'選手名簿'!$A:$E,5,FALSE))=TRUE,"",VLOOKUP(CONCATENATE($F$34,"_",G38),'選手名簿'!$A:$E,5,FALSE))</f>
        <v/>
      </c>
      <c r="G38" s="465"/>
      <c r="H38" s="465"/>
      <c r="I38" s="465"/>
      <c r="J38" s="517"/>
      <c r="K38" s="465"/>
      <c r="L38" s="465"/>
      <c r="M38" s="465"/>
      <c r="N38" s="516" t="str">
        <f>IF(ISERROR(VLOOKUP(CONCATENATE($N$34,"_",M38),'選手名簿'!$A:$E,5,FALSE))=TRUE,"",VLOOKUP(CONCATENATE($N$34,"_",M38),'選手名簿'!$A:$E,5,FALSE))</f>
        <v/>
      </c>
      <c r="O38" s="443"/>
      <c r="U38" s="463" t="s">
        <v>658</v>
      </c>
      <c r="V38" s="516" t="str">
        <f>IF(ISERROR(VLOOKUP(CONCATENATE($V$34,"_",W38),'選手名簿'!$A:$E,5,FALSE))=TRUE,"",VLOOKUP(CONCATENATE($V$34,"_",W38),'選手名簿'!$A:$E,5,FALSE))</f>
        <v/>
      </c>
      <c r="W38" s="465"/>
      <c r="X38" s="465"/>
      <c r="Y38" s="465"/>
      <c r="Z38" s="517"/>
      <c r="AA38" s="465"/>
      <c r="AB38" s="465"/>
      <c r="AC38" s="465"/>
      <c r="AD38" s="516" t="str">
        <f>IF(ISERROR(VLOOKUP(CONCATENATE($AD$34,"_",AC38),'選手名簿'!$A:$E,5,FALSE))=TRUE,"",VLOOKUP(CONCATENATE($AD$34,"_",AC38),'選手名簿'!$A:$E,5,FALSE))</f>
        <v/>
      </c>
      <c r="AE38" s="443"/>
    </row>
    <row r="39" spans="5:31" ht="26.25" customHeight="1" hidden="1">
      <c r="E39" s="463" t="s">
        <v>658</v>
      </c>
      <c r="F39" s="451" t="str">
        <f>IF(ISERROR(VLOOKUP(CONCATENATE($F$34,"_",G39),'選手名簿'!$A:$E,5,FALSE))=TRUE,"",VLOOKUP(CONCATENATE($F$34,"_",G39),'選手名簿'!$A:$E,5,FALSE))</f>
        <v/>
      </c>
      <c r="G39" s="465"/>
      <c r="H39" s="465"/>
      <c r="I39" s="465"/>
      <c r="J39" s="517"/>
      <c r="K39" s="465"/>
      <c r="L39" s="465"/>
      <c r="M39" s="465"/>
      <c r="N39" s="516" t="str">
        <f>IF(ISERROR(VLOOKUP(CONCATENATE($N$34,"_",M39),'選手名簿'!$A:$E,5,FALSE))=TRUE,"",VLOOKUP(CONCATENATE($N$34,"_",M39),'選手名簿'!$A:$E,5,FALSE))</f>
        <v/>
      </c>
      <c r="O39" s="443"/>
      <c r="U39" s="463" t="s">
        <v>658</v>
      </c>
      <c r="V39" s="451" t="str">
        <f>IF(ISERROR(VLOOKUP(CONCATENATE($V$34,"_",W39),'選手名簿'!$A:$E,5,FALSE))=TRUE,"",VLOOKUP(CONCATENATE($V$34,"_",W39),'選手名簿'!$A:$E,5,FALSE))</f>
        <v/>
      </c>
      <c r="W39" s="465"/>
      <c r="X39" s="465"/>
      <c r="Y39" s="465"/>
      <c r="Z39" s="517"/>
      <c r="AA39" s="465"/>
      <c r="AB39" s="465"/>
      <c r="AC39" s="465"/>
      <c r="AD39" s="516" t="str">
        <f>IF(ISERROR(VLOOKUP(CONCATENATE($AD$34,"_",AC39),'選手名簿'!$A:$E,5,FALSE))=TRUE,"",VLOOKUP(CONCATENATE($AD$34,"_",AC39),'選手名簿'!$A:$E,5,FALSE))</f>
        <v/>
      </c>
      <c r="AE39" s="443"/>
    </row>
    <row r="40" spans="5:31" ht="26.25" customHeight="1" hidden="1">
      <c r="E40" s="463" t="s">
        <v>658</v>
      </c>
      <c r="F40" s="464" t="str">
        <f>IF(ISERROR(VLOOKUP(CONCATENATE($F$34,"_",G40),'選手名簿'!$A:$E,5,FALSE))=TRUE,"",VLOOKUP(CONCATENATE($F$34,"_",G40),'選手名簿'!$A:$E,5,FALSE))</f>
        <v/>
      </c>
      <c r="G40" s="465"/>
      <c r="H40" s="465"/>
      <c r="I40" s="465"/>
      <c r="J40" s="517"/>
      <c r="K40" s="465"/>
      <c r="L40" s="465"/>
      <c r="M40" s="465"/>
      <c r="N40" s="516" t="str">
        <f>IF(ISERROR(VLOOKUP(CONCATENATE($N$34,"_",M40),'選手名簿'!$A:$E,5,FALSE))=TRUE,"",VLOOKUP(CONCATENATE($N$34,"_",M40),'選手名簿'!$A:$E,5,FALSE))</f>
        <v/>
      </c>
      <c r="O40" s="443"/>
      <c r="U40" s="463" t="s">
        <v>658</v>
      </c>
      <c r="V40" s="464" t="str">
        <f>IF(ISERROR(VLOOKUP(CONCATENATE($V$34,"_",W40),'選手名簿'!$A:$E,5,FALSE))=TRUE,"",VLOOKUP(CONCATENATE($V$34,"_",W40),'選手名簿'!$A:$E,5,FALSE))</f>
        <v/>
      </c>
      <c r="W40" s="465"/>
      <c r="X40" s="465"/>
      <c r="Y40" s="465"/>
      <c r="Z40" s="517"/>
      <c r="AA40" s="465"/>
      <c r="AB40" s="465"/>
      <c r="AC40" s="465"/>
      <c r="AD40" s="516" t="str">
        <f>IF(ISERROR(VLOOKUP(CONCATENATE($AD$34,"_",AC40),'選手名簿'!$A:$E,5,FALSE))=TRUE,"",VLOOKUP(CONCATENATE($AD$34,"_",AC40),'選手名簿'!$A:$E,5,FALSE))</f>
        <v/>
      </c>
      <c r="AE40" s="443"/>
    </row>
    <row r="41" spans="5:31" ht="26.25" customHeight="1" hidden="1">
      <c r="E41" s="463" t="s">
        <v>658</v>
      </c>
      <c r="F41" s="464" t="str">
        <f>IF(ISERROR(VLOOKUP(CONCATENATE($F$34,"_",G41),'選手名簿'!$A:$E,5,FALSE))=TRUE,"",VLOOKUP(CONCATENATE($F$34,"_",G41),'選手名簿'!$A:$E,5,FALSE))</f>
        <v/>
      </c>
      <c r="G41" s="465"/>
      <c r="H41" s="465"/>
      <c r="I41" s="465"/>
      <c r="J41" s="517"/>
      <c r="K41" s="465"/>
      <c r="L41" s="465"/>
      <c r="M41" s="465"/>
      <c r="N41" s="516" t="str">
        <f>IF(ISERROR(VLOOKUP(CONCATENATE($N$34,"_",M41),'選手名簿'!$A:$E,5,FALSE))=TRUE,"",VLOOKUP(CONCATENATE($N$34,"_",M41),'選手名簿'!$A:$E,5,FALSE))</f>
        <v/>
      </c>
      <c r="O41" s="443"/>
      <c r="U41" s="463" t="s">
        <v>658</v>
      </c>
      <c r="V41" s="464" t="str">
        <f>IF(ISERROR(VLOOKUP(CONCATENATE($V$34,"_",W41),'選手名簿'!$A:$E,5,FALSE))=TRUE,"",VLOOKUP(CONCATENATE($V$34,"_",W41),'選手名簿'!$A:$E,5,FALSE))</f>
        <v/>
      </c>
      <c r="W41" s="465"/>
      <c r="X41" s="465"/>
      <c r="Y41" s="465"/>
      <c r="Z41" s="517"/>
      <c r="AA41" s="465"/>
      <c r="AB41" s="465"/>
      <c r="AC41" s="465"/>
      <c r="AD41" s="516" t="str">
        <f>IF(ISERROR(VLOOKUP(CONCATENATE($AD$34,"_",AC41),'選手名簿'!$A:$E,5,FALSE))=TRUE,"",VLOOKUP(CONCATENATE($AD$34,"_",AC41),'選手名簿'!$A:$E,5,FALSE))</f>
        <v/>
      </c>
      <c r="AE41" s="443"/>
    </row>
    <row r="42" spans="5:31" ht="26.25" customHeight="1" hidden="1">
      <c r="E42" s="463" t="s">
        <v>658</v>
      </c>
      <c r="F42" s="464" t="str">
        <f>IF(ISERROR(VLOOKUP(CONCATENATE($F$34,"_",G42),'選手名簿'!$A:$E,5,FALSE))=TRUE,"",VLOOKUP(CONCATENATE($F$34,"_",G42),'選手名簿'!$A:$E,5,FALSE))</f>
        <v/>
      </c>
      <c r="G42" s="465"/>
      <c r="H42" s="465"/>
      <c r="I42" s="465"/>
      <c r="J42" s="517"/>
      <c r="K42" s="465"/>
      <c r="L42" s="465"/>
      <c r="M42" s="465"/>
      <c r="N42" s="451" t="str">
        <f>IF(ISERROR(VLOOKUP(CONCATENATE($N$34,"_",M42),'選手名簿'!$A:$E,5,FALSE))=TRUE,"",VLOOKUP(CONCATENATE($N$34,"_",M42),'選手名簿'!$A:$E,5,FALSE))</f>
        <v/>
      </c>
      <c r="O42" s="520"/>
      <c r="U42" s="463" t="s">
        <v>658</v>
      </c>
      <c r="V42" s="464" t="str">
        <f>IF(ISERROR(VLOOKUP(CONCATENATE($V$34,"_",W42),'選手名簿'!$A:$E,5,FALSE))=TRUE,"",VLOOKUP(CONCATENATE($V$34,"_",W42),'選手名簿'!$A:$E,5,FALSE))</f>
        <v/>
      </c>
      <c r="W42" s="465"/>
      <c r="X42" s="465"/>
      <c r="Y42" s="465"/>
      <c r="Z42" s="517"/>
      <c r="AA42" s="465"/>
      <c r="AB42" s="465"/>
      <c r="AC42" s="465"/>
      <c r="AD42" s="451" t="str">
        <f>IF(ISERROR(VLOOKUP(CONCATENATE($AD$34,"_",AC42),'選手名簿'!$A:$E,5,FALSE))=TRUE,"",VLOOKUP(CONCATENATE($AD$34,"_",AC42),'選手名簿'!$A:$E,5,FALSE))</f>
        <v/>
      </c>
      <c r="AE42" s="520"/>
    </row>
    <row r="43" spans="5:31" ht="26.25" customHeight="1" hidden="1">
      <c r="E43" s="463" t="s">
        <v>658</v>
      </c>
      <c r="F43" s="464" t="str">
        <f>IF(ISERROR(VLOOKUP(CONCATENATE($F$34,"_",G43),'選手名簿'!$A:$E,5,FALSE))=TRUE,"",VLOOKUP(CONCATENATE($F$34,"_",G43),'選手名簿'!$A:$E,5,FALSE))</f>
        <v/>
      </c>
      <c r="G43" s="465"/>
      <c r="H43" s="465"/>
      <c r="I43" s="465"/>
      <c r="J43" s="517"/>
      <c r="K43" s="465"/>
      <c r="L43" s="465"/>
      <c r="M43" s="465"/>
      <c r="N43" s="464" t="str">
        <f>IF(ISERROR(VLOOKUP(CONCATENATE($N$34,"_",M43),'選手名簿'!$A:$E,5,FALSE))=TRUE,"",VLOOKUP(CONCATENATE($N$34,"_",M43),'選手名簿'!$A:$E,5,FALSE))</f>
        <v/>
      </c>
      <c r="O43" s="520"/>
      <c r="U43" s="463" t="s">
        <v>658</v>
      </c>
      <c r="V43" s="464" t="str">
        <f>IF(ISERROR(VLOOKUP(CONCATENATE($V$34,"_",W43),'選手名簿'!$A:$E,5,FALSE))=TRUE,"",VLOOKUP(CONCATENATE($V$34,"_",W43),'選手名簿'!$A:$E,5,FALSE))</f>
        <v/>
      </c>
      <c r="W43" s="465"/>
      <c r="X43" s="465"/>
      <c r="Y43" s="465"/>
      <c r="Z43" s="517"/>
      <c r="AA43" s="465"/>
      <c r="AB43" s="465"/>
      <c r="AC43" s="465"/>
      <c r="AD43" s="464" t="str">
        <f>IF(ISERROR(VLOOKUP(CONCATENATE($AD$34,"_",AC43),'選手名簿'!$A:$E,5,FALSE))=TRUE,"",VLOOKUP(CONCATENATE($AD$34,"_",AC43),'選手名簿'!$A:$E,5,FALSE))</f>
        <v/>
      </c>
      <c r="AE43" s="520"/>
    </row>
    <row r="44" spans="5:31" ht="26.25" customHeight="1" hidden="1">
      <c r="E44" s="463" t="s">
        <v>658</v>
      </c>
      <c r="F44" s="464" t="str">
        <f>IF(ISERROR(VLOOKUP(CONCATENATE($F$34,"_",G44),'選手名簿'!$A:$E,5,FALSE))=TRUE,"",VLOOKUP(CONCATENATE($F$34,"_",G44),'選手名簿'!$A:$E,5,FALSE))</f>
        <v/>
      </c>
      <c r="G44" s="465"/>
      <c r="H44" s="465"/>
      <c r="I44" s="465"/>
      <c r="J44" s="517"/>
      <c r="K44" s="465"/>
      <c r="L44" s="465"/>
      <c r="M44" s="465"/>
      <c r="N44" s="464" t="str">
        <f>IF(ISERROR(VLOOKUP(CONCATENATE($N$34,"_",M44),'選手名簿'!$A:$E,5,FALSE))=TRUE,"",VLOOKUP(CONCATENATE($N$34,"_",M44),'選手名簿'!$A:$E,5,FALSE))</f>
        <v/>
      </c>
      <c r="O44" s="520"/>
      <c r="U44" s="463" t="s">
        <v>658</v>
      </c>
      <c r="V44" s="464" t="str">
        <f>IF(ISERROR(VLOOKUP(CONCATENATE($V$34,"_",W44),'選手名簿'!$A:$E,5,FALSE))=TRUE,"",VLOOKUP(CONCATENATE($V$34,"_",W44),'選手名簿'!$A:$E,5,FALSE))</f>
        <v/>
      </c>
      <c r="W44" s="465"/>
      <c r="X44" s="465"/>
      <c r="Y44" s="465"/>
      <c r="Z44" s="517"/>
      <c r="AA44" s="465"/>
      <c r="AB44" s="465"/>
      <c r="AC44" s="465"/>
      <c r="AD44" s="464" t="str">
        <f>IF(ISERROR(VLOOKUP(CONCATENATE($AD$34,"_",AC44),'選手名簿'!$A:$E,5,FALSE))=TRUE,"",VLOOKUP(CONCATENATE($AD$34,"_",AC44),'選手名簿'!$A:$E,5,FALSE))</f>
        <v/>
      </c>
      <c r="AE44" s="520"/>
    </row>
    <row r="45" spans="5:31" ht="26.25" customHeight="1" hidden="1">
      <c r="E45" s="463" t="s">
        <v>658</v>
      </c>
      <c r="F45" s="464" t="str">
        <f>IF(ISERROR(VLOOKUP(CONCATENATE($F$34,"_",G45),'選手名簿'!$A:$E,5,FALSE))=TRUE,"",VLOOKUP(CONCATENATE($F$34,"_",G45),'選手名簿'!$A:$E,5,FALSE))</f>
        <v/>
      </c>
      <c r="G45" s="465"/>
      <c r="H45" s="465"/>
      <c r="I45" s="465"/>
      <c r="J45" s="517"/>
      <c r="K45" s="465"/>
      <c r="L45" s="465"/>
      <c r="M45" s="465"/>
      <c r="N45" s="464" t="str">
        <f>IF(ISERROR(VLOOKUP(CONCATENATE($N$34,"_",M45),'選手名簿'!$A:$E,5,FALSE))=TRUE,"",VLOOKUP(CONCATENATE($N$34,"_",M45),'選手名簿'!$A:$E,5,FALSE))</f>
        <v/>
      </c>
      <c r="O45" s="520"/>
      <c r="U45" s="463" t="s">
        <v>658</v>
      </c>
      <c r="V45" s="464" t="str">
        <f>IF(ISERROR(VLOOKUP(CONCATENATE($V$34,"_",W45),'選手名簿'!$A:$E,5,FALSE))=TRUE,"",VLOOKUP(CONCATENATE($V$34,"_",W45),'選手名簿'!$A:$E,5,FALSE))</f>
        <v/>
      </c>
      <c r="W45" s="465"/>
      <c r="X45" s="465"/>
      <c r="Y45" s="465"/>
      <c r="Z45" s="517"/>
      <c r="AA45" s="465"/>
      <c r="AB45" s="465"/>
      <c r="AC45" s="465"/>
      <c r="AD45" s="464" t="str">
        <f>IF(ISERROR(VLOOKUP(CONCATENATE($AD$34,"_",AC45),'選手名簿'!$A:$E,5,FALSE))=TRUE,"",VLOOKUP(CONCATENATE($AD$34,"_",AC45),'選手名簿'!$A:$E,5,FALSE))</f>
        <v/>
      </c>
      <c r="AE45" s="520"/>
    </row>
    <row r="46" spans="5:31" ht="26.25" customHeight="1" hidden="1">
      <c r="E46" s="463" t="s">
        <v>658</v>
      </c>
      <c r="F46" s="464" t="str">
        <f>IF(ISERROR(VLOOKUP(CONCATENATE($F$34,"_",G46),'選手名簿'!$A:$E,5,FALSE))=TRUE,"",VLOOKUP(CONCATENATE($F$34,"_",G46),'選手名簿'!$A:$E,5,FALSE))</f>
        <v/>
      </c>
      <c r="G46" s="465"/>
      <c r="H46" s="465"/>
      <c r="I46" s="465"/>
      <c r="J46" s="517"/>
      <c r="K46" s="465"/>
      <c r="L46" s="465"/>
      <c r="M46" s="465"/>
      <c r="N46" s="464" t="str">
        <f>IF(ISERROR(VLOOKUP(CONCATENATE($N$34,"_",M46),'選手名簿'!$A:$E,5,FALSE))=TRUE,"",VLOOKUP(CONCATENATE($N$34,"_",M46),'選手名簿'!$A:$E,5,FALSE))</f>
        <v/>
      </c>
      <c r="O46" s="520"/>
      <c r="U46" s="463" t="s">
        <v>658</v>
      </c>
      <c r="V46" s="464" t="str">
        <f>IF(ISERROR(VLOOKUP(CONCATENATE($V$34,"_",W46),'選手名簿'!$A:$E,5,FALSE))=TRUE,"",VLOOKUP(CONCATENATE($V$34,"_",W46),'選手名簿'!$A:$E,5,FALSE))</f>
        <v/>
      </c>
      <c r="W46" s="465"/>
      <c r="X46" s="465"/>
      <c r="Y46" s="465"/>
      <c r="Z46" s="517"/>
      <c r="AA46" s="465"/>
      <c r="AB46" s="465"/>
      <c r="AC46" s="465"/>
      <c r="AD46" s="464" t="str">
        <f>IF(ISERROR(VLOOKUP(CONCATENATE($AD$34,"_",AC46),'選手名簿'!$A:$E,5,FALSE))=TRUE,"",VLOOKUP(CONCATENATE($AD$34,"_",AC46),'選手名簿'!$A:$E,5,FALSE))</f>
        <v/>
      </c>
      <c r="AE46" s="520"/>
    </row>
    <row r="47" spans="5:31" ht="26.25" customHeight="1" hidden="1">
      <c r="E47" s="521" t="s">
        <v>658</v>
      </c>
      <c r="F47" s="522" t="str">
        <f>IF(ISERROR(VLOOKUP(CONCATENATE($F$34,"_",G47),'選手名簿'!$A:$E,5,FALSE))=TRUE,"",VLOOKUP(CONCATENATE($F$34,"_",G47),'選手名簿'!$A:$E,5,FALSE))</f>
        <v/>
      </c>
      <c r="G47" s="523"/>
      <c r="H47" s="523"/>
      <c r="I47" s="523"/>
      <c r="J47" s="524"/>
      <c r="K47" s="523"/>
      <c r="L47" s="523"/>
      <c r="M47" s="523"/>
      <c r="N47" s="522" t="str">
        <f>IF(ISERROR(VLOOKUP(CONCATENATE($N$34,"_",M47),'選手名簿'!$A:$E,5,FALSE))=TRUE,"",VLOOKUP(CONCATENATE($N$34,"_",M47),'選手名簿'!$A:$E,5,FALSE))</f>
        <v/>
      </c>
      <c r="O47" s="520"/>
      <c r="U47" s="521" t="s">
        <v>658</v>
      </c>
      <c r="V47" s="522" t="str">
        <f>IF(ISERROR(VLOOKUP(CONCATENATE($V$34,"_",W47),'選手名簿'!$A:$E,5,FALSE))=TRUE,"",VLOOKUP(CONCATENATE($V$34,"_",W47),'選手名簿'!$A:$E,5,FALSE))</f>
        <v/>
      </c>
      <c r="W47" s="523"/>
      <c r="X47" s="523"/>
      <c r="Y47" s="523"/>
      <c r="Z47" s="524"/>
      <c r="AA47" s="523"/>
      <c r="AB47" s="523"/>
      <c r="AC47" s="523"/>
      <c r="AD47" s="522" t="str">
        <f>IF(ISERROR(VLOOKUP(CONCATENATE($AD$34,"_",AC47),'選手名簿'!$A:$E,5,FALSE))=TRUE,"",VLOOKUP(CONCATENATE($AD$34,"_",AC47),'選手名簿'!$A:$E,5,FALSE))</f>
        <v/>
      </c>
      <c r="AE47" s="520"/>
    </row>
    <row r="48" spans="1:31" ht="27.4" customHeight="1">
      <c r="A48" s="1060" t="s">
        <v>654</v>
      </c>
      <c r="B48" s="1060"/>
      <c r="C48" s="1060"/>
      <c r="D48" s="1061"/>
      <c r="E48" s="445" t="s">
        <v>655</v>
      </c>
      <c r="F48" s="446" t="s">
        <v>572</v>
      </c>
      <c r="G48" s="446" t="s">
        <v>656</v>
      </c>
      <c r="H48" s="446" t="s">
        <v>622</v>
      </c>
      <c r="I48" s="447" t="s">
        <v>657</v>
      </c>
      <c r="J48" s="448"/>
      <c r="K48" s="447" t="s">
        <v>657</v>
      </c>
      <c r="L48" s="446" t="s">
        <v>622</v>
      </c>
      <c r="M48" s="446" t="s">
        <v>656</v>
      </c>
      <c r="N48" s="446" t="s">
        <v>572</v>
      </c>
      <c r="O48" s="526" t="s">
        <v>655</v>
      </c>
      <c r="Q48" s="1060" t="s">
        <v>654</v>
      </c>
      <c r="R48" s="1060"/>
      <c r="S48" s="1060"/>
      <c r="T48" s="1061"/>
      <c r="U48" s="445" t="s">
        <v>655</v>
      </c>
      <c r="V48" s="446" t="s">
        <v>572</v>
      </c>
      <c r="W48" s="446" t="s">
        <v>656</v>
      </c>
      <c r="X48" s="446" t="s">
        <v>622</v>
      </c>
      <c r="Y48" s="447" t="s">
        <v>657</v>
      </c>
      <c r="Z48" s="448"/>
      <c r="AA48" s="447" t="s">
        <v>657</v>
      </c>
      <c r="AB48" s="446" t="s">
        <v>622</v>
      </c>
      <c r="AC48" s="446" t="s">
        <v>656</v>
      </c>
      <c r="AD48" s="446" t="s">
        <v>572</v>
      </c>
      <c r="AE48" s="526" t="s">
        <v>655</v>
      </c>
    </row>
    <row r="49" spans="1:31" ht="26.25" customHeight="1">
      <c r="A49" s="459" t="s">
        <v>656</v>
      </c>
      <c r="B49" s="1062" t="s">
        <v>771</v>
      </c>
      <c r="C49" s="1062"/>
      <c r="D49" s="1063"/>
      <c r="E49" s="463"/>
      <c r="F49" s="464" t="str">
        <f>IF(ISERROR(VLOOKUP(CONCATENATE($F$34,"_",G49),'選手名簿'!$A:$E,5,FALSE))=TRUE,"",VLOOKUP(CONCATENATE($F$34,"_",G49),'選手名簿'!$A:$E,5,FALSE))</f>
        <v/>
      </c>
      <c r="G49" s="465"/>
      <c r="H49" s="465"/>
      <c r="I49" s="465"/>
      <c r="J49" s="453"/>
      <c r="K49" s="465"/>
      <c r="L49" s="465"/>
      <c r="M49" s="465"/>
      <c r="N49" s="464" t="str">
        <f>IF(ISERROR(VLOOKUP(CONCATENATE($N$34,"_",M49),'選手名簿'!$A:$E,5,FALSE))=TRUE,"",VLOOKUP(CONCATENATE($N$34,"_",M49),'選手名簿'!$A:$E,5,FALSE))</f>
        <v/>
      </c>
      <c r="O49" s="527"/>
      <c r="Q49" s="459" t="s">
        <v>656</v>
      </c>
      <c r="R49" s="1062" t="s">
        <v>772</v>
      </c>
      <c r="S49" s="1062"/>
      <c r="T49" s="1063"/>
      <c r="U49" s="463"/>
      <c r="V49" s="464" t="str">
        <f>IF(ISERROR(VLOOKUP(CONCATENATE($V$34,"_",W49),'選手名簿'!$A:$E,5,FALSE))=TRUE,"",VLOOKUP(CONCATENATE($V$34,"_",W49),'選手名簿'!$A:$E,5,FALSE))</f>
        <v/>
      </c>
      <c r="W49" s="465"/>
      <c r="X49" s="465"/>
      <c r="Y49" s="465"/>
      <c r="Z49" s="453"/>
      <c r="AA49" s="465"/>
      <c r="AB49" s="465"/>
      <c r="AC49" s="465"/>
      <c r="AD49" s="464" t="str">
        <f>IF(ISERROR(VLOOKUP(CONCATENATE($AD$34,"_",AC49),'選手名簿'!$A:$E,5,FALSE))=TRUE,"",VLOOKUP(CONCATENATE($AD$34,"_",AC49),'選手名簿'!$A:$E,5,FALSE))</f>
        <v/>
      </c>
      <c r="AE49" s="527"/>
    </row>
    <row r="50" spans="1:31" ht="26.25" customHeight="1">
      <c r="A50" s="459" t="s">
        <v>240</v>
      </c>
      <c r="B50" s="1064" t="str">
        <f>IF(ISERROR(VLOOKUP(B49,'審判員'!$A:$C,2,FALSE))=TRUE,"",VLOOKUP(B49,'審判員'!$A:$C,2,FALSE))</f>
        <v>白江　直樹</v>
      </c>
      <c r="C50" s="1065"/>
      <c r="D50" s="461" t="str">
        <f>IF(ISERROR(VLOOKUP(B49,'審判員'!$A:$C,3,FALSE))=TRUE,"",VLOOKUP(B49,'審判員'!$A:$C,3,FALSE))</f>
        <v>３級</v>
      </c>
      <c r="E50" s="463"/>
      <c r="F50" s="464" t="str">
        <f>IF(ISERROR(VLOOKUP(CONCATENATE($F$34,"_",G50),'選手名簿'!$A:$E,5,FALSE))=TRUE,"",VLOOKUP(CONCATENATE($F$34,"_",G50),'選手名簿'!$A:$E,5,FALSE))</f>
        <v/>
      </c>
      <c r="G50" s="465"/>
      <c r="H50" s="465"/>
      <c r="I50" s="465"/>
      <c r="J50" s="453"/>
      <c r="K50" s="465"/>
      <c r="L50" s="465"/>
      <c r="M50" s="465"/>
      <c r="N50" s="464" t="str">
        <f>IF(ISERROR(VLOOKUP(CONCATENATE($N$34,"_",M50),'選手名簿'!$A:$E,5,FALSE))=TRUE,"",VLOOKUP(CONCATENATE($N$34,"_",M50),'選手名簿'!$A:$E,5,FALSE))</f>
        <v/>
      </c>
      <c r="O50" s="527"/>
      <c r="Q50" s="459" t="s">
        <v>240</v>
      </c>
      <c r="R50" s="1064" t="str">
        <f>IF(ISERROR(VLOOKUP(R49,'審判員'!$A:$C,2,FALSE))=TRUE,"",VLOOKUP(R49,'審判員'!$A:$C,2,FALSE))</f>
        <v>桑原　将吾</v>
      </c>
      <c r="S50" s="1065"/>
      <c r="T50" s="461" t="str">
        <f>IF(ISERROR(VLOOKUP(R49,'審判員'!$A:$C,3,FALSE))=TRUE,"",VLOOKUP(R49,'審判員'!$A:$C,3,FALSE))</f>
        <v>３級</v>
      </c>
      <c r="U50" s="463"/>
      <c r="V50" s="464" t="str">
        <f>IF(ISERROR(VLOOKUP(CONCATENATE($V$34,"_",W50),'選手名簿'!$A:$E,5,FALSE))=TRUE,"",VLOOKUP(CONCATENATE($V$34,"_",W50),'選手名簿'!$A:$E,5,FALSE))</f>
        <v/>
      </c>
      <c r="W50" s="465"/>
      <c r="X50" s="465"/>
      <c r="Y50" s="465"/>
      <c r="Z50" s="453"/>
      <c r="AA50" s="465"/>
      <c r="AB50" s="465"/>
      <c r="AC50" s="465"/>
      <c r="AD50" s="464" t="str">
        <f>IF(ISERROR(VLOOKUP(CONCATENATE($AD$34,"_",AC50),'選手名簿'!$A:$E,5,FALSE))=TRUE,"",VLOOKUP(CONCATENATE($AD$34,"_",AC50),'選手名簿'!$A:$E,5,FALSE))</f>
        <v/>
      </c>
      <c r="AE50" s="527"/>
    </row>
    <row r="51" spans="1:31" ht="26.25" customHeight="1">
      <c r="A51" s="459" t="s">
        <v>656</v>
      </c>
      <c r="B51" s="1062" t="s">
        <v>773</v>
      </c>
      <c r="C51" s="1062"/>
      <c r="D51" s="1063"/>
      <c r="E51" s="463"/>
      <c r="F51" s="464" t="str">
        <f>IF(ISERROR(VLOOKUP(CONCATENATE($F$34,"_",G51),'選手名簿'!$A:$E,5,FALSE))=TRUE,"",VLOOKUP(CONCATENATE($F$34,"_",G51),'選手名簿'!$A:$E,5,FALSE))</f>
        <v/>
      </c>
      <c r="G51" s="465"/>
      <c r="H51" s="465"/>
      <c r="I51" s="465"/>
      <c r="J51" s="453"/>
      <c r="K51" s="465"/>
      <c r="L51" s="465"/>
      <c r="M51" s="465"/>
      <c r="N51" s="464" t="str">
        <f>IF(ISERROR(VLOOKUP(CONCATENATE($N$34,"_",M51),'選手名簿'!$A:$E,5,FALSE))=TRUE,"",VLOOKUP(CONCATENATE($N$34,"_",M51),'選手名簿'!$A:$E,5,FALSE))</f>
        <v/>
      </c>
      <c r="O51" s="527"/>
      <c r="Q51" s="459" t="s">
        <v>656</v>
      </c>
      <c r="R51" s="1062" t="s">
        <v>675</v>
      </c>
      <c r="S51" s="1062"/>
      <c r="T51" s="1063"/>
      <c r="U51" s="463"/>
      <c r="V51" s="464" t="str">
        <f>IF(ISERROR(VLOOKUP(CONCATENATE($V$34,"_",W51),'選手名簿'!$A:$E,5,FALSE))=TRUE,"",VLOOKUP(CONCATENATE($V$34,"_",W51),'選手名簿'!$A:$E,5,FALSE))</f>
        <v/>
      </c>
      <c r="W51" s="465"/>
      <c r="X51" s="465"/>
      <c r="Y51" s="465"/>
      <c r="Z51" s="453"/>
      <c r="AA51" s="465"/>
      <c r="AB51" s="465"/>
      <c r="AC51" s="465"/>
      <c r="AD51" s="464" t="str">
        <f>IF(ISERROR(VLOOKUP(CONCATENATE($AD$34,"_",AC51),'選手名簿'!$A:$E,5,FALSE))=TRUE,"",VLOOKUP(CONCATENATE($AD$34,"_",AC51),'選手名簿'!$A:$E,5,FALSE))</f>
        <v/>
      </c>
      <c r="AE51" s="527"/>
    </row>
    <row r="52" spans="1:31" ht="26.25" customHeight="1">
      <c r="A52" s="459" t="s">
        <v>663</v>
      </c>
      <c r="B52" s="1064" t="str">
        <f>IF(ISERROR(VLOOKUP(B51,'審判員'!$A:$C,2,FALSE))=TRUE,"",VLOOKUP(B51,'審判員'!$A:$C,2,FALSE))</f>
        <v>森山　幸介</v>
      </c>
      <c r="C52" s="1065"/>
      <c r="D52" s="461" t="str">
        <f>IF(ISERROR(VLOOKUP(B51,'審判員'!$A:$C,3,FALSE))=TRUE,"",VLOOKUP(B51,'審判員'!$A:$C,3,FALSE))</f>
        <v>３級</v>
      </c>
      <c r="E52" s="463"/>
      <c r="F52" s="464" t="str">
        <f>IF(ISERROR(VLOOKUP(CONCATENATE($F$34,"_",G52),'選手名簿'!$A:$E,5,FALSE))=TRUE,"",VLOOKUP(CONCATENATE($F$34,"_",G52),'選手名簿'!$A:$E,5,FALSE))</f>
        <v/>
      </c>
      <c r="G52" s="465"/>
      <c r="H52" s="465"/>
      <c r="I52" s="465"/>
      <c r="J52" s="453"/>
      <c r="K52" s="465"/>
      <c r="L52" s="465"/>
      <c r="M52" s="465"/>
      <c r="N52" s="464" t="str">
        <f>IF(ISERROR(VLOOKUP(CONCATENATE($N$34,"_",M52),'選手名簿'!$A:$E,5,FALSE))=TRUE,"",VLOOKUP(CONCATENATE($N$34,"_",M52),'選手名簿'!$A:$E,5,FALSE))</f>
        <v/>
      </c>
      <c r="O52" s="527"/>
      <c r="Q52" s="459" t="s">
        <v>663</v>
      </c>
      <c r="R52" s="1064" t="str">
        <f>IF(ISERROR(VLOOKUP(R51,'審判員'!$A:$C,2,FALSE))=TRUE,"",VLOOKUP(R51,'審判員'!$A:$C,2,FALSE))</f>
        <v>足達　実生</v>
      </c>
      <c r="S52" s="1065"/>
      <c r="T52" s="461" t="str">
        <f>IF(ISERROR(VLOOKUP(R51,'審判員'!$A:$C,3,FALSE))=TRUE,"",VLOOKUP(R51,'審判員'!$A:$C,3,FALSE))</f>
        <v>２級</v>
      </c>
      <c r="U52" s="463"/>
      <c r="V52" s="464" t="str">
        <f>IF(ISERROR(VLOOKUP(CONCATENATE($V$34,"_",W52),'選手名簿'!$A:$E,5,FALSE))=TRUE,"",VLOOKUP(CONCATENATE($V$34,"_",W52),'選手名簿'!$A:$E,5,FALSE))</f>
        <v/>
      </c>
      <c r="W52" s="465"/>
      <c r="X52" s="465"/>
      <c r="Y52" s="465"/>
      <c r="Z52" s="453"/>
      <c r="AA52" s="465"/>
      <c r="AB52" s="465"/>
      <c r="AC52" s="465"/>
      <c r="AD52" s="464" t="str">
        <f>IF(ISERROR(VLOOKUP(CONCATENATE($AD$34,"_",AC52),'選手名簿'!$A:$E,5,FALSE))=TRUE,"",VLOOKUP(CONCATENATE($AD$34,"_",AC52),'選手名簿'!$A:$E,5,FALSE))</f>
        <v/>
      </c>
      <c r="AE52" s="527"/>
    </row>
    <row r="53" spans="1:31" ht="26.25" customHeight="1">
      <c r="A53" s="459" t="s">
        <v>656</v>
      </c>
      <c r="B53" s="1062" t="s">
        <v>681</v>
      </c>
      <c r="C53" s="1062"/>
      <c r="D53" s="1063"/>
      <c r="E53" s="463"/>
      <c r="F53" s="464" t="str">
        <f>IF(ISERROR(VLOOKUP(CONCATENATE($F$34,"_",G53),'選手名簿'!$A:$E,5,FALSE))=TRUE,"",VLOOKUP(CONCATENATE($F$34,"_",G53),'選手名簿'!$A:$E,5,FALSE))</f>
        <v/>
      </c>
      <c r="G53" s="465"/>
      <c r="H53" s="465"/>
      <c r="I53" s="465"/>
      <c r="J53" s="453"/>
      <c r="K53" s="465"/>
      <c r="L53" s="465"/>
      <c r="M53" s="465"/>
      <c r="N53" s="464" t="str">
        <f>IF(ISERROR(VLOOKUP(CONCATENATE($N$34,"_",M53),'選手名簿'!$A:$E,5,FALSE))=TRUE,"",VLOOKUP(CONCATENATE($N$34,"_",M53),'選手名簿'!$A:$E,5,FALSE))</f>
        <v/>
      </c>
      <c r="O53" s="527"/>
      <c r="Q53" s="459" t="s">
        <v>656</v>
      </c>
      <c r="R53" s="1062" t="s">
        <v>774</v>
      </c>
      <c r="S53" s="1062"/>
      <c r="T53" s="1063"/>
      <c r="U53" s="463"/>
      <c r="V53" s="464" t="str">
        <f>IF(ISERROR(VLOOKUP(CONCATENATE($V$34,"_",W53),'選手名簿'!$A:$E,5,FALSE))=TRUE,"",VLOOKUP(CONCATENATE($V$34,"_",W53),'選手名簿'!$A:$E,5,FALSE))</f>
        <v/>
      </c>
      <c r="W53" s="465"/>
      <c r="X53" s="465"/>
      <c r="Y53" s="465"/>
      <c r="Z53" s="453"/>
      <c r="AA53" s="465"/>
      <c r="AB53" s="465"/>
      <c r="AC53" s="465"/>
      <c r="AD53" s="464" t="str">
        <f>IF(ISERROR(VLOOKUP(CONCATENATE($AD$34,"_",AC53),'選手名簿'!$A:$E,5,FALSE))=TRUE,"",VLOOKUP(CONCATENATE($AD$34,"_",AC53),'選手名簿'!$A:$E,5,FALSE))</f>
        <v/>
      </c>
      <c r="AE53" s="527"/>
    </row>
    <row r="54" spans="1:31" ht="26.25" customHeight="1">
      <c r="A54" s="459" t="s">
        <v>666</v>
      </c>
      <c r="B54" s="1064" t="str">
        <f>IF(ISERROR(VLOOKUP(B53,'審判員'!$A:$C,2,FALSE))=TRUE,"",VLOOKUP(B53,'審判員'!$A:$C,2,FALSE))</f>
        <v>佐藤　慎二</v>
      </c>
      <c r="C54" s="1065"/>
      <c r="D54" s="461" t="str">
        <f>IF(ISERROR(VLOOKUP(B53,'審判員'!$A:$C,3,FALSE))=TRUE,"",VLOOKUP(B53,'審判員'!$A:$C,3,FALSE))</f>
        <v>３級</v>
      </c>
      <c r="E54" s="463"/>
      <c r="F54" s="464" t="str">
        <f>IF(ISERROR(VLOOKUP(CONCATENATE($F$34,"_",G54),'選手名簿'!$A:$E,5,FALSE))=TRUE,"",VLOOKUP(CONCATENATE($F$34,"_",G54),'選手名簿'!$A:$E,5,FALSE))</f>
        <v/>
      </c>
      <c r="G54" s="465"/>
      <c r="H54" s="465"/>
      <c r="I54" s="465"/>
      <c r="J54" s="453"/>
      <c r="K54" s="465"/>
      <c r="L54" s="465"/>
      <c r="M54" s="465"/>
      <c r="N54" s="464" t="str">
        <f>IF(ISERROR(VLOOKUP(CONCATENATE($N$34,"_",M54),'選手名簿'!$A:$E,5,FALSE))=TRUE,"",VLOOKUP(CONCATENATE($N$34,"_",M54),'選手名簿'!$A:$E,5,FALSE))</f>
        <v/>
      </c>
      <c r="O54" s="527"/>
      <c r="Q54" s="459" t="s">
        <v>666</v>
      </c>
      <c r="R54" s="1064" t="str">
        <f>IF(ISERROR(VLOOKUP(R53,'審判員'!$A:$C,2,FALSE))=TRUE,"",VLOOKUP(R53,'審判員'!$A:$C,2,FALSE))</f>
        <v>野中　裕介</v>
      </c>
      <c r="S54" s="1065"/>
      <c r="T54" s="461" t="str">
        <f>IF(ISERROR(VLOOKUP(R53,'審判員'!$A:$C,3,FALSE))=TRUE,"",VLOOKUP(R53,'審判員'!$A:$C,3,FALSE))</f>
        <v>３級</v>
      </c>
      <c r="U54" s="463"/>
      <c r="V54" s="464" t="str">
        <f>IF(ISERROR(VLOOKUP(CONCATENATE($V$34,"_",W54),'選手名簿'!$A:$E,5,FALSE))=TRUE,"",VLOOKUP(CONCATENATE($V$34,"_",W54),'選手名簿'!$A:$E,5,FALSE))</f>
        <v/>
      </c>
      <c r="W54" s="465"/>
      <c r="X54" s="465"/>
      <c r="Y54" s="465"/>
      <c r="Z54" s="453"/>
      <c r="AA54" s="465"/>
      <c r="AB54" s="465"/>
      <c r="AC54" s="465"/>
      <c r="AD54" s="464" t="str">
        <f>IF(ISERROR(VLOOKUP(CONCATENATE($AD$34,"_",AC54),'選手名簿'!$A:$E,5,FALSE))=TRUE,"",VLOOKUP(CONCATENATE($AD$34,"_",AC54),'選手名簿'!$A:$E,5,FALSE))</f>
        <v/>
      </c>
      <c r="AE54" s="527"/>
    </row>
    <row r="55" spans="1:31" ht="26.25" customHeight="1">
      <c r="A55" s="459" t="s">
        <v>656</v>
      </c>
      <c r="B55" s="1062" t="s">
        <v>767</v>
      </c>
      <c r="C55" s="1062"/>
      <c r="D55" s="1063"/>
      <c r="E55" s="463"/>
      <c r="F55" s="464" t="str">
        <f>IF(ISERROR(VLOOKUP(CONCATENATE($F$34,"_",G55),'選手名簿'!$A:$E,5,FALSE))=TRUE,"",VLOOKUP(CONCATENATE($F$34,"_",G55),'選手名簿'!$A:$E,5,FALSE))</f>
        <v/>
      </c>
      <c r="G55" s="465"/>
      <c r="H55" s="465"/>
      <c r="I55" s="465"/>
      <c r="J55" s="453"/>
      <c r="K55" s="465"/>
      <c r="L55" s="465"/>
      <c r="M55" s="465"/>
      <c r="N55" s="464" t="str">
        <f>IF(ISERROR(VLOOKUP(CONCATENATE($N$34,"_",M55),'選手名簿'!$A:$E,5,FALSE))=TRUE,"",VLOOKUP(CONCATENATE($N$34,"_",M55),'選手名簿'!$A:$E,5,FALSE))</f>
        <v/>
      </c>
      <c r="O55" s="527"/>
      <c r="Q55" s="459" t="s">
        <v>656</v>
      </c>
      <c r="R55" s="1062" t="s">
        <v>768</v>
      </c>
      <c r="S55" s="1062"/>
      <c r="T55" s="1063"/>
      <c r="U55" s="463"/>
      <c r="V55" s="464" t="str">
        <f>IF(ISERROR(VLOOKUP(CONCATENATE($V$34,"_",W55),'選手名簿'!$A:$E,5,FALSE))=TRUE,"",VLOOKUP(CONCATENATE($V$34,"_",W55),'選手名簿'!$A:$E,5,FALSE))</f>
        <v/>
      </c>
      <c r="W55" s="465"/>
      <c r="X55" s="465"/>
      <c r="Y55" s="465"/>
      <c r="Z55" s="453"/>
      <c r="AA55" s="465"/>
      <c r="AB55" s="465"/>
      <c r="AC55" s="465"/>
      <c r="AD55" s="464" t="str">
        <f>IF(ISERROR(VLOOKUP(CONCATENATE($AD$34,"_",AC55),'選手名簿'!$A:$E,5,FALSE))=TRUE,"",VLOOKUP(CONCATENATE($AD$34,"_",AC55),'選手名簿'!$A:$E,5,FALSE))</f>
        <v/>
      </c>
      <c r="AE55" s="527"/>
    </row>
    <row r="56" spans="1:31" ht="26.25" customHeight="1">
      <c r="A56" s="459" t="s">
        <v>668</v>
      </c>
      <c r="B56" s="1064" t="str">
        <f>IF(ISERROR(VLOOKUP(B55,'審判員'!$A:$C,2,FALSE))=TRUE,"",VLOOKUP(B55,'審判員'!$A:$C,2,FALSE))</f>
        <v>小石川　悟</v>
      </c>
      <c r="C56" s="1065"/>
      <c r="D56" s="461" t="str">
        <f>IF(ISERROR(VLOOKUP(B55,'審判員'!$A:$C,3,FALSE))=TRUE,"",VLOOKUP(B55,'審判員'!$A:$C,3,FALSE))</f>
        <v>３級</v>
      </c>
      <c r="E56" s="466"/>
      <c r="F56" s="467" t="str">
        <f>IF(ISERROR(VLOOKUP(CONCATENATE($F$34,"_",G56),'選手名簿'!$A:$E,5,FALSE))=TRUE,"",VLOOKUP(CONCATENATE($F$34,"_",G56),'選手名簿'!$A:$E,5,FALSE))</f>
        <v/>
      </c>
      <c r="G56" s="468"/>
      <c r="H56" s="468"/>
      <c r="I56" s="468"/>
      <c r="J56" s="458"/>
      <c r="K56" s="468"/>
      <c r="L56" s="468"/>
      <c r="M56" s="468"/>
      <c r="N56" s="467" t="str">
        <f>IF(ISERROR(VLOOKUP(CONCATENATE($N$34,"_",M56),'選手名簿'!$A:$E,5,FALSE))=TRUE,"",VLOOKUP(CONCATENATE($N$34,"_",M56),'選手名簿'!$A:$E,5,FALSE))</f>
        <v/>
      </c>
      <c r="O56" s="528"/>
      <c r="Q56" s="459" t="s">
        <v>668</v>
      </c>
      <c r="R56" s="1064" t="str">
        <f>IF(ISERROR(VLOOKUP(R55,'審判員'!$A:$C,2,FALSE))=TRUE,"",VLOOKUP(R55,'審判員'!$A:$C,2,FALSE))</f>
        <v>隅田　哲平</v>
      </c>
      <c r="S56" s="1065"/>
      <c r="T56" s="461" t="str">
        <f>IF(ISERROR(VLOOKUP(R55,'審判員'!$A:$C,3,FALSE))=TRUE,"",VLOOKUP(R55,'審判員'!$A:$C,3,FALSE))</f>
        <v>３級</v>
      </c>
      <c r="U56" s="466"/>
      <c r="V56" s="467" t="str">
        <f>IF(ISERROR(VLOOKUP(CONCATENATE($V$34,"_",W56),'選手名簿'!$A:$E,5,FALSE))=TRUE,"",VLOOKUP(CONCATENATE($V$34,"_",W56),'選手名簿'!$A:$E,5,FALSE))</f>
        <v/>
      </c>
      <c r="W56" s="468"/>
      <c r="X56" s="468"/>
      <c r="Y56" s="468"/>
      <c r="Z56" s="458"/>
      <c r="AA56" s="468"/>
      <c r="AB56" s="468"/>
      <c r="AC56" s="468"/>
      <c r="AD56" s="467" t="str">
        <f>IF(ISERROR(VLOOKUP(CONCATENATE($AD$34,"_",AC56),'選手名簿'!$A:$E,5,FALSE))=TRUE,"",VLOOKUP(CONCATENATE($AD$34,"_",AC56),'選手名簿'!$A:$E,5,FALSE))</f>
        <v/>
      </c>
      <c r="AE56" s="528"/>
    </row>
    <row r="57" spans="5:21" ht="9.95" customHeight="1">
      <c r="E57" s="470"/>
      <c r="U57" s="470"/>
    </row>
    <row r="58" spans="5:21" ht="9.95" customHeight="1">
      <c r="E58" s="470"/>
      <c r="U58" s="470"/>
    </row>
    <row r="59" spans="5:21" ht="9.95" customHeight="1">
      <c r="E59" s="470"/>
      <c r="U59" s="470"/>
    </row>
    <row r="60" spans="5:21" ht="9.95" customHeight="1">
      <c r="E60" s="470"/>
      <c r="U60" s="470"/>
    </row>
    <row r="61" spans="2:5" ht="27.4" customHeight="1">
      <c r="B61" s="430" t="s">
        <v>753</v>
      </c>
      <c r="E61" s="470"/>
    </row>
    <row r="62" spans="1:15" ht="27.4" customHeight="1">
      <c r="A62" s="440" t="s">
        <v>644</v>
      </c>
      <c r="B62" s="1058"/>
      <c r="C62" s="1135"/>
      <c r="D62" s="1136"/>
      <c r="E62" s="1042">
        <f>'決勝トーナメント'!T17</f>
        <v>0.46527777777777773</v>
      </c>
      <c r="F62" s="1130" t="str">
        <f>'決勝トーナメント'!C28</f>
        <v>北郡坂ノ市</v>
      </c>
      <c r="G62" s="1048">
        <f>SUM(I62:I63)</f>
        <v>0</v>
      </c>
      <c r="H62" s="1051" t="s">
        <v>451</v>
      </c>
      <c r="I62" s="441">
        <v>0</v>
      </c>
      <c r="J62" s="441" t="s">
        <v>646</v>
      </c>
      <c r="K62" s="441">
        <v>0</v>
      </c>
      <c r="L62" s="1051" t="s">
        <v>647</v>
      </c>
      <c r="M62" s="1048">
        <f>SUM(K62:K63)</f>
        <v>0</v>
      </c>
      <c r="N62" s="1130" t="str">
        <f>'決勝トーナメント'!G28</f>
        <v>スマイススポーツ</v>
      </c>
      <c r="O62" s="1054"/>
    </row>
    <row r="63" spans="1:15" ht="27.4" customHeight="1">
      <c r="A63" s="442" t="s">
        <v>649</v>
      </c>
      <c r="B63" s="1057"/>
      <c r="C63" s="1057"/>
      <c r="D63" s="1058"/>
      <c r="E63" s="1043"/>
      <c r="F63" s="1131"/>
      <c r="G63" s="1049"/>
      <c r="H63" s="1052"/>
      <c r="I63" s="430">
        <v>0</v>
      </c>
      <c r="J63" s="430" t="s">
        <v>650</v>
      </c>
      <c r="K63" s="430">
        <v>0</v>
      </c>
      <c r="L63" s="1052"/>
      <c r="M63" s="1049"/>
      <c r="N63" s="1131"/>
      <c r="O63" s="1055"/>
    </row>
    <row r="64" spans="1:15" ht="27.4" customHeight="1">
      <c r="A64" s="442" t="s">
        <v>651</v>
      </c>
      <c r="B64" s="1059" t="s">
        <v>760</v>
      </c>
      <c r="C64" s="1059"/>
      <c r="D64" s="1039"/>
      <c r="E64" s="1044"/>
      <c r="F64" s="1132"/>
      <c r="G64" s="1050"/>
      <c r="H64" s="1053"/>
      <c r="I64" s="444"/>
      <c r="J64" s="444" t="s">
        <v>653</v>
      </c>
      <c r="K64" s="444"/>
      <c r="L64" s="1053"/>
      <c r="M64" s="1050"/>
      <c r="N64" s="1132"/>
      <c r="O64" s="1056"/>
    </row>
    <row r="65" spans="5:14" ht="26.25" customHeight="1" hidden="1">
      <c r="E65" s="513"/>
      <c r="F65" s="446" t="s">
        <v>572</v>
      </c>
      <c r="G65" s="446" t="s">
        <v>656</v>
      </c>
      <c r="H65" s="446" t="s">
        <v>622</v>
      </c>
      <c r="I65" s="446"/>
      <c r="J65" s="514"/>
      <c r="K65" s="446"/>
      <c r="L65" s="446" t="s">
        <v>622</v>
      </c>
      <c r="M65" s="446" t="s">
        <v>656</v>
      </c>
      <c r="N65" s="446" t="s">
        <v>572</v>
      </c>
    </row>
    <row r="66" spans="5:15" ht="26.25" customHeight="1" hidden="1">
      <c r="E66" s="463" t="s">
        <v>658</v>
      </c>
      <c r="F66" s="516" t="str">
        <f>IF(ISERROR(VLOOKUP(CONCATENATE($F$62,"_",G66),'選手名簿'!$A:$E,5,FALSE))=TRUE,"",VLOOKUP(CONCATENATE($F$62,"_",G66),'選手名簿'!$A:$E,5,FALSE))</f>
        <v/>
      </c>
      <c r="G66" s="465"/>
      <c r="H66" s="465"/>
      <c r="I66" s="465"/>
      <c r="J66" s="517"/>
      <c r="K66" s="465"/>
      <c r="L66" s="465"/>
      <c r="M66" s="465"/>
      <c r="N66" s="516" t="str">
        <f>IF(ISERROR(VLOOKUP(CONCATENATE($N$62,"_",M66),'選手名簿'!$A:$E,5,FALSE))=TRUE,"",VLOOKUP(CONCATENATE($N$62,"_",M66),'選手名簿'!$A:$E,5,FALSE))</f>
        <v/>
      </c>
      <c r="O66" s="443"/>
    </row>
    <row r="67" spans="5:15" ht="26.25" customHeight="1" hidden="1">
      <c r="E67" s="463" t="s">
        <v>658</v>
      </c>
      <c r="F67" s="451" t="str">
        <f>IF(ISERROR(VLOOKUP(CONCATENATE($F$62,"_",G67),'選手名簿'!$A:$E,5,FALSE))=TRUE,"",VLOOKUP(CONCATENATE($F$62,"_",G67),'選手名簿'!$A:$E,5,FALSE))</f>
        <v/>
      </c>
      <c r="G67" s="465"/>
      <c r="H67" s="465"/>
      <c r="I67" s="465"/>
      <c r="J67" s="517"/>
      <c r="K67" s="465"/>
      <c r="L67" s="465"/>
      <c r="M67" s="465"/>
      <c r="N67" s="516" t="str">
        <f>IF(ISERROR(VLOOKUP(CONCATENATE($N$62,"_",M67),'選手名簿'!$A:$E,5,FALSE))=TRUE,"",VLOOKUP(CONCATENATE($N$62,"_",M67),'選手名簿'!$A:$E,5,FALSE))</f>
        <v/>
      </c>
      <c r="O67" s="443"/>
    </row>
    <row r="68" spans="5:15" ht="26.25" customHeight="1" hidden="1">
      <c r="E68" s="463" t="s">
        <v>658</v>
      </c>
      <c r="F68" s="516" t="str">
        <f>IF(ISERROR(VLOOKUP(CONCATENATE($F$62,"_",G68),'選手名簿'!$A:$E,5,FALSE))=TRUE,"",VLOOKUP(CONCATENATE($F$62,"_",G68),'選手名簿'!$A:$E,5,FALSE))</f>
        <v/>
      </c>
      <c r="G68" s="465"/>
      <c r="H68" s="465"/>
      <c r="I68" s="465"/>
      <c r="J68" s="517"/>
      <c r="K68" s="465"/>
      <c r="L68" s="465"/>
      <c r="M68" s="465"/>
      <c r="N68" s="516" t="str">
        <f>IF(ISERROR(VLOOKUP(CONCATENATE($N$62,"_",M68),'選手名簿'!$A:$E,5,FALSE))=TRUE,"",VLOOKUP(CONCATENATE($N$62,"_",M68),'選手名簿'!$A:$E,5,FALSE))</f>
        <v/>
      </c>
      <c r="O68" s="443"/>
    </row>
    <row r="69" spans="5:15" ht="26.25" customHeight="1" hidden="1">
      <c r="E69" s="463" t="s">
        <v>658</v>
      </c>
      <c r="F69" s="451" t="str">
        <f>IF(ISERROR(VLOOKUP(CONCATENATE($F$62,"_",G69),'選手名簿'!$A:$E,5,FALSE))=TRUE,"",VLOOKUP(CONCATENATE($F$62,"_",G69),'選手名簿'!$A:$E,5,FALSE))</f>
        <v/>
      </c>
      <c r="G69" s="465"/>
      <c r="H69" s="465"/>
      <c r="I69" s="465"/>
      <c r="J69" s="517"/>
      <c r="K69" s="465"/>
      <c r="L69" s="465"/>
      <c r="M69" s="465"/>
      <c r="N69" s="516" t="str">
        <f>IF(ISERROR(VLOOKUP(CONCATENATE($N$62,"_",M69),'選手名簿'!$A:$E,5,FALSE))=TRUE,"",VLOOKUP(CONCATENATE($N$62,"_",M69),'選手名簿'!$A:$E,5,FALSE))</f>
        <v/>
      </c>
      <c r="O69" s="443"/>
    </row>
    <row r="70" spans="5:15" ht="26.25" customHeight="1" hidden="1">
      <c r="E70" s="463" t="s">
        <v>658</v>
      </c>
      <c r="F70" s="464" t="str">
        <f>IF(ISERROR(VLOOKUP(CONCATENATE($F$62,"_",G70),'選手名簿'!$A:$E,5,FALSE))=TRUE,"",VLOOKUP(CONCATENATE($F$62,"_",G70),'選手名簿'!$A:$E,5,FALSE))</f>
        <v/>
      </c>
      <c r="G70" s="465"/>
      <c r="H70" s="465"/>
      <c r="I70" s="465"/>
      <c r="J70" s="517"/>
      <c r="K70" s="465"/>
      <c r="L70" s="465"/>
      <c r="M70" s="465"/>
      <c r="N70" s="516" t="str">
        <f>IF(ISERROR(VLOOKUP(CONCATENATE($N$62,"_",M70),'選手名簿'!$A:$E,5,FALSE))=TRUE,"",VLOOKUP(CONCATENATE($N$62,"_",M70),'選手名簿'!$A:$E,5,FALSE))</f>
        <v/>
      </c>
      <c r="O70" s="520"/>
    </row>
    <row r="71" spans="5:15" ht="26.25" customHeight="1" hidden="1">
      <c r="E71" s="463" t="s">
        <v>658</v>
      </c>
      <c r="F71" s="464" t="str">
        <f>IF(ISERROR(VLOOKUP(CONCATENATE($F$62,"_",G71),'選手名簿'!$A:$E,5,FALSE))=TRUE,"",VLOOKUP(CONCATENATE($F$62,"_",G71),'選手名簿'!$A:$E,5,FALSE))</f>
        <v/>
      </c>
      <c r="G71" s="465"/>
      <c r="H71" s="465"/>
      <c r="I71" s="465"/>
      <c r="J71" s="517"/>
      <c r="K71" s="465"/>
      <c r="L71" s="465"/>
      <c r="M71" s="465"/>
      <c r="N71" s="464" t="str">
        <f>IF(ISERROR(VLOOKUP(CONCATENATE($N$62,"_",M71),'選手名簿'!$A:$E,5,FALSE))=TRUE,"",VLOOKUP(CONCATENATE($N$62,"_",M71),'選手名簿'!$A:$E,5,FALSE))</f>
        <v/>
      </c>
      <c r="O71" s="520"/>
    </row>
    <row r="72" spans="5:15" ht="26.25" customHeight="1" hidden="1">
      <c r="E72" s="463" t="s">
        <v>658</v>
      </c>
      <c r="F72" s="464" t="str">
        <f>IF(ISERROR(VLOOKUP(CONCATENATE($F$62,"_",G72),'選手名簿'!$A:$E,5,FALSE))=TRUE,"",VLOOKUP(CONCATENATE($F$62,"_",G72),'選手名簿'!$A:$E,5,FALSE))</f>
        <v/>
      </c>
      <c r="G72" s="465"/>
      <c r="H72" s="465"/>
      <c r="I72" s="465"/>
      <c r="J72" s="517"/>
      <c r="K72" s="465"/>
      <c r="L72" s="465"/>
      <c r="M72" s="465"/>
      <c r="N72" s="464" t="str">
        <f>IF(ISERROR(VLOOKUP(CONCATENATE($N$62,"_",M72),'選手名簿'!$A:$E,5,FALSE))=TRUE,"",VLOOKUP(CONCATENATE($N$62,"_",M72),'選手名簿'!$A:$E,5,FALSE))</f>
        <v/>
      </c>
      <c r="O72" s="520"/>
    </row>
    <row r="73" spans="5:15" ht="26.25" customHeight="1" hidden="1">
      <c r="E73" s="463" t="s">
        <v>658</v>
      </c>
      <c r="F73" s="464" t="str">
        <f>IF(ISERROR(VLOOKUP(CONCATENATE($F$62,"_",G73),'選手名簿'!$A:$E,5,FALSE))=TRUE,"",VLOOKUP(CONCATENATE($F$62,"_",G73),'選手名簿'!$A:$E,5,FALSE))</f>
        <v/>
      </c>
      <c r="G73" s="465"/>
      <c r="H73" s="465"/>
      <c r="I73" s="465"/>
      <c r="J73" s="517"/>
      <c r="K73" s="465"/>
      <c r="L73" s="465"/>
      <c r="M73" s="465"/>
      <c r="N73" s="464" t="str">
        <f>IF(ISERROR(VLOOKUP(CONCATENATE($N$62,"_",M73),'選手名簿'!$A:$E,5,FALSE))=TRUE,"",VLOOKUP(CONCATENATE($N$62,"_",M73),'選手名簿'!$A:$E,5,FALSE))</f>
        <v/>
      </c>
      <c r="O73" s="520"/>
    </row>
    <row r="74" spans="5:15" ht="26.25" customHeight="1" hidden="1">
      <c r="E74" s="463" t="s">
        <v>658</v>
      </c>
      <c r="F74" s="464" t="str">
        <f>IF(ISERROR(VLOOKUP(CONCATENATE($F$62,"_",G74),'選手名簿'!$A:$E,5,FALSE))=TRUE,"",VLOOKUP(CONCATENATE($F$62,"_",G74),'選手名簿'!$A:$E,5,FALSE))</f>
        <v/>
      </c>
      <c r="G74" s="465"/>
      <c r="H74" s="465"/>
      <c r="I74" s="465"/>
      <c r="J74" s="517"/>
      <c r="K74" s="465"/>
      <c r="L74" s="465"/>
      <c r="M74" s="465"/>
      <c r="N74" s="464" t="str">
        <f>IF(ISERROR(VLOOKUP(CONCATENATE($N$62,"_",M74),'選手名簿'!$A:$E,5,FALSE))=TRUE,"",VLOOKUP(CONCATENATE($N$62,"_",M74),'選手名簿'!$A:$E,5,FALSE))</f>
        <v/>
      </c>
      <c r="O74" s="520"/>
    </row>
    <row r="75" spans="5:15" ht="26.25" customHeight="1" hidden="1">
      <c r="E75" s="521" t="s">
        <v>658</v>
      </c>
      <c r="F75" s="522" t="str">
        <f>IF(ISERROR(VLOOKUP(CONCATENATE($F$62,"_",G75),'選手名簿'!$A:$E,5,FALSE))=TRUE,"",VLOOKUP(CONCATENATE($F$62,"_",G75),'選手名簿'!$A:$E,5,FALSE))</f>
        <v/>
      </c>
      <c r="G75" s="523"/>
      <c r="H75" s="523"/>
      <c r="I75" s="523"/>
      <c r="J75" s="524"/>
      <c r="K75" s="523"/>
      <c r="L75" s="523"/>
      <c r="M75" s="523"/>
      <c r="N75" s="522" t="str">
        <f>IF(ISERROR(VLOOKUP(CONCATENATE($N$62,"_",M75),'選手名簿'!$A:$E,5,FALSE))=TRUE,"",VLOOKUP(CONCATENATE($N$62,"_",M75),'選手名簿'!$A:$E,5,FALSE))</f>
        <v/>
      </c>
      <c r="O75" s="520"/>
    </row>
    <row r="76" spans="1:15" ht="27.4" customHeight="1">
      <c r="A76" s="1060" t="s">
        <v>654</v>
      </c>
      <c r="B76" s="1060"/>
      <c r="C76" s="1060"/>
      <c r="D76" s="1061"/>
      <c r="E76" s="445" t="s">
        <v>655</v>
      </c>
      <c r="F76" s="446" t="s">
        <v>572</v>
      </c>
      <c r="G76" s="446" t="s">
        <v>656</v>
      </c>
      <c r="H76" s="446" t="s">
        <v>622</v>
      </c>
      <c r="I76" s="447" t="s">
        <v>657</v>
      </c>
      <c r="J76" s="448"/>
      <c r="K76" s="447" t="s">
        <v>657</v>
      </c>
      <c r="L76" s="446" t="s">
        <v>622</v>
      </c>
      <c r="M76" s="446" t="s">
        <v>656</v>
      </c>
      <c r="N76" s="446" t="s">
        <v>572</v>
      </c>
      <c r="O76" s="526" t="s">
        <v>655</v>
      </c>
    </row>
    <row r="77" spans="1:15" ht="26.25" customHeight="1">
      <c r="A77" s="459" t="s">
        <v>656</v>
      </c>
      <c r="B77" s="1062" t="s">
        <v>763</v>
      </c>
      <c r="C77" s="1062"/>
      <c r="D77" s="1063"/>
      <c r="E77" s="463"/>
      <c r="F77" s="464" t="str">
        <f>IF(ISERROR(VLOOKUP(CONCATENATE($F$62,"_",G77),'選手名簿'!$A:$E,5,FALSE))=TRUE,"",VLOOKUP(CONCATENATE($F$62,"_",G77),'選手名簿'!$A:$E,5,FALSE))</f>
        <v/>
      </c>
      <c r="G77" s="465"/>
      <c r="H77" s="465"/>
      <c r="I77" s="465"/>
      <c r="J77" s="453"/>
      <c r="K77" s="465"/>
      <c r="L77" s="465"/>
      <c r="M77" s="465"/>
      <c r="N77" s="464" t="str">
        <f>IF(ISERROR(VLOOKUP(CONCATENATE($N$62,"_",M77),'選手名簿'!$A:$E,5,FALSE))=TRUE,"",VLOOKUP(CONCATENATE($N$62,"_",M77),'選手名簿'!$A:$E,5,FALSE))</f>
        <v/>
      </c>
      <c r="O77" s="527"/>
    </row>
    <row r="78" spans="1:15" ht="26.25" customHeight="1">
      <c r="A78" s="459" t="s">
        <v>240</v>
      </c>
      <c r="B78" s="1064" t="str">
        <f>IF(ISERROR(VLOOKUP(B77,'審判員'!$A:$C,2,FALSE))=TRUE,"",VLOOKUP(B77,'審判員'!$A:$C,2,FALSE))</f>
        <v>笠置　忠照</v>
      </c>
      <c r="C78" s="1065"/>
      <c r="D78" s="461" t="str">
        <f>IF(ISERROR(VLOOKUP(B77,'審判員'!$A:$C,3,FALSE))=TRUE,"",VLOOKUP(B77,'審判員'!$A:$C,3,FALSE))</f>
        <v>３級</v>
      </c>
      <c r="E78" s="463"/>
      <c r="F78" s="464" t="str">
        <f>IF(ISERROR(VLOOKUP(CONCATENATE($F$62,"_",G78),'選手名簿'!$A:$E,5,FALSE))=TRUE,"",VLOOKUP(CONCATENATE($F$62,"_",G78),'選手名簿'!$A:$E,5,FALSE))</f>
        <v/>
      </c>
      <c r="G78" s="465"/>
      <c r="H78" s="465"/>
      <c r="I78" s="465"/>
      <c r="J78" s="453"/>
      <c r="K78" s="465"/>
      <c r="L78" s="465"/>
      <c r="M78" s="465"/>
      <c r="N78" s="464" t="str">
        <f>IF(ISERROR(VLOOKUP(CONCATENATE($N$62,"_",M78),'選手名簿'!$A:$E,5,FALSE))=TRUE,"",VLOOKUP(CONCATENATE($N$62,"_",M78),'選手名簿'!$A:$E,5,FALSE))</f>
        <v/>
      </c>
      <c r="O78" s="527"/>
    </row>
    <row r="79" spans="1:15" ht="26.25" customHeight="1">
      <c r="A79" s="459" t="s">
        <v>656</v>
      </c>
      <c r="B79" s="1137"/>
      <c r="C79" s="1137"/>
      <c r="D79" s="1138"/>
      <c r="E79" s="463"/>
      <c r="F79" s="464" t="str">
        <f>IF(ISERROR(VLOOKUP(CONCATENATE($F$62,"_",G79),'選手名簿'!$A:$E,5,FALSE))=TRUE,"",VLOOKUP(CONCATENATE($F$62,"_",G79),'選手名簿'!$A:$E,5,FALSE))</f>
        <v/>
      </c>
      <c r="G79" s="465"/>
      <c r="H79" s="465"/>
      <c r="I79" s="465"/>
      <c r="J79" s="453"/>
      <c r="K79" s="465"/>
      <c r="L79" s="465"/>
      <c r="M79" s="465"/>
      <c r="N79" s="464" t="str">
        <f>IF(ISERROR(VLOOKUP(CONCATENATE($N$62,"_",M79),'選手名簿'!$A:$E,5,FALSE))=TRUE,"",VLOOKUP(CONCATENATE($N$62,"_",M79),'選手名簿'!$A:$E,5,FALSE))</f>
        <v/>
      </c>
      <c r="O79" s="527"/>
    </row>
    <row r="80" spans="1:15" ht="26.25" customHeight="1">
      <c r="A80" s="459" t="s">
        <v>663</v>
      </c>
      <c r="B80" s="1064" t="str">
        <f>IF(ISERROR(VLOOKUP(B79,'審判員'!$A:$C,2,FALSE))=TRUE,"",VLOOKUP(B79,'審判員'!$A:$C,2,FALSE))</f>
        <v/>
      </c>
      <c r="C80" s="1065"/>
      <c r="D80" s="461" t="str">
        <f>IF(ISERROR(VLOOKUP(B79,'審判員'!$A:$C,3,FALSE))=TRUE,"",VLOOKUP(B79,'審判員'!$A:$C,3,FALSE))</f>
        <v/>
      </c>
      <c r="E80" s="463"/>
      <c r="F80" s="464" t="str">
        <f>IF(ISERROR(VLOOKUP(CONCATENATE($F$62,"_",G80),'選手名簿'!$A:$E,5,FALSE))=TRUE,"",VLOOKUP(CONCATENATE($F$62,"_",G80),'選手名簿'!$A:$E,5,FALSE))</f>
        <v/>
      </c>
      <c r="G80" s="465"/>
      <c r="H80" s="465"/>
      <c r="I80" s="465"/>
      <c r="J80" s="453"/>
      <c r="K80" s="465"/>
      <c r="L80" s="465"/>
      <c r="M80" s="465"/>
      <c r="N80" s="464" t="str">
        <f>IF(ISERROR(VLOOKUP(CONCATENATE($N$62,"_",M80),'選手名簿'!$A:$E,5,FALSE))=TRUE,"",VLOOKUP(CONCATENATE($N$62,"_",M80),'選手名簿'!$A:$E,5,FALSE))</f>
        <v/>
      </c>
      <c r="O80" s="527"/>
    </row>
    <row r="81" spans="1:15" ht="26.25" customHeight="1">
      <c r="A81" s="459" t="s">
        <v>656</v>
      </c>
      <c r="B81" s="1137"/>
      <c r="C81" s="1137"/>
      <c r="D81" s="1138"/>
      <c r="E81" s="463"/>
      <c r="F81" s="464" t="str">
        <f>IF(ISERROR(VLOOKUP(CONCATENATE($F$62,"_",G81),'選手名簿'!$A:$E,5,FALSE))=TRUE,"",VLOOKUP(CONCATENATE($F$62,"_",G81),'選手名簿'!$A:$E,5,FALSE))</f>
        <v/>
      </c>
      <c r="G81" s="465"/>
      <c r="H81" s="465"/>
      <c r="I81" s="465"/>
      <c r="J81" s="453"/>
      <c r="K81" s="465"/>
      <c r="L81" s="465"/>
      <c r="M81" s="465"/>
      <c r="N81" s="464" t="str">
        <f>IF(ISERROR(VLOOKUP(CONCATENATE($N$62,"_",M81),'選手名簿'!$A:$E,5,FALSE))=TRUE,"",VLOOKUP(CONCATENATE($N$62,"_",M81),'選手名簿'!$A:$E,5,FALSE))</f>
        <v/>
      </c>
      <c r="O81" s="527"/>
    </row>
    <row r="82" spans="1:15" ht="26.25" customHeight="1">
      <c r="A82" s="459" t="s">
        <v>666</v>
      </c>
      <c r="B82" s="1064" t="str">
        <f>IF(ISERROR(VLOOKUP(B81,'審判員'!$A:$C,2,FALSE))=TRUE,"",VLOOKUP(B81,'審判員'!$A:$C,2,FALSE))</f>
        <v/>
      </c>
      <c r="C82" s="1065"/>
      <c r="D82" s="461" t="str">
        <f>IF(ISERROR(VLOOKUP(B81,'審判員'!$A:$C,3,FALSE))=TRUE,"",VLOOKUP(B81,'審判員'!$A:$C,3,FALSE))</f>
        <v/>
      </c>
      <c r="E82" s="463"/>
      <c r="F82" s="464" t="str">
        <f>IF(ISERROR(VLOOKUP(CONCATENATE($F$62,"_",G82),'選手名簿'!$A:$E,5,FALSE))=TRUE,"",VLOOKUP(CONCATENATE($F$62,"_",G82),'選手名簿'!$A:$E,5,FALSE))</f>
        <v/>
      </c>
      <c r="G82" s="465"/>
      <c r="H82" s="465"/>
      <c r="I82" s="465"/>
      <c r="J82" s="453"/>
      <c r="K82" s="465"/>
      <c r="L82" s="465"/>
      <c r="M82" s="465"/>
      <c r="N82" s="464" t="str">
        <f>IF(ISERROR(VLOOKUP(CONCATENATE($N$62,"_",M82),'選手名簿'!$A:$E,5,FALSE))=TRUE,"",VLOOKUP(CONCATENATE($N$62,"_",M82),'選手名簿'!$A:$E,5,FALSE))</f>
        <v/>
      </c>
      <c r="O82" s="527"/>
    </row>
    <row r="83" spans="1:15" ht="26.25" customHeight="1">
      <c r="A83" s="459" t="s">
        <v>656</v>
      </c>
      <c r="B83" s="1062" t="s">
        <v>765</v>
      </c>
      <c r="C83" s="1062"/>
      <c r="D83" s="1063"/>
      <c r="E83" s="463"/>
      <c r="F83" s="464" t="str">
        <f>IF(ISERROR(VLOOKUP(CONCATENATE($F$62,"_",G83),'選手名簿'!$A:$E,5,FALSE))=TRUE,"",VLOOKUP(CONCATENATE($F$62,"_",G83),'選手名簿'!$A:$E,5,FALSE))</f>
        <v/>
      </c>
      <c r="G83" s="465"/>
      <c r="H83" s="465"/>
      <c r="I83" s="465"/>
      <c r="J83" s="453"/>
      <c r="K83" s="465"/>
      <c r="L83" s="465"/>
      <c r="M83" s="465"/>
      <c r="N83" s="464" t="str">
        <f>IF(ISERROR(VLOOKUP(CONCATENATE($N$62,"_",M83),'選手名簿'!$A:$E,5,FALSE))=TRUE,"",VLOOKUP(CONCATENATE($N$62,"_",M83),'選手名簿'!$A:$E,5,FALSE))</f>
        <v/>
      </c>
      <c r="O83" s="527"/>
    </row>
    <row r="84" spans="1:15" ht="26.25" customHeight="1">
      <c r="A84" s="459" t="s">
        <v>668</v>
      </c>
      <c r="B84" s="1064" t="str">
        <f>IF(ISERROR(VLOOKUP(B83,'審判員'!$A:$C,2,FALSE))=TRUE,"",VLOOKUP(B83,'審判員'!$A:$C,2,FALSE))</f>
        <v>山本　崇史</v>
      </c>
      <c r="C84" s="1065"/>
      <c r="D84" s="461" t="str">
        <f>IF(ISERROR(VLOOKUP(B83,'審判員'!$A:$C,3,FALSE))=TRUE,"",VLOOKUP(B83,'審判員'!$A:$C,3,FALSE))</f>
        <v>３級</v>
      </c>
      <c r="E84" s="466"/>
      <c r="F84" s="467" t="str">
        <f>IF(ISERROR(VLOOKUP(CONCATENATE($F$62,"_",G84),'選手名簿'!$A:$E,5,FALSE))=TRUE,"",VLOOKUP(CONCATENATE($F$62,"_",G84),'選手名簿'!$A:$E,5,FALSE))</f>
        <v/>
      </c>
      <c r="G84" s="468"/>
      <c r="H84" s="468"/>
      <c r="I84" s="468"/>
      <c r="J84" s="458"/>
      <c r="K84" s="468"/>
      <c r="L84" s="468"/>
      <c r="M84" s="468"/>
      <c r="N84" s="467" t="str">
        <f>IF(ISERROR(VLOOKUP(CONCATENATE($N$62,"_",M84),'選手名簿'!$A:$E,5,FALSE))=TRUE,"",VLOOKUP(CONCATENATE($N$62,"_",M84),'選手名簿'!$A:$E,5,FALSE))</f>
        <v/>
      </c>
      <c r="O84" s="528"/>
    </row>
    <row r="85" ht="9.95" customHeight="1">
      <c r="E85" s="470"/>
    </row>
    <row r="86" ht="9.95" customHeight="1">
      <c r="E86" s="470"/>
    </row>
    <row r="87" ht="9.95" customHeight="1">
      <c r="E87" s="470"/>
    </row>
    <row r="88" ht="9.95" customHeight="1">
      <c r="E88" s="470"/>
    </row>
    <row r="89" spans="2:5" ht="27.4" customHeight="1">
      <c r="B89" s="430" t="s">
        <v>754</v>
      </c>
      <c r="E89" s="470"/>
    </row>
    <row r="90" spans="1:15" ht="27.4" customHeight="1">
      <c r="A90" s="440" t="s">
        <v>644</v>
      </c>
      <c r="B90" s="1058"/>
      <c r="C90" s="1135"/>
      <c r="D90" s="1136"/>
      <c r="E90" s="1042">
        <f>'決勝トーナメント'!T21</f>
        <v>0.5</v>
      </c>
      <c r="F90" s="1130" t="str">
        <f>'決勝トーナメント'!K28</f>
        <v>リノス</v>
      </c>
      <c r="G90" s="1048">
        <f>SUM(I90:I91)</f>
        <v>2</v>
      </c>
      <c r="H90" s="1051" t="s">
        <v>451</v>
      </c>
      <c r="I90" s="441">
        <v>2</v>
      </c>
      <c r="J90" s="441" t="s">
        <v>646</v>
      </c>
      <c r="K90" s="441">
        <v>0</v>
      </c>
      <c r="L90" s="1051" t="s">
        <v>647</v>
      </c>
      <c r="M90" s="1048">
        <f>SUM(K90:K91)</f>
        <v>0</v>
      </c>
      <c r="N90" s="1130" t="str">
        <f>'決勝トーナメント'!O28</f>
        <v>ドリームキッズ</v>
      </c>
      <c r="O90" s="1054"/>
    </row>
    <row r="91" spans="1:15" ht="27.4" customHeight="1">
      <c r="A91" s="442" t="s">
        <v>649</v>
      </c>
      <c r="B91" s="1057"/>
      <c r="C91" s="1057"/>
      <c r="D91" s="1058"/>
      <c r="E91" s="1043"/>
      <c r="F91" s="1131"/>
      <c r="G91" s="1049"/>
      <c r="H91" s="1052"/>
      <c r="I91" s="430">
        <v>0</v>
      </c>
      <c r="J91" s="430" t="s">
        <v>650</v>
      </c>
      <c r="K91" s="430">
        <v>0</v>
      </c>
      <c r="L91" s="1052"/>
      <c r="M91" s="1049"/>
      <c r="N91" s="1131"/>
      <c r="O91" s="1055"/>
    </row>
    <row r="92" spans="1:15" ht="27.4" customHeight="1">
      <c r="A92" s="442" t="s">
        <v>651</v>
      </c>
      <c r="B92" s="1134" t="s">
        <v>9983</v>
      </c>
      <c r="C92" s="1059"/>
      <c r="D92" s="1039"/>
      <c r="E92" s="1044"/>
      <c r="F92" s="1132"/>
      <c r="G92" s="1050"/>
      <c r="H92" s="1053"/>
      <c r="I92" s="444"/>
      <c r="J92" s="444" t="s">
        <v>653</v>
      </c>
      <c r="K92" s="444"/>
      <c r="L92" s="1053"/>
      <c r="M92" s="1050"/>
      <c r="N92" s="1132"/>
      <c r="O92" s="1056"/>
    </row>
    <row r="93" spans="5:14" ht="26.25" customHeight="1" hidden="1">
      <c r="E93" s="513"/>
      <c r="F93" s="446" t="s">
        <v>572</v>
      </c>
      <c r="G93" s="446" t="s">
        <v>656</v>
      </c>
      <c r="H93" s="446" t="s">
        <v>622</v>
      </c>
      <c r="I93" s="446"/>
      <c r="J93" s="514"/>
      <c r="K93" s="446"/>
      <c r="L93" s="446" t="s">
        <v>622</v>
      </c>
      <c r="M93" s="446" t="s">
        <v>656</v>
      </c>
      <c r="N93" s="446" t="s">
        <v>572</v>
      </c>
    </row>
    <row r="94" spans="5:15" ht="26.25" customHeight="1" hidden="1">
      <c r="E94" s="463" t="s">
        <v>658</v>
      </c>
      <c r="F94" s="516" t="str">
        <f>IF(ISERROR(VLOOKUP(CONCATENATE($F$90,"_",G94),'選手名簿'!$A:$E,5,FALSE))=TRUE,"",VLOOKUP(CONCATENATE($F$90,"_",G94),'選手名簿'!$A:$E,5,FALSE))</f>
        <v/>
      </c>
      <c r="G94" s="465"/>
      <c r="H94" s="465"/>
      <c r="I94" s="465"/>
      <c r="J94" s="517"/>
      <c r="K94" s="465"/>
      <c r="L94" s="465"/>
      <c r="M94" s="465"/>
      <c r="N94" s="516" t="str">
        <f>IF(ISERROR(VLOOKUP(CONCATENATE($N$90,"_",M94),'選手名簿'!$A:$E,5,FALSE))=TRUE,"",VLOOKUP(CONCATENATE($N$90,"_",M94),'選手名簿'!$A:$E,5,FALSE))</f>
        <v/>
      </c>
      <c r="O94" s="443"/>
    </row>
    <row r="95" spans="5:15" ht="26.25" customHeight="1" hidden="1">
      <c r="E95" s="463" t="s">
        <v>658</v>
      </c>
      <c r="F95" s="451" t="str">
        <f>IF(ISERROR(VLOOKUP(CONCATENATE($F$90,"_",G95),'選手名簿'!$A:$E,5,FALSE))=TRUE,"",VLOOKUP(CONCATENATE($F$90,"_",G95),'選手名簿'!$A:$E,5,FALSE))</f>
        <v/>
      </c>
      <c r="G95" s="465"/>
      <c r="H95" s="465"/>
      <c r="I95" s="465"/>
      <c r="J95" s="517"/>
      <c r="K95" s="465"/>
      <c r="L95" s="465"/>
      <c r="M95" s="465"/>
      <c r="N95" s="516" t="str">
        <f>IF(ISERROR(VLOOKUP(CONCATENATE($N$90,"_",M95),'選手名簿'!$A:$E,5,FALSE))=TRUE,"",VLOOKUP(CONCATENATE($N$90,"_",M95),'選手名簿'!$A:$E,5,FALSE))</f>
        <v/>
      </c>
      <c r="O95" s="443"/>
    </row>
    <row r="96" spans="5:15" ht="26.25" customHeight="1" hidden="1">
      <c r="E96" s="463" t="s">
        <v>658</v>
      </c>
      <c r="F96" s="516" t="str">
        <f>IF(ISERROR(VLOOKUP(CONCATENATE($F$90,"_",G96),'選手名簿'!$A:$E,5,FALSE))=TRUE,"",VLOOKUP(CONCATENATE($F$90,"_",G96),'選手名簿'!$A:$E,5,FALSE))</f>
        <v/>
      </c>
      <c r="G96" s="465"/>
      <c r="H96" s="465"/>
      <c r="I96" s="465"/>
      <c r="J96" s="517"/>
      <c r="K96" s="465"/>
      <c r="L96" s="465"/>
      <c r="M96" s="465"/>
      <c r="N96" s="516" t="str">
        <f>IF(ISERROR(VLOOKUP(CONCATENATE($N$90,"_",M96),'選手名簿'!$A:$E,5,FALSE))=TRUE,"",VLOOKUP(CONCATENATE($N$90,"_",M96),'選手名簿'!$A:$E,5,FALSE))</f>
        <v/>
      </c>
      <c r="O96" s="443"/>
    </row>
    <row r="97" spans="5:15" ht="26.25" customHeight="1" hidden="1">
      <c r="E97" s="463" t="s">
        <v>658</v>
      </c>
      <c r="F97" s="451" t="str">
        <f>IF(ISERROR(VLOOKUP(CONCATENATE($F$90,"_",G97),'選手名簿'!$A:$E,5,FALSE))=TRUE,"",VLOOKUP(CONCATENATE($F$90,"_",G97),'選手名簿'!$A:$E,5,FALSE))</f>
        <v/>
      </c>
      <c r="G97" s="465"/>
      <c r="H97" s="465"/>
      <c r="I97" s="465"/>
      <c r="J97" s="517"/>
      <c r="K97" s="465"/>
      <c r="L97" s="465"/>
      <c r="M97" s="465"/>
      <c r="N97" s="516" t="str">
        <f>IF(ISERROR(VLOOKUP(CONCATENATE($N$90,"_",M97),'選手名簿'!$A:$E,5,FALSE))=TRUE,"",VLOOKUP(CONCATENATE($N$90,"_",M97),'選手名簿'!$A:$E,5,FALSE))</f>
        <v/>
      </c>
      <c r="O97" s="443"/>
    </row>
    <row r="98" spans="5:15" ht="26.25" customHeight="1" hidden="1">
      <c r="E98" s="463" t="s">
        <v>658</v>
      </c>
      <c r="F98" s="464" t="str">
        <f>IF(ISERROR(VLOOKUP(CONCATENATE($F$90,"_",G98),'選手名簿'!$A:$E,5,FALSE))=TRUE,"",VLOOKUP(CONCATENATE($F$90,"_",G98),'選手名簿'!$A:$E,5,FALSE))</f>
        <v/>
      </c>
      <c r="G98" s="465"/>
      <c r="H98" s="465"/>
      <c r="I98" s="465"/>
      <c r="J98" s="517"/>
      <c r="K98" s="465"/>
      <c r="L98" s="465"/>
      <c r="M98" s="465"/>
      <c r="N98" s="516" t="str">
        <f>IF(ISERROR(VLOOKUP(CONCATENATE($N$90,"_",M98),'選手名簿'!$A:$E,5,FALSE))=TRUE,"",VLOOKUP(CONCATENATE($N$90,"_",M98),'選手名簿'!$A:$E,5,FALSE))</f>
        <v/>
      </c>
      <c r="O98" s="520"/>
    </row>
    <row r="99" spans="5:15" ht="26.25" customHeight="1" hidden="1">
      <c r="E99" s="463" t="s">
        <v>658</v>
      </c>
      <c r="F99" s="464" t="str">
        <f>IF(ISERROR(VLOOKUP(CONCATENATE($F$90,"_",G99),'選手名簿'!$A:$E,5,FALSE))=TRUE,"",VLOOKUP(CONCATENATE($F$90,"_",G99),'選手名簿'!$A:$E,5,FALSE))</f>
        <v/>
      </c>
      <c r="G99" s="465"/>
      <c r="H99" s="465"/>
      <c r="I99" s="465"/>
      <c r="J99" s="517"/>
      <c r="K99" s="465"/>
      <c r="L99" s="465"/>
      <c r="M99" s="465"/>
      <c r="N99" s="464" t="str">
        <f>IF(ISERROR(VLOOKUP(CONCATENATE($N$90,"_",M99),'選手名簿'!$A:$E,5,FALSE))=TRUE,"",VLOOKUP(CONCATENATE($N$90,"_",M99),'選手名簿'!$A:$E,5,FALSE))</f>
        <v/>
      </c>
      <c r="O99" s="520"/>
    </row>
    <row r="100" spans="5:15" ht="26.25" customHeight="1" hidden="1">
      <c r="E100" s="463" t="s">
        <v>658</v>
      </c>
      <c r="F100" s="464" t="str">
        <f>IF(ISERROR(VLOOKUP(CONCATENATE($F$90,"_",G100),'選手名簿'!$A:$E,5,FALSE))=TRUE,"",VLOOKUP(CONCATENATE($F$90,"_",G100),'選手名簿'!$A:$E,5,FALSE))</f>
        <v/>
      </c>
      <c r="G100" s="465"/>
      <c r="H100" s="465"/>
      <c r="I100" s="465"/>
      <c r="J100" s="517"/>
      <c r="K100" s="465"/>
      <c r="L100" s="465"/>
      <c r="M100" s="465"/>
      <c r="N100" s="464" t="str">
        <f>IF(ISERROR(VLOOKUP(CONCATENATE($N$90,"_",M100),'選手名簿'!$A:$E,5,FALSE))=TRUE,"",VLOOKUP(CONCATENATE($N$90,"_",M100),'選手名簿'!$A:$E,5,FALSE))</f>
        <v/>
      </c>
      <c r="O100" s="520"/>
    </row>
    <row r="101" spans="5:15" ht="26.25" customHeight="1" hidden="1">
      <c r="E101" s="463" t="s">
        <v>658</v>
      </c>
      <c r="F101" s="464" t="str">
        <f>IF(ISERROR(VLOOKUP(CONCATENATE($F$90,"_",G101),'選手名簿'!$A:$E,5,FALSE))=TRUE,"",VLOOKUP(CONCATENATE($F$90,"_",G101),'選手名簿'!$A:$E,5,FALSE))</f>
        <v/>
      </c>
      <c r="G101" s="465"/>
      <c r="H101" s="465"/>
      <c r="I101" s="465"/>
      <c r="J101" s="517"/>
      <c r="K101" s="465"/>
      <c r="L101" s="465"/>
      <c r="M101" s="465"/>
      <c r="N101" s="464" t="str">
        <f>IF(ISERROR(VLOOKUP(CONCATENATE($N$90,"_",M101),'選手名簿'!$A:$E,5,FALSE))=TRUE,"",VLOOKUP(CONCATENATE($N$90,"_",M101),'選手名簿'!$A:$E,5,FALSE))</f>
        <v/>
      </c>
      <c r="O101" s="520"/>
    </row>
    <row r="102" spans="5:15" ht="26.25" customHeight="1" hidden="1">
      <c r="E102" s="463" t="s">
        <v>658</v>
      </c>
      <c r="F102" s="464" t="str">
        <f>IF(ISERROR(VLOOKUP(CONCATENATE($F$90,"_",G102),'選手名簿'!$A:$E,5,FALSE))=TRUE,"",VLOOKUP(CONCATENATE($F$90,"_",G102),'選手名簿'!$A:$E,5,FALSE))</f>
        <v/>
      </c>
      <c r="G102" s="465"/>
      <c r="H102" s="465"/>
      <c r="I102" s="465"/>
      <c r="J102" s="517"/>
      <c r="K102" s="465"/>
      <c r="L102" s="465"/>
      <c r="M102" s="465"/>
      <c r="N102" s="464" t="str">
        <f>IF(ISERROR(VLOOKUP(CONCATENATE($N$90,"_",M102),'選手名簿'!$A:$E,5,FALSE))=TRUE,"",VLOOKUP(CONCATENATE($N$90,"_",M102),'選手名簿'!$A:$E,5,FALSE))</f>
        <v/>
      </c>
      <c r="O102" s="520"/>
    </row>
    <row r="103" spans="5:15" ht="26.25" customHeight="1" hidden="1">
      <c r="E103" s="521" t="s">
        <v>658</v>
      </c>
      <c r="F103" s="522" t="str">
        <f>IF(ISERROR(VLOOKUP(CONCATENATE($F$90,"_",G103),'選手名簿'!$A:$E,5,FALSE))=TRUE,"",VLOOKUP(CONCATENATE($F$90,"_",G103),'選手名簿'!$A:$E,5,FALSE))</f>
        <v/>
      </c>
      <c r="G103" s="523"/>
      <c r="H103" s="523"/>
      <c r="I103" s="523"/>
      <c r="J103" s="524"/>
      <c r="K103" s="523"/>
      <c r="L103" s="523"/>
      <c r="M103" s="523"/>
      <c r="N103" s="522" t="str">
        <f>IF(ISERROR(VLOOKUP(CONCATENATE($N$90,"_",M103),'選手名簿'!$A:$E,5,FALSE))=TRUE,"",VLOOKUP(CONCATENATE($N$90,"_",M103),'選手名簿'!$A:$E,5,FALSE))</f>
        <v/>
      </c>
      <c r="O103" s="520"/>
    </row>
    <row r="104" spans="1:15" ht="27.4" customHeight="1">
      <c r="A104" s="1060" t="s">
        <v>654</v>
      </c>
      <c r="B104" s="1060"/>
      <c r="C104" s="1060"/>
      <c r="D104" s="1061"/>
      <c r="E104" s="445" t="s">
        <v>655</v>
      </c>
      <c r="F104" s="446" t="s">
        <v>572</v>
      </c>
      <c r="G104" s="446" t="s">
        <v>656</v>
      </c>
      <c r="H104" s="446" t="s">
        <v>622</v>
      </c>
      <c r="I104" s="447" t="s">
        <v>657</v>
      </c>
      <c r="J104" s="448"/>
      <c r="K104" s="447" t="s">
        <v>657</v>
      </c>
      <c r="L104" s="446" t="s">
        <v>622</v>
      </c>
      <c r="M104" s="446" t="s">
        <v>656</v>
      </c>
      <c r="N104" s="446" t="s">
        <v>572</v>
      </c>
      <c r="O104" s="526" t="s">
        <v>655</v>
      </c>
    </row>
    <row r="105" spans="1:15" ht="26.25" customHeight="1">
      <c r="A105" s="459" t="s">
        <v>656</v>
      </c>
      <c r="B105" s="1062" t="s">
        <v>774</v>
      </c>
      <c r="C105" s="1062"/>
      <c r="D105" s="1063"/>
      <c r="E105" s="463"/>
      <c r="F105" s="464" t="str">
        <f>IF(ISERROR(VLOOKUP(CONCATENATE($F$90,"_",G105),'選手名簿'!$A:$E,5,FALSE))=TRUE,"",VLOOKUP(CONCATENATE($F$90,"_",G105),'選手名簿'!$A:$E,5,FALSE))</f>
        <v/>
      </c>
      <c r="G105" s="465"/>
      <c r="H105" s="465"/>
      <c r="I105" s="465"/>
      <c r="J105" s="453"/>
      <c r="K105" s="465"/>
      <c r="L105" s="465"/>
      <c r="M105" s="465"/>
      <c r="N105" s="464" t="str">
        <f>IF(ISERROR(VLOOKUP(CONCATENATE($N$90,"_",M105),'選手名簿'!$A:$E,5,FALSE))=TRUE,"",VLOOKUP(CONCATENATE($N$90,"_",M105),'選手名簿'!$A:$E,5,FALSE))</f>
        <v/>
      </c>
      <c r="O105" s="527"/>
    </row>
    <row r="106" spans="1:15" ht="26.25" customHeight="1">
      <c r="A106" s="459" t="s">
        <v>240</v>
      </c>
      <c r="B106" s="1064" t="str">
        <f>IF(ISERROR(VLOOKUP(B105,'審判員'!$A:$C,2,FALSE))=TRUE,"",VLOOKUP(B105,'審判員'!$A:$C,2,FALSE))</f>
        <v>野中　裕介</v>
      </c>
      <c r="C106" s="1065"/>
      <c r="D106" s="461" t="str">
        <f>IF(ISERROR(VLOOKUP(B105,'審判員'!$A:$C,3,FALSE))=TRUE,"",VLOOKUP(B105,'審判員'!$A:$C,3,FALSE))</f>
        <v>３級</v>
      </c>
      <c r="E106" s="463"/>
      <c r="F106" s="464" t="str">
        <f>IF(ISERROR(VLOOKUP(CONCATENATE($F$90,"_",G106),'選手名簿'!$A:$E,5,FALSE))=TRUE,"",VLOOKUP(CONCATENATE($F$90,"_",G106),'選手名簿'!$A:$E,5,FALSE))</f>
        <v/>
      </c>
      <c r="G106" s="465"/>
      <c r="H106" s="465"/>
      <c r="I106" s="465"/>
      <c r="J106" s="453"/>
      <c r="K106" s="465"/>
      <c r="L106" s="465"/>
      <c r="M106" s="465"/>
      <c r="N106" s="464" t="str">
        <f>IF(ISERROR(VLOOKUP(CONCATENATE($N$90,"_",M106),'選手名簿'!$A:$E,5,FALSE))=TRUE,"",VLOOKUP(CONCATENATE($N$90,"_",M106),'選手名簿'!$A:$E,5,FALSE))</f>
        <v/>
      </c>
      <c r="O106" s="527"/>
    </row>
    <row r="107" spans="1:15" ht="26.25" customHeight="1">
      <c r="A107" s="459" t="s">
        <v>656</v>
      </c>
      <c r="B107" s="1137"/>
      <c r="C107" s="1137"/>
      <c r="D107" s="1138"/>
      <c r="E107" s="463"/>
      <c r="F107" s="464" t="str">
        <f>IF(ISERROR(VLOOKUP(CONCATENATE($F$90,"_",G107),'選手名簿'!$A:$E,5,FALSE))=TRUE,"",VLOOKUP(CONCATENATE($F$90,"_",G107),'選手名簿'!$A:$E,5,FALSE))</f>
        <v/>
      </c>
      <c r="G107" s="465"/>
      <c r="H107" s="465"/>
      <c r="I107" s="465"/>
      <c r="J107" s="453"/>
      <c r="K107" s="465"/>
      <c r="L107" s="465"/>
      <c r="M107" s="465"/>
      <c r="N107" s="464" t="str">
        <f>IF(ISERROR(VLOOKUP(CONCATENATE($N$90,"_",M107),'選手名簿'!$A:$E,5,FALSE))=TRUE,"",VLOOKUP(CONCATENATE($N$90,"_",M107),'選手名簿'!$A:$E,5,FALSE))</f>
        <v/>
      </c>
      <c r="O107" s="527"/>
    </row>
    <row r="108" spans="1:15" ht="26.25" customHeight="1">
      <c r="A108" s="459" t="s">
        <v>663</v>
      </c>
      <c r="B108" s="1064" t="str">
        <f>IF(ISERROR(VLOOKUP(B107,'審判員'!$A:$C,2,FALSE))=TRUE,"",VLOOKUP(B107,'審判員'!$A:$C,2,FALSE))</f>
        <v/>
      </c>
      <c r="C108" s="1065"/>
      <c r="D108" s="461" t="str">
        <f>IF(ISERROR(VLOOKUP(B107,'審判員'!$A:$C,3,FALSE))=TRUE,"",VLOOKUP(B107,'審判員'!$A:$C,3,FALSE))</f>
        <v/>
      </c>
      <c r="E108" s="463"/>
      <c r="F108" s="464" t="str">
        <f>IF(ISERROR(VLOOKUP(CONCATENATE($F$90,"_",G108),'選手名簿'!$A:$E,5,FALSE))=TRUE,"",VLOOKUP(CONCATENATE($F$90,"_",G108),'選手名簿'!$A:$E,5,FALSE))</f>
        <v/>
      </c>
      <c r="G108" s="465"/>
      <c r="H108" s="465"/>
      <c r="I108" s="465"/>
      <c r="J108" s="453"/>
      <c r="K108" s="465"/>
      <c r="L108" s="465"/>
      <c r="M108" s="465"/>
      <c r="N108" s="464" t="str">
        <f>IF(ISERROR(VLOOKUP(CONCATENATE($N$90,"_",M108),'選手名簿'!$A:$E,5,FALSE))=TRUE,"",VLOOKUP(CONCATENATE($N$90,"_",M108),'選手名簿'!$A:$E,5,FALSE))</f>
        <v/>
      </c>
      <c r="O108" s="527"/>
    </row>
    <row r="109" spans="1:15" ht="26.25" customHeight="1">
      <c r="A109" s="459" t="s">
        <v>656</v>
      </c>
      <c r="B109" s="1137"/>
      <c r="C109" s="1137"/>
      <c r="D109" s="1138"/>
      <c r="E109" s="463"/>
      <c r="F109" s="464" t="str">
        <f>IF(ISERROR(VLOOKUP(CONCATENATE($F$90,"_",G109),'選手名簿'!$A:$E,5,FALSE))=TRUE,"",VLOOKUP(CONCATENATE($F$90,"_",G109),'選手名簿'!$A:$E,5,FALSE))</f>
        <v/>
      </c>
      <c r="G109" s="465"/>
      <c r="H109" s="465"/>
      <c r="I109" s="465"/>
      <c r="J109" s="453"/>
      <c r="K109" s="465"/>
      <c r="L109" s="465"/>
      <c r="M109" s="465"/>
      <c r="N109" s="464" t="str">
        <f>IF(ISERROR(VLOOKUP(CONCATENATE($N$90,"_",M109),'選手名簿'!$A:$E,5,FALSE))=TRUE,"",VLOOKUP(CONCATENATE($N$90,"_",M109),'選手名簿'!$A:$E,5,FALSE))</f>
        <v/>
      </c>
      <c r="O109" s="527"/>
    </row>
    <row r="110" spans="1:15" ht="26.25" customHeight="1">
      <c r="A110" s="459" t="s">
        <v>666</v>
      </c>
      <c r="B110" s="1064" t="str">
        <f>IF(ISERROR(VLOOKUP(B109,'審判員'!$A:$C,2,FALSE))=TRUE,"",VLOOKUP(B109,'審判員'!$A:$C,2,FALSE))</f>
        <v/>
      </c>
      <c r="C110" s="1065"/>
      <c r="D110" s="461" t="str">
        <f>IF(ISERROR(VLOOKUP(B109,'審判員'!$A:$C,3,FALSE))=TRUE,"",VLOOKUP(B109,'審判員'!$A:$C,3,FALSE))</f>
        <v/>
      </c>
      <c r="E110" s="463"/>
      <c r="F110" s="464" t="str">
        <f>IF(ISERROR(VLOOKUP(CONCATENATE($F$90,"_",G110),'選手名簿'!$A:$E,5,FALSE))=TRUE,"",VLOOKUP(CONCATENATE($F$90,"_",G110),'選手名簿'!$A:$E,5,FALSE))</f>
        <v/>
      </c>
      <c r="G110" s="465"/>
      <c r="H110" s="465"/>
      <c r="I110" s="465"/>
      <c r="J110" s="453"/>
      <c r="K110" s="465"/>
      <c r="L110" s="465"/>
      <c r="M110" s="465"/>
      <c r="N110" s="464" t="str">
        <f>IF(ISERROR(VLOOKUP(CONCATENATE($N$90,"_",M110),'選手名簿'!$A:$E,5,FALSE))=TRUE,"",VLOOKUP(CONCATENATE($N$90,"_",M110),'選手名簿'!$A:$E,5,FALSE))</f>
        <v/>
      </c>
      <c r="O110" s="527"/>
    </row>
    <row r="111" spans="1:15" ht="26.25" customHeight="1">
      <c r="A111" s="459" t="s">
        <v>656</v>
      </c>
      <c r="B111" s="1062" t="s">
        <v>773</v>
      </c>
      <c r="C111" s="1062"/>
      <c r="D111" s="1063"/>
      <c r="E111" s="463"/>
      <c r="F111" s="464" t="str">
        <f>IF(ISERROR(VLOOKUP(CONCATENATE($F$90,"_",G111),'選手名簿'!$A:$E,5,FALSE))=TRUE,"",VLOOKUP(CONCATENATE($F$90,"_",G111),'選手名簿'!$A:$E,5,FALSE))</f>
        <v/>
      </c>
      <c r="G111" s="465"/>
      <c r="H111" s="465"/>
      <c r="I111" s="465"/>
      <c r="J111" s="453"/>
      <c r="K111" s="465"/>
      <c r="L111" s="465"/>
      <c r="M111" s="465"/>
      <c r="N111" s="464" t="str">
        <f>IF(ISERROR(VLOOKUP(CONCATENATE($N$90,"_",M111),'選手名簿'!$A:$E,5,FALSE))=TRUE,"",VLOOKUP(CONCATENATE($N$90,"_",M111),'選手名簿'!$A:$E,5,FALSE))</f>
        <v/>
      </c>
      <c r="O111" s="527"/>
    </row>
    <row r="112" spans="1:15" ht="26.25" customHeight="1">
      <c r="A112" s="459" t="s">
        <v>668</v>
      </c>
      <c r="B112" s="1064" t="str">
        <f>IF(ISERROR(VLOOKUP(B111,'審判員'!$A:$C,2,FALSE))=TRUE,"",VLOOKUP(B111,'審判員'!$A:$C,2,FALSE))</f>
        <v>森山　幸介</v>
      </c>
      <c r="C112" s="1065"/>
      <c r="D112" s="461" t="str">
        <f>IF(ISERROR(VLOOKUP(B111,'審判員'!$A:$C,3,FALSE))=TRUE,"",VLOOKUP(B111,'審判員'!$A:$C,3,FALSE))</f>
        <v>３級</v>
      </c>
      <c r="E112" s="466"/>
      <c r="F112" s="467" t="str">
        <f>IF(ISERROR(VLOOKUP(CONCATENATE($F$90,"_",G112),'選手名簿'!$A:$E,5,FALSE))=TRUE,"",VLOOKUP(CONCATENATE($F$90,"_",G112),'選手名簿'!$A:$E,5,FALSE))</f>
        <v/>
      </c>
      <c r="G112" s="468"/>
      <c r="H112" s="468"/>
      <c r="I112" s="468"/>
      <c r="J112" s="458"/>
      <c r="K112" s="468"/>
      <c r="L112" s="468"/>
      <c r="M112" s="468"/>
      <c r="N112" s="467" t="str">
        <f>IF(ISERROR(VLOOKUP(CONCATENATE($N$90,"_",M112),'選手名簿'!$A:$E,5,FALSE))=TRUE,"",VLOOKUP(CONCATENATE($N$90,"_",M112),'選手名簿'!$A:$E,5,FALSE))</f>
        <v/>
      </c>
      <c r="O112" s="528"/>
    </row>
  </sheetData>
  <mergeCells count="126">
    <mergeCell ref="A104:D104"/>
    <mergeCell ref="B105:D105"/>
    <mergeCell ref="B106:C106"/>
    <mergeCell ref="B107:D107"/>
    <mergeCell ref="B108:C108"/>
    <mergeCell ref="B109:D109"/>
    <mergeCell ref="B110:C110"/>
    <mergeCell ref="B111:D111"/>
    <mergeCell ref="B112:C112"/>
    <mergeCell ref="B90:D90"/>
    <mergeCell ref="E90:E92"/>
    <mergeCell ref="F90:F92"/>
    <mergeCell ref="G90:G92"/>
    <mergeCell ref="H90:H92"/>
    <mergeCell ref="L90:L92"/>
    <mergeCell ref="M90:M92"/>
    <mergeCell ref="N90:N92"/>
    <mergeCell ref="O90:O92"/>
    <mergeCell ref="B91:D91"/>
    <mergeCell ref="B92:D92"/>
    <mergeCell ref="A76:D76"/>
    <mergeCell ref="B77:D77"/>
    <mergeCell ref="B78:C78"/>
    <mergeCell ref="B79:D79"/>
    <mergeCell ref="B80:C80"/>
    <mergeCell ref="B81:D81"/>
    <mergeCell ref="B82:C82"/>
    <mergeCell ref="B83:D83"/>
    <mergeCell ref="B84:C84"/>
    <mergeCell ref="B53:D53"/>
    <mergeCell ref="R53:T53"/>
    <mergeCell ref="B54:C54"/>
    <mergeCell ref="R54:S54"/>
    <mergeCell ref="B55:D55"/>
    <mergeCell ref="R55:T55"/>
    <mergeCell ref="B56:C56"/>
    <mergeCell ref="R56:S56"/>
    <mergeCell ref="B62:D62"/>
    <mergeCell ref="E62:E64"/>
    <mergeCell ref="F62:F64"/>
    <mergeCell ref="G62:G64"/>
    <mergeCell ref="H62:H64"/>
    <mergeCell ref="L62:L64"/>
    <mergeCell ref="M62:M64"/>
    <mergeCell ref="N62:N64"/>
    <mergeCell ref="O62:O64"/>
    <mergeCell ref="B63:D63"/>
    <mergeCell ref="B64:D64"/>
    <mergeCell ref="A48:D48"/>
    <mergeCell ref="Q48:T48"/>
    <mergeCell ref="B49:D49"/>
    <mergeCell ref="R49:T49"/>
    <mergeCell ref="B50:C50"/>
    <mergeCell ref="R50:S50"/>
    <mergeCell ref="B51:D51"/>
    <mergeCell ref="R51:T51"/>
    <mergeCell ref="B52:C52"/>
    <mergeCell ref="R52:S52"/>
    <mergeCell ref="U34:U36"/>
    <mergeCell ref="V34:V36"/>
    <mergeCell ref="W34:W36"/>
    <mergeCell ref="X34:X36"/>
    <mergeCell ref="AB34:AB36"/>
    <mergeCell ref="AC34:AC36"/>
    <mergeCell ref="AD34:AD36"/>
    <mergeCell ref="AE34:AE36"/>
    <mergeCell ref="B35:D35"/>
    <mergeCell ref="R35:T35"/>
    <mergeCell ref="B36:D36"/>
    <mergeCell ref="R36:T36"/>
    <mergeCell ref="B27:D27"/>
    <mergeCell ref="R27:T27"/>
    <mergeCell ref="B28:C28"/>
    <mergeCell ref="R28:S28"/>
    <mergeCell ref="B34:D34"/>
    <mergeCell ref="E34:E36"/>
    <mergeCell ref="F34:F36"/>
    <mergeCell ref="G34:G36"/>
    <mergeCell ref="H34:H36"/>
    <mergeCell ref="L34:L36"/>
    <mergeCell ref="M34:M36"/>
    <mergeCell ref="N34:N36"/>
    <mergeCell ref="O34:O36"/>
    <mergeCell ref="R34:T34"/>
    <mergeCell ref="B22:C22"/>
    <mergeCell ref="R22:S22"/>
    <mergeCell ref="B23:D23"/>
    <mergeCell ref="R23:T23"/>
    <mergeCell ref="B24:C24"/>
    <mergeCell ref="R24:S24"/>
    <mergeCell ref="B25:D25"/>
    <mergeCell ref="R25:T25"/>
    <mergeCell ref="B26:C26"/>
    <mergeCell ref="R26:S26"/>
    <mergeCell ref="AE6:AE8"/>
    <mergeCell ref="B7:D7"/>
    <mergeCell ref="R7:T7"/>
    <mergeCell ref="B8:D8"/>
    <mergeCell ref="R8:T8"/>
    <mergeCell ref="A20:D20"/>
    <mergeCell ref="Q20:T20"/>
    <mergeCell ref="B21:D21"/>
    <mergeCell ref="R21:T21"/>
    <mergeCell ref="A1:J1"/>
    <mergeCell ref="K1:N1"/>
    <mergeCell ref="Q1:Z1"/>
    <mergeCell ref="AA1:AD1"/>
    <mergeCell ref="B3:E3"/>
    <mergeCell ref="R3:U3"/>
    <mergeCell ref="B6:D6"/>
    <mergeCell ref="E6:E8"/>
    <mergeCell ref="F6:F8"/>
    <mergeCell ref="G6:G8"/>
    <mergeCell ref="H6:H8"/>
    <mergeCell ref="L6:L8"/>
    <mergeCell ref="M6:M8"/>
    <mergeCell ref="N6:N8"/>
    <mergeCell ref="O6:O8"/>
    <mergeCell ref="R6:T6"/>
    <mergeCell ref="U6:U8"/>
    <mergeCell ref="V6:V8"/>
    <mergeCell ref="W6:W8"/>
    <mergeCell ref="X6:X8"/>
    <mergeCell ref="AB6:AB8"/>
    <mergeCell ref="AC6:AC8"/>
    <mergeCell ref="AD6:AD8"/>
  </mergeCells>
  <dataValidations count="2">
    <dataValidation type="list" allowBlank="1" showInputMessage="1" showErrorMessage="1" sqref="E21:E28 O21:O28 U21:U28 AE21:AE28 E49:E56 U49:U56 O49:O56 AE49:AE56 E77:E84 E105:E112 O77:O84 O105:O112">
      <formula1>審判員!$I$1:$I$3</formula1>
    </dataValidation>
    <dataValidation type="list" allowBlank="1" showInputMessage="1" showErrorMessage="1" sqref="I21:I28 K21:K28 Y21:Y28 AA21:AA28 I49:I56 K49:K56 Y49:Y56 AA49:AA56 I77:I84 K77:K84 I105:I112 K105:K112">
      <formula1>審判員!$K$1:$K$17</formula1>
    </dataValidation>
  </dataValidation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D75"/>
  <sheetViews>
    <sheetView showGridLines="0" zoomScale="70" zoomScaleNormal="70" workbookViewId="0" topLeftCell="A1">
      <selection activeCell="M1" sqref="M1"/>
    </sheetView>
  </sheetViews>
  <sheetFormatPr defaultColWidth="3.875" defaultRowHeight="13.5"/>
  <cols>
    <col min="1" max="41" width="3.875" style="529" customWidth="1"/>
    <col min="42" max="43" width="8.50390625" style="530" hidden="1" customWidth="1"/>
    <col min="44" max="44" width="15.625" style="530" hidden="1" customWidth="1"/>
    <col min="45" max="46" width="8.50390625" style="530" hidden="1" customWidth="1"/>
    <col min="47" max="49" width="3.50390625" style="529" hidden="1" customWidth="1"/>
    <col min="50" max="50" width="8.50390625" style="529" hidden="1" customWidth="1"/>
    <col min="51" max="51" width="15.625" style="530" hidden="1" customWidth="1"/>
    <col min="52" max="53" width="8.50390625" style="530" hidden="1" customWidth="1"/>
    <col min="54" max="57" width="8.50390625" style="529" customWidth="1"/>
    <col min="58" max="16384" width="3.875" style="529" customWidth="1"/>
  </cols>
  <sheetData>
    <row r="1" spans="1:27" ht="30" customHeight="1">
      <c r="A1" s="1139" t="s">
        <v>775</v>
      </c>
      <c r="B1" s="1139"/>
      <c r="C1" s="1140"/>
      <c r="D1" s="1140"/>
      <c r="E1" s="1140"/>
      <c r="F1" s="1140"/>
      <c r="G1" s="1141" t="s">
        <v>776</v>
      </c>
      <c r="H1" s="1141"/>
      <c r="I1" s="1141"/>
      <c r="J1" s="1141"/>
      <c r="K1" s="1142">
        <v>29</v>
      </c>
      <c r="L1" s="1141"/>
      <c r="T1" s="531"/>
      <c r="U1" s="531"/>
      <c r="V1" s="531"/>
      <c r="W1" s="531"/>
      <c r="X1" s="531"/>
      <c r="Y1" s="531"/>
      <c r="AA1" s="531"/>
    </row>
    <row r="2" spans="1:36" ht="20.15" customHeight="1">
      <c r="A2" s="1143" t="s">
        <v>777</v>
      </c>
      <c r="B2" s="1144"/>
      <c r="C2" s="1145" t="s">
        <v>778</v>
      </c>
      <c r="D2" s="1146"/>
      <c r="E2" s="1146"/>
      <c r="F2" s="1146"/>
      <c r="G2" s="1146"/>
      <c r="H2" s="1146"/>
      <c r="I2" s="1146"/>
      <c r="J2" s="1146"/>
      <c r="K2" s="1146"/>
      <c r="L2" s="1146"/>
      <c r="M2" s="1146"/>
      <c r="N2" s="1147"/>
      <c r="O2" s="535" t="s">
        <v>779</v>
      </c>
      <c r="P2" s="1154">
        <v>2</v>
      </c>
      <c r="Q2" s="1154"/>
      <c r="R2" s="536" t="s">
        <v>237</v>
      </c>
      <c r="S2" s="537"/>
      <c r="T2" s="533"/>
      <c r="U2" s="533"/>
      <c r="V2" s="533"/>
      <c r="W2" s="533"/>
      <c r="X2" s="533"/>
      <c r="Y2" s="533"/>
      <c r="Z2" s="533"/>
      <c r="AA2" s="534"/>
      <c r="AB2" s="538" t="s">
        <v>780</v>
      </c>
      <c r="AC2" s="1155" t="s">
        <v>781</v>
      </c>
      <c r="AD2" s="1144"/>
      <c r="AE2" s="538" t="s">
        <v>782</v>
      </c>
      <c r="AF2" s="1158"/>
      <c r="AG2" s="1159"/>
      <c r="AH2" s="1159"/>
      <c r="AI2" s="1159"/>
      <c r="AJ2" s="1160"/>
    </row>
    <row r="3" spans="1:36" ht="20.15" customHeight="1">
      <c r="A3" s="1161" t="s">
        <v>783</v>
      </c>
      <c r="B3" s="1162"/>
      <c r="C3" s="1148"/>
      <c r="D3" s="1149"/>
      <c r="E3" s="1149"/>
      <c r="F3" s="1149"/>
      <c r="G3" s="1149"/>
      <c r="H3" s="1149"/>
      <c r="I3" s="1149"/>
      <c r="J3" s="1149"/>
      <c r="K3" s="1149"/>
      <c r="L3" s="1149"/>
      <c r="M3" s="1149"/>
      <c r="N3" s="1150"/>
      <c r="O3" s="1163" t="s">
        <v>567</v>
      </c>
      <c r="P3" s="1164"/>
      <c r="Q3" s="1163" t="s">
        <v>784</v>
      </c>
      <c r="R3" s="1164"/>
      <c r="S3" s="1148" t="s">
        <v>785</v>
      </c>
      <c r="T3" s="1149"/>
      <c r="U3" s="1149"/>
      <c r="V3" s="1149"/>
      <c r="W3" s="1149"/>
      <c r="X3" s="1149"/>
      <c r="Y3" s="1149"/>
      <c r="Z3" s="1149"/>
      <c r="AA3" s="1150"/>
      <c r="AB3" s="544" t="s">
        <v>786</v>
      </c>
      <c r="AC3" s="1156"/>
      <c r="AD3" s="1157"/>
      <c r="AE3" s="546" t="s">
        <v>787</v>
      </c>
      <c r="AF3" s="1165" t="s">
        <v>788</v>
      </c>
      <c r="AG3" s="1166"/>
      <c r="AH3" s="1166"/>
      <c r="AI3" s="1166"/>
      <c r="AJ3" s="1167"/>
    </row>
    <row r="4" spans="1:51" ht="20.15" customHeight="1">
      <c r="A4" s="1168" t="s">
        <v>789</v>
      </c>
      <c r="B4" s="1157"/>
      <c r="C4" s="1151"/>
      <c r="D4" s="1152"/>
      <c r="E4" s="1152"/>
      <c r="F4" s="1152"/>
      <c r="G4" s="1152"/>
      <c r="H4" s="1152"/>
      <c r="I4" s="1152"/>
      <c r="J4" s="1152"/>
      <c r="K4" s="1152"/>
      <c r="L4" s="1152"/>
      <c r="M4" s="1152"/>
      <c r="N4" s="1153"/>
      <c r="O4" s="1169" t="s">
        <v>568</v>
      </c>
      <c r="P4" s="1157"/>
      <c r="Q4" s="1169" t="s">
        <v>790</v>
      </c>
      <c r="R4" s="1157"/>
      <c r="S4" s="1151" t="s">
        <v>791</v>
      </c>
      <c r="T4" s="1152"/>
      <c r="U4" s="1152"/>
      <c r="V4" s="1152"/>
      <c r="W4" s="1152"/>
      <c r="X4" s="1152"/>
      <c r="Y4" s="1152"/>
      <c r="Z4" s="1152"/>
      <c r="AA4" s="1153"/>
      <c r="AB4" s="544" t="s">
        <v>792</v>
      </c>
      <c r="AC4" s="1170"/>
      <c r="AD4" s="1171"/>
      <c r="AE4" s="546" t="s">
        <v>794</v>
      </c>
      <c r="AF4" s="1172" t="s">
        <v>696</v>
      </c>
      <c r="AG4" s="1173"/>
      <c r="AH4" s="1173"/>
      <c r="AI4" s="1173"/>
      <c r="AJ4" s="1174"/>
      <c r="AX4" s="541"/>
      <c r="AY4" s="553"/>
    </row>
    <row r="5" spans="1:51" ht="20.15" customHeight="1">
      <c r="A5" s="1175" t="s">
        <v>783</v>
      </c>
      <c r="B5" s="1164"/>
      <c r="C5" s="1176" t="s">
        <v>795</v>
      </c>
      <c r="D5" s="1177"/>
      <c r="E5" s="1177"/>
      <c r="F5" s="1177"/>
      <c r="G5" s="1177"/>
      <c r="H5" s="1177"/>
      <c r="I5" s="1178"/>
      <c r="J5" s="555" t="s">
        <v>796</v>
      </c>
      <c r="K5" s="543" t="s">
        <v>797</v>
      </c>
      <c r="L5" s="1185" t="s">
        <v>798</v>
      </c>
      <c r="M5" s="1186"/>
      <c r="N5" s="557" t="s">
        <v>799</v>
      </c>
      <c r="O5" s="558" t="s">
        <v>800</v>
      </c>
      <c r="P5" s="559" t="s">
        <v>801</v>
      </c>
      <c r="Q5" s="542" t="s">
        <v>802</v>
      </c>
      <c r="R5" s="555" t="s">
        <v>803</v>
      </c>
      <c r="S5" s="1187" t="s">
        <v>266</v>
      </c>
      <c r="T5" s="1188"/>
      <c r="U5" s="555" t="s">
        <v>804</v>
      </c>
      <c r="V5" s="560" t="s">
        <v>805</v>
      </c>
      <c r="W5" s="560"/>
      <c r="X5" s="561"/>
      <c r="Y5" s="560"/>
      <c r="Z5" s="562"/>
      <c r="AA5" s="563" t="s">
        <v>598</v>
      </c>
      <c r="AB5" s="560"/>
      <c r="AC5" s="560"/>
      <c r="AD5" s="560"/>
      <c r="AE5" s="562"/>
      <c r="AF5" s="563" t="s">
        <v>806</v>
      </c>
      <c r="AG5" s="560"/>
      <c r="AH5" s="560"/>
      <c r="AI5" s="560"/>
      <c r="AJ5" s="564"/>
      <c r="AX5" s="541"/>
      <c r="AY5" s="553"/>
    </row>
    <row r="6" spans="1:36" ht="20.15" customHeight="1">
      <c r="A6" s="1161"/>
      <c r="B6" s="1189"/>
      <c r="C6" s="1179"/>
      <c r="D6" s="1180"/>
      <c r="E6" s="1180"/>
      <c r="F6" s="1180"/>
      <c r="G6" s="1180"/>
      <c r="H6" s="1180"/>
      <c r="I6" s="1181"/>
      <c r="J6" s="566"/>
      <c r="K6" s="565" t="s">
        <v>807</v>
      </c>
      <c r="L6" s="1185" t="s">
        <v>808</v>
      </c>
      <c r="M6" s="1186"/>
      <c r="N6" s="1190">
        <v>11.5</v>
      </c>
      <c r="O6" s="1191"/>
      <c r="P6" s="550" t="s">
        <v>265</v>
      </c>
      <c r="Q6" s="546"/>
      <c r="R6" s="566"/>
      <c r="S6" s="1192" t="s">
        <v>268</v>
      </c>
      <c r="T6" s="1193"/>
      <c r="U6" s="566"/>
      <c r="V6" s="1194" t="s">
        <v>809</v>
      </c>
      <c r="W6" s="1195"/>
      <c r="X6" s="1195"/>
      <c r="Y6" s="1195"/>
      <c r="Z6" s="1196"/>
      <c r="AA6" s="1194" t="s">
        <v>810</v>
      </c>
      <c r="AB6" s="1195"/>
      <c r="AC6" s="1195"/>
      <c r="AD6" s="1195"/>
      <c r="AE6" s="1196"/>
      <c r="AF6" s="1194" t="s">
        <v>811</v>
      </c>
      <c r="AG6" s="1195"/>
      <c r="AH6" s="1195"/>
      <c r="AI6" s="1195"/>
      <c r="AJ6" s="1197"/>
    </row>
    <row r="7" spans="1:36" ht="20.15" customHeight="1">
      <c r="A7" s="1168" t="s">
        <v>812</v>
      </c>
      <c r="B7" s="1157"/>
      <c r="C7" s="1182"/>
      <c r="D7" s="1183"/>
      <c r="E7" s="1183"/>
      <c r="F7" s="1183"/>
      <c r="G7" s="1183"/>
      <c r="H7" s="1183"/>
      <c r="I7" s="1184"/>
      <c r="J7" s="568" t="s">
        <v>813</v>
      </c>
      <c r="K7" s="545" t="s">
        <v>814</v>
      </c>
      <c r="L7" s="1185" t="s">
        <v>815</v>
      </c>
      <c r="M7" s="1186"/>
      <c r="N7" s="1190">
        <v>75</v>
      </c>
      <c r="O7" s="1191"/>
      <c r="P7" s="550" t="s">
        <v>816</v>
      </c>
      <c r="Q7" s="544" t="s">
        <v>264</v>
      </c>
      <c r="R7" s="568" t="s">
        <v>817</v>
      </c>
      <c r="S7" s="1198" t="s">
        <v>818</v>
      </c>
      <c r="T7" s="1199"/>
      <c r="U7" s="568" t="s">
        <v>819</v>
      </c>
      <c r="V7" s="569"/>
      <c r="W7" s="569"/>
      <c r="X7" s="569"/>
      <c r="Y7" s="569"/>
      <c r="Z7" s="570"/>
      <c r="AA7" s="1200" t="s">
        <v>820</v>
      </c>
      <c r="AB7" s="1201"/>
      <c r="AC7" s="1201"/>
      <c r="AD7" s="1201"/>
      <c r="AE7" s="1202"/>
      <c r="AF7" s="571"/>
      <c r="AG7" s="569"/>
      <c r="AH7" s="569"/>
      <c r="AI7" s="569"/>
      <c r="AJ7" s="572"/>
    </row>
    <row r="8" spans="1:53" s="541" customFormat="1" ht="20.15" customHeight="1">
      <c r="A8" s="1175" t="s">
        <v>821</v>
      </c>
      <c r="B8" s="1203"/>
      <c r="C8" s="1203"/>
      <c r="D8" s="573"/>
      <c r="E8" s="573"/>
      <c r="F8" s="573"/>
      <c r="G8" s="573"/>
      <c r="H8" s="573"/>
      <c r="I8" s="573"/>
      <c r="J8" s="573"/>
      <c r="K8" s="573"/>
      <c r="L8" s="1203"/>
      <c r="M8" s="1203"/>
      <c r="N8" s="1203"/>
      <c r="O8" s="1164"/>
      <c r="P8" s="1204">
        <v>1</v>
      </c>
      <c r="Q8" s="574">
        <v>0</v>
      </c>
      <c r="R8" s="1185" t="s">
        <v>646</v>
      </c>
      <c r="S8" s="1171"/>
      <c r="T8" s="574">
        <v>0</v>
      </c>
      <c r="U8" s="1204">
        <v>2</v>
      </c>
      <c r="V8" s="1163" t="s">
        <v>821</v>
      </c>
      <c r="W8" s="1203"/>
      <c r="X8" s="1203"/>
      <c r="Y8" s="573"/>
      <c r="Z8" s="573"/>
      <c r="AA8" s="573"/>
      <c r="AE8" s="573"/>
      <c r="AF8" s="573"/>
      <c r="AG8" s="1203"/>
      <c r="AH8" s="1203"/>
      <c r="AI8" s="1203"/>
      <c r="AJ8" s="1207"/>
      <c r="AP8" s="553"/>
      <c r="AQ8" s="553"/>
      <c r="AR8" s="553"/>
      <c r="AS8" s="553"/>
      <c r="AT8" s="553"/>
      <c r="AY8" s="553"/>
      <c r="AZ8" s="553"/>
      <c r="BA8" s="553"/>
    </row>
    <row r="9" spans="1:53" s="541" customFormat="1" ht="20.15" customHeight="1">
      <c r="A9" s="540"/>
      <c r="B9" s="1208" t="str">
        <f>+AR13</f>
        <v>明治サッカースポーツ少年団</v>
      </c>
      <c r="C9" s="1208"/>
      <c r="D9" s="1208"/>
      <c r="E9" s="1208"/>
      <c r="F9" s="1208"/>
      <c r="G9" s="1208"/>
      <c r="H9" s="1208"/>
      <c r="I9" s="1208"/>
      <c r="J9" s="1208"/>
      <c r="K9" s="1208"/>
      <c r="L9" s="1162" t="str">
        <f>AR14</f>
        <v>大分市</v>
      </c>
      <c r="M9" s="1162"/>
      <c r="N9" s="1162"/>
      <c r="O9" s="1189"/>
      <c r="P9" s="1205"/>
      <c r="Q9" s="574">
        <v>1</v>
      </c>
      <c r="R9" s="1185" t="s">
        <v>650</v>
      </c>
      <c r="S9" s="1171"/>
      <c r="T9" s="574">
        <v>2</v>
      </c>
      <c r="U9" s="1205"/>
      <c r="V9" s="546"/>
      <c r="W9" s="1208" t="str">
        <f>+AY13</f>
        <v>大分トリニータＵ－１２</v>
      </c>
      <c r="X9" s="1208"/>
      <c r="Y9" s="1208"/>
      <c r="Z9" s="1208"/>
      <c r="AA9" s="1208"/>
      <c r="AB9" s="1208"/>
      <c r="AC9" s="1208"/>
      <c r="AD9" s="1208"/>
      <c r="AE9" s="1208"/>
      <c r="AF9" s="1208"/>
      <c r="AG9" s="1162" t="str">
        <f>AY14</f>
        <v>大分市</v>
      </c>
      <c r="AH9" s="1162"/>
      <c r="AI9" s="1162"/>
      <c r="AJ9" s="1209"/>
      <c r="AP9" s="553"/>
      <c r="AQ9" s="553"/>
      <c r="AR9" s="553"/>
      <c r="AS9" s="553"/>
      <c r="AT9" s="553"/>
      <c r="AY9" s="553"/>
      <c r="AZ9" s="553"/>
      <c r="BA9" s="553"/>
    </row>
    <row r="10" spans="1:53" s="541" customFormat="1" ht="20.15" customHeight="1">
      <c r="A10" s="549"/>
      <c r="B10" s="577"/>
      <c r="C10" s="577"/>
      <c r="D10" s="577"/>
      <c r="E10" s="577"/>
      <c r="F10" s="577"/>
      <c r="G10" s="577"/>
      <c r="H10" s="577"/>
      <c r="I10" s="577"/>
      <c r="J10" s="577"/>
      <c r="K10" s="577"/>
      <c r="L10" s="577"/>
      <c r="M10" s="1173" t="s">
        <v>822</v>
      </c>
      <c r="N10" s="1173"/>
      <c r="O10" s="1210"/>
      <c r="P10" s="1205"/>
      <c r="Q10" s="574"/>
      <c r="R10" s="1185" t="s">
        <v>823</v>
      </c>
      <c r="S10" s="1171"/>
      <c r="T10" s="574"/>
      <c r="U10" s="1205"/>
      <c r="V10" s="1211" t="s">
        <v>822</v>
      </c>
      <c r="W10" s="1173"/>
      <c r="X10" s="1173"/>
      <c r="Y10" s="577"/>
      <c r="Z10" s="577"/>
      <c r="AA10" s="577"/>
      <c r="AB10" s="577"/>
      <c r="AC10" s="577"/>
      <c r="AD10" s="577"/>
      <c r="AE10" s="577"/>
      <c r="AF10" s="577"/>
      <c r="AG10" s="577"/>
      <c r="AH10" s="577"/>
      <c r="AI10" s="577"/>
      <c r="AJ10" s="579"/>
      <c r="AP10" s="553"/>
      <c r="AQ10" s="553"/>
      <c r="AR10" s="553"/>
      <c r="AS10" s="553"/>
      <c r="AT10" s="553"/>
      <c r="AY10" s="553"/>
      <c r="AZ10" s="553"/>
      <c r="BA10" s="553"/>
    </row>
    <row r="11" spans="1:53" s="541" customFormat="1" ht="20.15" customHeight="1">
      <c r="A11" s="580"/>
      <c r="B11" s="574"/>
      <c r="C11" s="574"/>
      <c r="D11" s="574"/>
      <c r="E11" s="574"/>
      <c r="F11" s="574"/>
      <c r="G11" s="574"/>
      <c r="H11" s="574"/>
      <c r="I11" s="574"/>
      <c r="J11" s="574"/>
      <c r="K11" s="581"/>
      <c r="L11" s="1212" t="s">
        <v>656</v>
      </c>
      <c r="M11" s="1213"/>
      <c r="N11" s="1214" t="s">
        <v>653</v>
      </c>
      <c r="O11" s="1214"/>
      <c r="P11" s="1205"/>
      <c r="Q11" s="574"/>
      <c r="R11" s="1185" t="s">
        <v>824</v>
      </c>
      <c r="S11" s="1171"/>
      <c r="T11" s="574"/>
      <c r="U11" s="1205"/>
      <c r="V11" s="1214" t="s">
        <v>653</v>
      </c>
      <c r="W11" s="1214"/>
      <c r="X11" s="1212" t="s">
        <v>656</v>
      </c>
      <c r="Y11" s="1213"/>
      <c r="Z11" s="574"/>
      <c r="AA11" s="574"/>
      <c r="AB11" s="574"/>
      <c r="AC11" s="574"/>
      <c r="AD11" s="574"/>
      <c r="AE11" s="574"/>
      <c r="AF11" s="574"/>
      <c r="AG11" s="574"/>
      <c r="AH11" s="574"/>
      <c r="AI11" s="574"/>
      <c r="AJ11" s="583"/>
      <c r="AP11" s="553"/>
      <c r="AQ11" s="553"/>
      <c r="AR11" s="553"/>
      <c r="AS11" s="553"/>
      <c r="AT11" s="553"/>
      <c r="AY11" s="553"/>
      <c r="AZ11" s="553"/>
      <c r="BA11" s="553"/>
    </row>
    <row r="12" spans="1:53" s="541" customFormat="1" ht="20.15" customHeight="1">
      <c r="A12" s="580"/>
      <c r="B12" s="574"/>
      <c r="C12" s="584"/>
      <c r="D12" s="584"/>
      <c r="E12" s="584"/>
      <c r="F12" s="584"/>
      <c r="G12" s="574"/>
      <c r="H12" s="574"/>
      <c r="I12" s="574"/>
      <c r="J12" s="574"/>
      <c r="K12" s="581"/>
      <c r="L12" s="581" t="s">
        <v>15</v>
      </c>
      <c r="M12" s="582" t="s">
        <v>562</v>
      </c>
      <c r="N12" s="581" t="s">
        <v>825</v>
      </c>
      <c r="O12" s="582" t="s">
        <v>826</v>
      </c>
      <c r="P12" s="1206"/>
      <c r="Q12" s="574"/>
      <c r="R12" s="1185" t="s">
        <v>827</v>
      </c>
      <c r="S12" s="1171"/>
      <c r="T12" s="574"/>
      <c r="U12" s="1206"/>
      <c r="V12" s="581" t="s">
        <v>825</v>
      </c>
      <c r="W12" s="582" t="s">
        <v>826</v>
      </c>
      <c r="X12" s="581" t="s">
        <v>15</v>
      </c>
      <c r="Y12" s="582" t="s">
        <v>562</v>
      </c>
      <c r="Z12" s="574"/>
      <c r="AA12" s="574"/>
      <c r="AB12" s="574"/>
      <c r="AC12" s="574"/>
      <c r="AD12" s="574"/>
      <c r="AE12" s="574"/>
      <c r="AF12" s="574"/>
      <c r="AG12" s="574"/>
      <c r="AH12" s="578"/>
      <c r="AI12" s="574"/>
      <c r="AJ12" s="583"/>
      <c r="AP12" s="553"/>
      <c r="AQ12" s="553"/>
      <c r="AR12" s="553"/>
      <c r="AS12" s="553"/>
      <c r="AT12" s="553"/>
      <c r="AY12" s="553"/>
      <c r="AZ12" s="553"/>
      <c r="BA12" s="553"/>
    </row>
    <row r="13" spans="1:53" s="541" customFormat="1" ht="20.15" customHeight="1">
      <c r="A13" s="554"/>
      <c r="B13" s="573"/>
      <c r="C13" s="1215" t="s">
        <v>828</v>
      </c>
      <c r="D13" s="1215"/>
      <c r="E13" s="1215"/>
      <c r="F13" s="1215"/>
      <c r="G13" s="1215"/>
      <c r="H13" s="1215"/>
      <c r="I13" s="1215"/>
      <c r="J13" s="1171"/>
      <c r="K13" s="585" t="s">
        <v>829</v>
      </c>
      <c r="L13" s="542"/>
      <c r="M13" s="573"/>
      <c r="N13" s="573"/>
      <c r="O13" s="573"/>
      <c r="P13" s="543"/>
      <c r="Q13" s="585" t="s">
        <v>830</v>
      </c>
      <c r="R13" s="542"/>
      <c r="S13" s="543"/>
      <c r="T13" s="585" t="s">
        <v>830</v>
      </c>
      <c r="U13" s="542"/>
      <c r="V13" s="573"/>
      <c r="W13" s="573"/>
      <c r="X13" s="573"/>
      <c r="Y13" s="543"/>
      <c r="Z13" s="585" t="s">
        <v>829</v>
      </c>
      <c r="AA13" s="1163" t="s">
        <v>828</v>
      </c>
      <c r="AB13" s="1203"/>
      <c r="AC13" s="1203"/>
      <c r="AD13" s="1203"/>
      <c r="AE13" s="1203"/>
      <c r="AF13" s="1203"/>
      <c r="AG13" s="1203"/>
      <c r="AH13" s="1203"/>
      <c r="AI13" s="573"/>
      <c r="AJ13" s="575"/>
      <c r="AP13" s="1216" t="s">
        <v>9</v>
      </c>
      <c r="AQ13" s="1217"/>
      <c r="AR13" s="586" t="s">
        <v>9993</v>
      </c>
      <c r="AS13" s="586"/>
      <c r="AT13" s="587"/>
      <c r="AX13" s="588" t="s">
        <v>9</v>
      </c>
      <c r="AY13" s="589" t="s">
        <v>9996</v>
      </c>
      <c r="AZ13" s="586"/>
      <c r="BA13" s="587"/>
    </row>
    <row r="14" spans="1:53" s="541" customFormat="1" ht="20.15" customHeight="1">
      <c r="A14" s="1175" t="s">
        <v>831</v>
      </c>
      <c r="B14" s="1164"/>
      <c r="C14" s="1218" t="s">
        <v>832</v>
      </c>
      <c r="D14" s="1218"/>
      <c r="E14" s="1218" t="s">
        <v>832</v>
      </c>
      <c r="F14" s="1218"/>
      <c r="G14" s="1163" t="s">
        <v>826</v>
      </c>
      <c r="H14" s="1164"/>
      <c r="I14" s="1219" t="s">
        <v>833</v>
      </c>
      <c r="J14" s="1189"/>
      <c r="K14" s="590"/>
      <c r="L14" s="546"/>
      <c r="M14" s="541" t="s">
        <v>834</v>
      </c>
      <c r="N14" s="541" t="s">
        <v>835</v>
      </c>
      <c r="O14" s="541" t="s">
        <v>789</v>
      </c>
      <c r="P14" s="565"/>
      <c r="Q14" s="590"/>
      <c r="R14" s="1219" t="s">
        <v>836</v>
      </c>
      <c r="S14" s="1189"/>
      <c r="T14" s="590"/>
      <c r="U14" s="546"/>
      <c r="V14" s="541" t="s">
        <v>834</v>
      </c>
      <c r="W14" s="541" t="s">
        <v>835</v>
      </c>
      <c r="X14" s="541" t="s">
        <v>789</v>
      </c>
      <c r="Y14" s="565"/>
      <c r="Z14" s="590"/>
      <c r="AA14" s="1163" t="s">
        <v>833</v>
      </c>
      <c r="AB14" s="1164"/>
      <c r="AC14" s="1163" t="s">
        <v>826</v>
      </c>
      <c r="AD14" s="1164"/>
      <c r="AE14" s="1163" t="s">
        <v>832</v>
      </c>
      <c r="AF14" s="1164"/>
      <c r="AG14" s="1163" t="s">
        <v>832</v>
      </c>
      <c r="AH14" s="1164"/>
      <c r="AI14" s="1163" t="s">
        <v>831</v>
      </c>
      <c r="AJ14" s="1207"/>
      <c r="AP14" s="1216" t="s">
        <v>837</v>
      </c>
      <c r="AQ14" s="1217"/>
      <c r="AR14" s="587" t="s">
        <v>9994</v>
      </c>
      <c r="AS14" s="561"/>
      <c r="AT14" s="561"/>
      <c r="AX14" s="588" t="s">
        <v>837</v>
      </c>
      <c r="AY14" s="591" t="s">
        <v>9994</v>
      </c>
      <c r="AZ14" s="561"/>
      <c r="BA14" s="561"/>
    </row>
    <row r="15" spans="1:53" s="541" customFormat="1" ht="20.15" customHeight="1">
      <c r="A15" s="1168" t="s">
        <v>838</v>
      </c>
      <c r="B15" s="1157"/>
      <c r="C15" s="1220" t="s">
        <v>826</v>
      </c>
      <c r="D15" s="1220"/>
      <c r="E15" s="1220" t="s">
        <v>833</v>
      </c>
      <c r="F15" s="1220"/>
      <c r="G15" s="1219" t="s">
        <v>839</v>
      </c>
      <c r="H15" s="1189"/>
      <c r="I15" s="1219" t="s">
        <v>839</v>
      </c>
      <c r="J15" s="1189"/>
      <c r="K15" s="592" t="s">
        <v>235</v>
      </c>
      <c r="L15" s="544"/>
      <c r="M15" s="577"/>
      <c r="N15" s="577"/>
      <c r="O15" s="577"/>
      <c r="P15" s="545"/>
      <c r="Q15" s="592" t="s">
        <v>840</v>
      </c>
      <c r="R15" s="544"/>
      <c r="S15" s="545"/>
      <c r="T15" s="592" t="s">
        <v>840</v>
      </c>
      <c r="U15" s="544"/>
      <c r="V15" s="577"/>
      <c r="W15" s="577"/>
      <c r="X15" s="577"/>
      <c r="Y15" s="545"/>
      <c r="Z15" s="592" t="s">
        <v>235</v>
      </c>
      <c r="AA15" s="1169" t="s">
        <v>839</v>
      </c>
      <c r="AB15" s="1157"/>
      <c r="AC15" s="1169" t="s">
        <v>839</v>
      </c>
      <c r="AD15" s="1157"/>
      <c r="AE15" s="1169" t="s">
        <v>833</v>
      </c>
      <c r="AF15" s="1157"/>
      <c r="AG15" s="1169" t="s">
        <v>826</v>
      </c>
      <c r="AH15" s="1157"/>
      <c r="AI15" s="1169" t="s">
        <v>838</v>
      </c>
      <c r="AJ15" s="1221"/>
      <c r="AP15" s="561"/>
      <c r="AQ15" s="561"/>
      <c r="AR15" s="561"/>
      <c r="AS15" s="561"/>
      <c r="AT15" s="561"/>
      <c r="AX15" s="561"/>
      <c r="AY15" s="561"/>
      <c r="AZ15" s="561"/>
      <c r="BA15" s="561"/>
    </row>
    <row r="16" spans="1:56" s="593" customFormat="1" ht="20.15" customHeight="1">
      <c r="A16" s="594"/>
      <c r="B16" s="595">
        <f aca="true" t="shared" si="0" ref="B16:B34">SUM(D16,F16,H16,J16)</f>
        <v>0</v>
      </c>
      <c r="C16" s="547"/>
      <c r="D16" s="567"/>
      <c r="E16" s="581"/>
      <c r="F16" s="596"/>
      <c r="G16" s="581"/>
      <c r="H16" s="596"/>
      <c r="I16" s="581"/>
      <c r="J16" s="596"/>
      <c r="K16" s="597">
        <f>IF(ISERROR(VLOOKUP(CONCATENATE($B$9,"_",Q16),'選手名簿'!$A:$G,7,FALSE))=TRUE,"",VLOOKUP(CONCATENATE($B$9,"_",Q16),'選手名簿'!$A:$G,7,FALSE))</f>
        <v>5</v>
      </c>
      <c r="L16" s="1222" t="str">
        <f>IF(ISERROR(VLOOKUP(CONCATENATE($B$9,"_",Q16),'選手名簿'!$A:$E,5,FALSE))=TRUE,"",VLOOKUP(CONCATENATE($B$9,"_",Q16),'選手名簿'!$A:$E,5,FALSE))</f>
        <v>安藤　心大</v>
      </c>
      <c r="M16" s="1223"/>
      <c r="N16" s="1223"/>
      <c r="O16" s="1223"/>
      <c r="P16" s="1224"/>
      <c r="Q16" s="598">
        <v>7</v>
      </c>
      <c r="R16" s="599" t="str">
        <f>IF(ISERROR(VLOOKUP(CONCATENATE($B$9,"_",Q16),'選手名簿'!$A:$E,4,FALSE))=TRUE,"",VLOOKUP(CONCATENATE($B$9,"_",Q16),'選手名簿'!$A:$E,4,FALSE))</f>
        <v>GK</v>
      </c>
      <c r="S16" s="600" t="s">
        <v>9998</v>
      </c>
      <c r="T16" s="601">
        <v>5</v>
      </c>
      <c r="U16" s="1222" t="str">
        <f>IF(ISERROR(VLOOKUP(CONCATENATE($W$9,"_",T16),'選手名簿'!$A:$E,5,FALSE))=TRUE,"",VLOOKUP(CONCATENATE($W$9,"_",T16),'選手名簿'!$A:$E,5,FALSE))</f>
        <v>湯之原　旺輔</v>
      </c>
      <c r="V16" s="1223"/>
      <c r="W16" s="1223"/>
      <c r="X16" s="1223"/>
      <c r="Y16" s="1224"/>
      <c r="Z16" s="597">
        <f>IF(ISERROR(VLOOKUP(CONCATENATE($W$9,"_",T16),'選手名簿'!$A:$G,7,FALSE))=TRUE,"",VLOOKUP(CONCATENATE($W$9,"_",T16),'選手名簿'!$A:$G,7,FALSE))</f>
        <v>5</v>
      </c>
      <c r="AA16" s="581"/>
      <c r="AB16" s="596"/>
      <c r="AC16" s="581"/>
      <c r="AD16" s="596"/>
      <c r="AE16" s="581"/>
      <c r="AF16" s="596"/>
      <c r="AG16" s="581"/>
      <c r="AH16" s="596"/>
      <c r="AI16" s="602"/>
      <c r="AJ16" s="603">
        <f aca="true" t="shared" si="1" ref="AJ16:AJ34">SUM(AB16,AD16,AF16,AH16)</f>
        <v>0</v>
      </c>
      <c r="AN16" s="529"/>
      <c r="AO16" s="529"/>
      <c r="AP16" s="435"/>
      <c r="AQ16" s="435"/>
      <c r="AR16" s="435"/>
      <c r="AS16" s="435"/>
      <c r="AT16" s="435"/>
      <c r="AU16" s="529"/>
      <c r="AV16" s="435"/>
      <c r="AW16" s="529"/>
      <c r="AX16" s="529"/>
      <c r="AY16" s="530"/>
      <c r="AZ16" s="604"/>
      <c r="BA16" s="530"/>
      <c r="BB16" s="529"/>
      <c r="BC16" s="529"/>
      <c r="BD16" s="529"/>
    </row>
    <row r="17" spans="1:54" s="593" customFormat="1" ht="20.15" customHeight="1">
      <c r="A17" s="594"/>
      <c r="B17" s="595">
        <f t="shared" si="0"/>
        <v>0</v>
      </c>
      <c r="C17" s="581"/>
      <c r="D17" s="605"/>
      <c r="E17" s="581"/>
      <c r="F17" s="596"/>
      <c r="G17" s="581"/>
      <c r="H17" s="596"/>
      <c r="I17" s="581"/>
      <c r="J17" s="596"/>
      <c r="K17" s="597">
        <f>IF(ISERROR(VLOOKUP(CONCATENATE($B$9,"_",Q17),'選手名簿'!$A:$G,7,FALSE))=TRUE,"",VLOOKUP(CONCATENATE($B$9,"_",Q17),'選手名簿'!$A:$G,7,FALSE))</f>
        <v>4</v>
      </c>
      <c r="L17" s="1222" t="str">
        <f>IF(ISERROR(VLOOKUP(CONCATENATE($B$9,"_",Q17),'選手名簿'!$A:$E,5,FALSE))=TRUE,"",VLOOKUP(CONCATENATE($B$9,"_",Q17),'選手名簿'!$A:$E,5,FALSE))</f>
        <v>阿部　将大</v>
      </c>
      <c r="M17" s="1223"/>
      <c r="N17" s="1223"/>
      <c r="O17" s="1223"/>
      <c r="P17" s="1224"/>
      <c r="Q17" s="598">
        <v>1</v>
      </c>
      <c r="R17" s="599" t="s">
        <v>9997</v>
      </c>
      <c r="S17" s="600" t="str">
        <f>IF(ISERROR(VLOOKUP(CONCATENATE($W$9,"_",T17),'選手名簿'!$A:$E,4,FALSE))=TRUE,"",VLOOKUP(CONCATENATE($W$9,"_",T17),'選手名簿'!$A:$E,4,FALSE))</f>
        <v>MF</v>
      </c>
      <c r="T17" s="601">
        <v>2</v>
      </c>
      <c r="U17" s="1222" t="str">
        <f>IF(ISERROR(VLOOKUP(CONCATENATE($W$9,"_",T17),'選手名簿'!$A:$E,5,FALSE))=TRUE,"",VLOOKUP(CONCATENATE($W$9,"_",T17),'選手名簿'!$A:$E,5,FALSE))</f>
        <v>有村　泰史郎</v>
      </c>
      <c r="V17" s="1223"/>
      <c r="W17" s="1223"/>
      <c r="X17" s="1223"/>
      <c r="Y17" s="1224"/>
      <c r="Z17" s="597">
        <f>IF(ISERROR(VLOOKUP(CONCATENATE($W$9,"_",T17),'選手名簿'!$A:$G,7,FALSE))=TRUE,"",VLOOKUP(CONCATENATE($W$9,"_",T17),'選手名簿'!$A:$G,7,FALSE))</f>
        <v>4</v>
      </c>
      <c r="AA17" s="581"/>
      <c r="AB17" s="596">
        <v>1</v>
      </c>
      <c r="AC17" s="581"/>
      <c r="AD17" s="596">
        <v>3</v>
      </c>
      <c r="AE17" s="581"/>
      <c r="AF17" s="596"/>
      <c r="AG17" s="581"/>
      <c r="AH17" s="596"/>
      <c r="AI17" s="602"/>
      <c r="AJ17" s="603">
        <f t="shared" si="1"/>
        <v>4</v>
      </c>
      <c r="AP17" s="435"/>
      <c r="AQ17" s="435"/>
      <c r="AR17" s="435"/>
      <c r="AS17" s="435"/>
      <c r="AT17" s="435"/>
      <c r="AV17" s="435"/>
      <c r="AX17" s="529"/>
      <c r="AY17" s="530"/>
      <c r="AZ17" s="530"/>
      <c r="BA17" s="530"/>
      <c r="BB17" s="529"/>
    </row>
    <row r="18" spans="1:56" s="593" customFormat="1" ht="20.15" customHeight="1">
      <c r="A18" s="594"/>
      <c r="B18" s="595">
        <f t="shared" si="0"/>
        <v>0</v>
      </c>
      <c r="C18" s="581"/>
      <c r="D18" s="567"/>
      <c r="E18" s="581"/>
      <c r="F18" s="596"/>
      <c r="G18" s="581"/>
      <c r="H18" s="596"/>
      <c r="I18" s="581"/>
      <c r="J18" s="596"/>
      <c r="K18" s="597">
        <f>IF(ISERROR(VLOOKUP(CONCATENATE($B$9,"_",Q18),'選手名簿'!$A:$G,7,FALSE))=TRUE,"",VLOOKUP(CONCATENATE($B$9,"_",Q18),'選手名簿'!$A:$G,7,FALSE))</f>
        <v>5</v>
      </c>
      <c r="L18" s="1222" t="str">
        <f>IF(ISERROR(VLOOKUP(CONCATENATE($B$9,"_",Q18),'選手名簿'!$A:$E,5,FALSE))=TRUE,"",VLOOKUP(CONCATENATE($B$9,"_",Q18),'選手名簿'!$A:$E,5,FALSE))</f>
        <v>相川　莉久</v>
      </c>
      <c r="M18" s="1223"/>
      <c r="N18" s="1223"/>
      <c r="O18" s="1223"/>
      <c r="P18" s="1224"/>
      <c r="Q18" s="598">
        <v>4</v>
      </c>
      <c r="R18" s="599" t="str">
        <f>IF(ISERROR(VLOOKUP(CONCATENATE($B$9,"_",Q18),'選手名簿'!$A:$E,4,FALSE))=TRUE,"",VLOOKUP(CONCATENATE($B$9,"_",Q18),'選手名簿'!$A:$E,4,FALSE))</f>
        <v>DF</v>
      </c>
      <c r="S18" s="600" t="str">
        <f>IF(ISERROR(VLOOKUP(CONCATENATE($W$9,"_",T18),'選手名簿'!$A:$E,4,FALSE))=TRUE,"",VLOOKUP(CONCATENATE($W$9,"_",T18),'選手名簿'!$A:$E,4,FALSE))</f>
        <v>MF</v>
      </c>
      <c r="T18" s="601">
        <v>4</v>
      </c>
      <c r="U18" s="1222" t="str">
        <f>IF(ISERROR(VLOOKUP(CONCATENATE($W$9,"_",T18),'選手名簿'!$A:$E,5,FALSE))=TRUE,"",VLOOKUP(CONCATENATE($W$9,"_",T18),'選手名簿'!$A:$E,5,FALSE))</f>
        <v>髙橋　和真</v>
      </c>
      <c r="V18" s="1223"/>
      <c r="W18" s="1223"/>
      <c r="X18" s="1223"/>
      <c r="Y18" s="1224"/>
      <c r="Z18" s="597">
        <f>IF(ISERROR(VLOOKUP(CONCATENATE($W$9,"_",T18),'選手名簿'!$A:$G,7,FALSE))=TRUE,"",VLOOKUP(CONCATENATE($W$9,"_",T18),'選手名簿'!$A:$G,7,FALSE))</f>
        <v>4</v>
      </c>
      <c r="AA18" s="581"/>
      <c r="AB18" s="596"/>
      <c r="AC18" s="581"/>
      <c r="AD18" s="596"/>
      <c r="AE18" s="581"/>
      <c r="AF18" s="596"/>
      <c r="AG18" s="581"/>
      <c r="AH18" s="596"/>
      <c r="AI18" s="602"/>
      <c r="AJ18" s="603">
        <f t="shared" si="1"/>
        <v>0</v>
      </c>
      <c r="AN18" s="529"/>
      <c r="AO18" s="529"/>
      <c r="AP18" s="435"/>
      <c r="AQ18" s="435"/>
      <c r="AR18" s="435"/>
      <c r="AS18" s="435"/>
      <c r="AT18" s="435"/>
      <c r="AU18" s="529"/>
      <c r="AV18" s="435"/>
      <c r="AW18" s="529"/>
      <c r="AX18" s="529"/>
      <c r="AY18" s="530"/>
      <c r="AZ18" s="530"/>
      <c r="BA18" s="530"/>
      <c r="BB18" s="529"/>
      <c r="BC18" s="529"/>
      <c r="BD18" s="529"/>
    </row>
    <row r="19" spans="1:56" s="593" customFormat="1" ht="20.15" customHeight="1">
      <c r="A19" s="594"/>
      <c r="B19" s="595">
        <f t="shared" si="0"/>
        <v>0</v>
      </c>
      <c r="C19" s="606"/>
      <c r="D19" s="596"/>
      <c r="E19" s="581"/>
      <c r="F19" s="596"/>
      <c r="G19" s="581"/>
      <c r="H19" s="596"/>
      <c r="I19" s="581"/>
      <c r="J19" s="596"/>
      <c r="K19" s="597">
        <f>IF(ISERROR(VLOOKUP(CONCATENATE($B$9,"_",Q19),'選手名簿'!$A:$G,7,FALSE))=TRUE,"",VLOOKUP(CONCATENATE($B$9,"_",Q19),'選手名簿'!$A:$G,7,FALSE))</f>
        <v>5</v>
      </c>
      <c r="L19" s="1222" t="str">
        <f>IF(ISERROR(VLOOKUP(CONCATENATE($B$9,"_",Q19),'選手名簿'!$A:$E,5,FALSE))=TRUE,"",VLOOKUP(CONCATENATE($B$9,"_",Q19),'選手名簿'!$A:$E,5,FALSE))</f>
        <v>金高　光哉</v>
      </c>
      <c r="M19" s="1223"/>
      <c r="N19" s="1223"/>
      <c r="O19" s="1223"/>
      <c r="P19" s="1224"/>
      <c r="Q19" s="598">
        <v>8</v>
      </c>
      <c r="R19" s="599" t="str">
        <f>IF(ISERROR(VLOOKUP(CONCATENATE($B$9,"_",Q19),'選手名簿'!$A:$E,4,FALSE))=TRUE,"",VLOOKUP(CONCATENATE($B$9,"_",Q19),'選手名簿'!$A:$E,4,FALSE))</f>
        <v>MF</v>
      </c>
      <c r="S19" s="600" t="str">
        <f>IF(ISERROR(VLOOKUP(CONCATENATE($W$9,"_",T19),'選手名簿'!$A:$E,4,FALSE))=TRUE,"",VLOOKUP(CONCATENATE($W$9,"_",T19),'選手名簿'!$A:$E,4,FALSE))</f>
        <v>MF</v>
      </c>
      <c r="T19" s="601">
        <v>6</v>
      </c>
      <c r="U19" s="1222" t="str">
        <f>IF(ISERROR(VLOOKUP(CONCATENATE($W$9,"_",T19),'選手名簿'!$A:$E,5,FALSE))=TRUE,"",VLOOKUP(CONCATENATE($W$9,"_",T19),'選手名簿'!$A:$E,5,FALSE))</f>
        <v>藤原　頼翔</v>
      </c>
      <c r="V19" s="1223"/>
      <c r="W19" s="1223"/>
      <c r="X19" s="1223"/>
      <c r="Y19" s="1224"/>
      <c r="Z19" s="597">
        <f>IF(ISERROR(VLOOKUP(CONCATENATE($W$9,"_",T19),'選手名簿'!$A:$G,7,FALSE))=TRUE,"",VLOOKUP(CONCATENATE($W$9,"_",T19),'選手名簿'!$A:$G,7,FALSE))</f>
        <v>5</v>
      </c>
      <c r="AA19" s="581"/>
      <c r="AB19" s="596">
        <v>1</v>
      </c>
      <c r="AC19" s="581"/>
      <c r="AD19" s="596"/>
      <c r="AE19" s="581"/>
      <c r="AF19" s="596"/>
      <c r="AG19" s="581"/>
      <c r="AH19" s="596"/>
      <c r="AI19" s="602"/>
      <c r="AJ19" s="603">
        <f t="shared" si="1"/>
        <v>1</v>
      </c>
      <c r="AN19" s="529"/>
      <c r="AO19" s="529"/>
      <c r="AP19" s="435"/>
      <c r="AQ19" s="435"/>
      <c r="AR19" s="435"/>
      <c r="AS19" s="435"/>
      <c r="AT19" s="435"/>
      <c r="AU19" s="529"/>
      <c r="AV19" s="435"/>
      <c r="AW19" s="529"/>
      <c r="AX19" s="529"/>
      <c r="AY19" s="530"/>
      <c r="AZ19" s="530"/>
      <c r="BA19" s="530"/>
      <c r="BB19" s="529"/>
      <c r="BC19" s="529"/>
      <c r="BD19" s="529"/>
    </row>
    <row r="20" spans="1:56" s="593" customFormat="1" ht="20.15" customHeight="1">
      <c r="A20" s="594"/>
      <c r="B20" s="595">
        <f t="shared" si="0"/>
        <v>2</v>
      </c>
      <c r="C20" s="606"/>
      <c r="D20" s="607"/>
      <c r="E20" s="581"/>
      <c r="F20" s="596"/>
      <c r="G20" s="581"/>
      <c r="H20" s="605">
        <v>1</v>
      </c>
      <c r="I20" s="581"/>
      <c r="J20" s="596">
        <v>1</v>
      </c>
      <c r="K20" s="597">
        <f>IF(ISERROR(VLOOKUP(CONCATENATE($B$9,"_",Q20),'選手名簿'!$A:$G,7,FALSE))=TRUE,"",VLOOKUP(CONCATENATE($B$9,"_",Q20),'選手名簿'!$A:$G,7,FALSE))</f>
        <v>5</v>
      </c>
      <c r="L20" s="1222" t="str">
        <f>IF(ISERROR(VLOOKUP(CONCATENATE($B$9,"_",Q20),'選手名簿'!$A:$E,5,FALSE))=TRUE,"",VLOOKUP(CONCATENATE($B$9,"_",Q20),'選手名簿'!$A:$E,5,FALSE))</f>
        <v>古澤　愛斗</v>
      </c>
      <c r="M20" s="1223"/>
      <c r="N20" s="1223"/>
      <c r="O20" s="1223"/>
      <c r="P20" s="1224"/>
      <c r="Q20" s="598">
        <v>9</v>
      </c>
      <c r="R20" s="599" t="str">
        <f>IF(ISERROR(VLOOKUP(CONCATENATE($B$9,"_",Q20),'選手名簿'!$A:$E,4,FALSE))=TRUE,"",VLOOKUP(CONCATENATE($B$9,"_",Q20),'選手名簿'!$A:$E,4,FALSE))</f>
        <v>MF</v>
      </c>
      <c r="S20" s="600" t="str">
        <f>IF(ISERROR(VLOOKUP(CONCATENATE($W$9,"_",T20),'選手名簿'!$A:$E,4,FALSE))=TRUE,"",VLOOKUP(CONCATENATE($W$9,"_",T20),'選手名簿'!$A:$E,4,FALSE))</f>
        <v>MF</v>
      </c>
      <c r="T20" s="601">
        <v>8</v>
      </c>
      <c r="U20" s="1222" t="str">
        <f>IF(ISERROR(VLOOKUP(CONCATENATE($W$9,"_",T20),'選手名簿'!$A:$E,5,FALSE))=TRUE,"",VLOOKUP(CONCATENATE($W$9,"_",T20),'選手名簿'!$A:$E,5,FALSE))</f>
        <v>高橋　新ノ介</v>
      </c>
      <c r="V20" s="1223"/>
      <c r="W20" s="1223"/>
      <c r="X20" s="1223"/>
      <c r="Y20" s="1224"/>
      <c r="Z20" s="597">
        <f>IF(ISERROR(VLOOKUP(CONCATENATE($W$9,"_",T20),'選手名簿'!$A:$G,7,FALSE))=TRUE,"",VLOOKUP(CONCATENATE($W$9,"_",T20),'選手名簿'!$A:$G,7,FALSE))</f>
        <v>5</v>
      </c>
      <c r="AA20" s="581"/>
      <c r="AB20" s="596"/>
      <c r="AC20" s="581"/>
      <c r="AD20" s="596"/>
      <c r="AE20" s="581"/>
      <c r="AF20" s="596"/>
      <c r="AG20" s="581"/>
      <c r="AH20" s="596"/>
      <c r="AI20" s="602"/>
      <c r="AJ20" s="603">
        <f t="shared" si="1"/>
        <v>0</v>
      </c>
      <c r="AN20" s="529"/>
      <c r="AO20" s="529"/>
      <c r="AP20" s="435"/>
      <c r="AQ20" s="435"/>
      <c r="AR20" s="435"/>
      <c r="AS20" s="435"/>
      <c r="AT20" s="435"/>
      <c r="AU20" s="529"/>
      <c r="AV20" s="435"/>
      <c r="AW20" s="529"/>
      <c r="AX20" s="529"/>
      <c r="AY20" s="530"/>
      <c r="AZ20" s="530"/>
      <c r="BA20" s="530"/>
      <c r="BB20" s="529"/>
      <c r="BC20" s="529"/>
      <c r="BD20" s="529"/>
    </row>
    <row r="21" spans="1:56" s="593" customFormat="1" ht="20.15" customHeight="1">
      <c r="A21" s="608"/>
      <c r="B21" s="595">
        <f t="shared" si="0"/>
        <v>4</v>
      </c>
      <c r="C21" s="606"/>
      <c r="D21" s="607"/>
      <c r="E21" s="581"/>
      <c r="F21" s="596"/>
      <c r="G21" s="609"/>
      <c r="H21" s="610">
        <v>2</v>
      </c>
      <c r="I21" s="609"/>
      <c r="J21" s="610">
        <v>2</v>
      </c>
      <c r="K21" s="597">
        <f>IF(ISERROR(VLOOKUP(CONCATENATE($B$9,"_",Q21),'選手名簿'!$A:$G,7,FALSE))=TRUE,"",VLOOKUP(CONCATENATE($B$9,"_",Q21),'選手名簿'!$A:$G,7,FALSE))</f>
        <v>5</v>
      </c>
      <c r="L21" s="1222" t="str">
        <f>IF(ISERROR(VLOOKUP(CONCATENATE($B$9,"_",Q21),'選手名簿'!$A:$E,5,FALSE))=TRUE,"",VLOOKUP(CONCATENATE($B$9,"_",Q21),'選手名簿'!$A:$E,5,FALSE))</f>
        <v>那賀　敦輝</v>
      </c>
      <c r="M21" s="1223"/>
      <c r="N21" s="1223"/>
      <c r="O21" s="1223"/>
      <c r="P21" s="1224"/>
      <c r="Q21" s="598">
        <v>10</v>
      </c>
      <c r="R21" s="599" t="str">
        <f>IF(ISERROR(VLOOKUP(CONCATENATE($B$9,"_",Q21),'選手名簿'!$A:$E,4,FALSE))=TRUE,"",VLOOKUP(CONCATENATE($B$9,"_",Q21),'選手名簿'!$A:$E,4,FALSE))</f>
        <v>MF</v>
      </c>
      <c r="S21" s="600" t="str">
        <f>IF(ISERROR(VLOOKUP(CONCATENATE($W$9,"_",T21),'選手名簿'!$A:$E,4,FALSE))=TRUE,"",VLOOKUP(CONCATENATE($W$9,"_",T21),'選手名簿'!$A:$E,4,FALSE))</f>
        <v>MF</v>
      </c>
      <c r="T21" s="601">
        <v>11</v>
      </c>
      <c r="U21" s="1222" t="str">
        <f>IF(ISERROR(VLOOKUP(CONCATENATE($W$9,"_",T21),'選手名簿'!$A:$E,5,FALSE))=TRUE,"",VLOOKUP(CONCATENATE($W$9,"_",T21),'選手名簿'!$A:$E,5,FALSE))</f>
        <v>木許　賀琥</v>
      </c>
      <c r="V21" s="1223"/>
      <c r="W21" s="1223"/>
      <c r="X21" s="1223"/>
      <c r="Y21" s="1224"/>
      <c r="Z21" s="597">
        <f>IF(ISERROR(VLOOKUP(CONCATENATE($W$9,"_",T21),'選手名簿'!$A:$G,7,FALSE))=TRUE,"",VLOOKUP(CONCATENATE($W$9,"_",T21),'選手名簿'!$A:$G,7,FALSE))</f>
        <v>5</v>
      </c>
      <c r="AA21" s="609"/>
      <c r="AB21" s="610">
        <v>1</v>
      </c>
      <c r="AC21" s="609"/>
      <c r="AD21" s="610">
        <v>1</v>
      </c>
      <c r="AE21" s="581"/>
      <c r="AF21" s="610"/>
      <c r="AG21" s="581"/>
      <c r="AH21" s="610"/>
      <c r="AI21" s="602"/>
      <c r="AJ21" s="603">
        <f t="shared" si="1"/>
        <v>2</v>
      </c>
      <c r="AN21" s="529"/>
      <c r="AO21" s="529"/>
      <c r="AP21" s="435"/>
      <c r="AQ21" s="435"/>
      <c r="AR21" s="435"/>
      <c r="AS21" s="435"/>
      <c r="AT21" s="435"/>
      <c r="AU21" s="529"/>
      <c r="AV21" s="435"/>
      <c r="AW21" s="529"/>
      <c r="AX21" s="529"/>
      <c r="AY21" s="530"/>
      <c r="AZ21" s="530"/>
      <c r="BA21" s="530"/>
      <c r="BB21" s="529"/>
      <c r="BC21" s="529"/>
      <c r="BD21" s="529"/>
    </row>
    <row r="22" spans="1:56" s="593" customFormat="1" ht="20.15" customHeight="1">
      <c r="A22" s="608"/>
      <c r="B22" s="595">
        <f t="shared" si="0"/>
        <v>2</v>
      </c>
      <c r="C22" s="581"/>
      <c r="D22" s="596"/>
      <c r="E22" s="581"/>
      <c r="F22" s="596"/>
      <c r="G22" s="581" t="s">
        <v>10012</v>
      </c>
      <c r="H22" s="596">
        <v>1</v>
      </c>
      <c r="I22" s="581"/>
      <c r="J22" s="596">
        <v>1</v>
      </c>
      <c r="K22" s="597">
        <f>IF(ISERROR(VLOOKUP(CONCATENATE($B$9,"_",Q22),'選手名簿'!$A:$G,7,FALSE))=TRUE,"",VLOOKUP(CONCATENATE($B$9,"_",Q22),'選手名簿'!$A:$G,7,FALSE))</f>
        <v>5</v>
      </c>
      <c r="L22" s="1222" t="str">
        <f>IF(ISERROR(VLOOKUP(CONCATENATE($B$9,"_",Q22),'選手名簿'!$A:$E,5,FALSE))=TRUE,"",VLOOKUP(CONCATENATE($B$9,"_",Q22),'選手名簿'!$A:$E,5,FALSE))</f>
        <v>園田　蓮</v>
      </c>
      <c r="M22" s="1223"/>
      <c r="N22" s="1223"/>
      <c r="O22" s="1223"/>
      <c r="P22" s="1224"/>
      <c r="Q22" s="598">
        <v>11</v>
      </c>
      <c r="R22" s="599" t="str">
        <f>IF(ISERROR(VLOOKUP(CONCATENATE($B$9,"_",Q22),'選手名簿'!$A:$E,4,FALSE))=TRUE,"",VLOOKUP(CONCATENATE($B$9,"_",Q22),'選手名簿'!$A:$E,4,FALSE))</f>
        <v>FW</v>
      </c>
      <c r="S22" s="600" t="str">
        <f>IF(ISERROR(VLOOKUP(CONCATENATE($W$9,"_",T22),'選手名簿'!$A:$E,4,FALSE))=TRUE,"",VLOOKUP(CONCATENATE($W$9,"_",T22),'選手名簿'!$A:$E,4,FALSE))</f>
        <v>FW</v>
      </c>
      <c r="T22" s="601">
        <v>9</v>
      </c>
      <c r="U22" s="1222" t="str">
        <f>IF(ISERROR(VLOOKUP(CONCATENATE($W$9,"_",T22),'選手名簿'!$A:$E,5,FALSE))=TRUE,"",VLOOKUP(CONCATENATE($W$9,"_",T22),'選手名簿'!$A:$E,5,FALSE))</f>
        <v>山﨑　凱斗</v>
      </c>
      <c r="V22" s="1223"/>
      <c r="W22" s="1223"/>
      <c r="X22" s="1223"/>
      <c r="Y22" s="1224"/>
      <c r="Z22" s="597">
        <f>IF(ISERROR(VLOOKUP(CONCATENATE($W$9,"_",T22),'選手名簿'!$A:$G,7,FALSE))=TRUE,"",VLOOKUP(CONCATENATE($W$9,"_",T22),'選手名簿'!$A:$G,7,FALSE))</f>
        <v>5</v>
      </c>
      <c r="AA22" s="581"/>
      <c r="AB22" s="596"/>
      <c r="AC22" s="581" t="s">
        <v>10012</v>
      </c>
      <c r="AD22" s="596">
        <v>1</v>
      </c>
      <c r="AE22" s="581"/>
      <c r="AF22" s="596"/>
      <c r="AG22" s="581"/>
      <c r="AH22" s="596"/>
      <c r="AI22" s="602"/>
      <c r="AJ22" s="603">
        <f t="shared" si="1"/>
        <v>1</v>
      </c>
      <c r="AN22" s="529"/>
      <c r="AO22" s="529"/>
      <c r="AP22" s="435"/>
      <c r="AQ22" s="435"/>
      <c r="AR22" s="435"/>
      <c r="AS22" s="435"/>
      <c r="AT22" s="435"/>
      <c r="AU22" s="529"/>
      <c r="AV22" s="435"/>
      <c r="AW22" s="529"/>
      <c r="AX22" s="529"/>
      <c r="AY22" s="530"/>
      <c r="AZ22" s="530"/>
      <c r="BA22" s="530"/>
      <c r="BB22" s="529"/>
      <c r="BC22" s="529"/>
      <c r="BD22" s="529"/>
    </row>
    <row r="23" spans="1:56" s="593" customFormat="1" ht="20.15" customHeight="1">
      <c r="A23" s="594"/>
      <c r="B23" s="595">
        <f t="shared" si="0"/>
        <v>0</v>
      </c>
      <c r="C23" s="581"/>
      <c r="D23" s="596"/>
      <c r="E23" s="581"/>
      <c r="F23" s="596"/>
      <c r="G23" s="581"/>
      <c r="H23" s="596"/>
      <c r="I23" s="581"/>
      <c r="J23" s="596"/>
      <c r="K23" s="597">
        <f>IF(ISERROR(VLOOKUP(CONCATENATE($B$9,"_",Q23),'選手名簿'!$A:$G,7,FALSE))=TRUE,"",VLOOKUP(CONCATENATE($B$9,"_",Q23),'選手名簿'!$A:$G,7,FALSE))</f>
        <v>4</v>
      </c>
      <c r="L23" s="1222" t="str">
        <f>IF(ISERROR(VLOOKUP(CONCATENATE($B$9,"_",Q23),'選手名簿'!$A:$E,5,FALSE))=TRUE,"",VLOOKUP(CONCATENATE($B$9,"_",Q23),'選手名簿'!$A:$E,5,FALSE))</f>
        <v>福澤　煌雅</v>
      </c>
      <c r="M23" s="1223"/>
      <c r="N23" s="1223"/>
      <c r="O23" s="1223"/>
      <c r="P23" s="1224"/>
      <c r="Q23" s="598">
        <v>13</v>
      </c>
      <c r="R23" s="599" t="str">
        <f>IF(ISERROR(VLOOKUP(CONCATENATE($B$9,"_",Q23),'選手名簿'!$A:$E,4,FALSE))=TRUE,"",VLOOKUP(CONCATENATE($B$9,"_",Q23),'選手名簿'!$A:$E,4,FALSE))</f>
        <v>FW</v>
      </c>
      <c r="S23" s="600" t="str">
        <f>IF(ISERROR(VLOOKUP(CONCATENATE($W$9,"_",T23),'選手名簿'!$A:$E,4,FALSE))=TRUE,"",VLOOKUP(CONCATENATE($W$9,"_",T23),'選手名簿'!$A:$E,4,FALSE))</f>
        <v>FW</v>
      </c>
      <c r="T23" s="601">
        <v>10</v>
      </c>
      <c r="U23" s="1222" t="str">
        <f>IF(ISERROR(VLOOKUP(CONCATENATE($W$9,"_",T23),'選手名簿'!$A:$E,5,FALSE))=TRUE,"",VLOOKUP(CONCATENATE($W$9,"_",T23),'選手名簿'!$A:$E,5,FALSE))</f>
        <v>工藤　貫太</v>
      </c>
      <c r="V23" s="1223"/>
      <c r="W23" s="1223"/>
      <c r="X23" s="1223"/>
      <c r="Y23" s="1224"/>
      <c r="Z23" s="597">
        <f>IF(ISERROR(VLOOKUP(CONCATENATE($W$9,"_",T23),'選手名簿'!$A:$G,7,FALSE))=TRUE,"",VLOOKUP(CONCATENATE($W$9,"_",T23),'選手名簿'!$A:$G,7,FALSE))</f>
        <v>5</v>
      </c>
      <c r="AA23" s="581"/>
      <c r="AB23" s="596"/>
      <c r="AC23" s="581" t="s">
        <v>10012</v>
      </c>
      <c r="AD23" s="596">
        <v>2</v>
      </c>
      <c r="AE23" s="581"/>
      <c r="AF23" s="596"/>
      <c r="AG23" s="581"/>
      <c r="AH23" s="596"/>
      <c r="AI23" s="602"/>
      <c r="AJ23" s="603">
        <f t="shared" si="1"/>
        <v>2</v>
      </c>
      <c r="AN23" s="529"/>
      <c r="AO23" s="529"/>
      <c r="AP23" s="435"/>
      <c r="AQ23" s="435"/>
      <c r="AR23" s="435"/>
      <c r="AS23" s="435"/>
      <c r="AT23" s="435"/>
      <c r="AU23" s="529"/>
      <c r="AV23" s="435"/>
      <c r="AW23" s="529"/>
      <c r="AX23" s="529"/>
      <c r="AY23" s="530"/>
      <c r="AZ23" s="530"/>
      <c r="BA23" s="530"/>
      <c r="BB23" s="529"/>
      <c r="BC23" s="529"/>
      <c r="BD23" s="529"/>
    </row>
    <row r="24" spans="1:56" s="593" customFormat="1" ht="20.15" customHeight="1">
      <c r="A24" s="608"/>
      <c r="B24" s="611"/>
      <c r="C24" s="611"/>
      <c r="D24" s="611"/>
      <c r="E24" s="611"/>
      <c r="F24" s="611"/>
      <c r="G24" s="611"/>
      <c r="H24" s="611"/>
      <c r="I24" s="611"/>
      <c r="J24" s="611"/>
      <c r="K24" s="611"/>
      <c r="L24" s="611"/>
      <c r="M24" s="611"/>
      <c r="N24" s="611"/>
      <c r="O24" s="611"/>
      <c r="P24" s="611"/>
      <c r="Q24" s="1225" t="s">
        <v>841</v>
      </c>
      <c r="R24" s="1225"/>
      <c r="S24" s="1225"/>
      <c r="T24" s="1225"/>
      <c r="U24" s="611"/>
      <c r="V24" s="611"/>
      <c r="W24" s="611"/>
      <c r="X24" s="611"/>
      <c r="Y24" s="611"/>
      <c r="Z24" s="611"/>
      <c r="AA24" s="611"/>
      <c r="AB24" s="611"/>
      <c r="AC24" s="611"/>
      <c r="AD24" s="611"/>
      <c r="AE24" s="611"/>
      <c r="AF24" s="611"/>
      <c r="AG24" s="611"/>
      <c r="AH24" s="611"/>
      <c r="AI24" s="611"/>
      <c r="AJ24" s="612"/>
      <c r="AN24" s="529"/>
      <c r="AO24" s="529"/>
      <c r="AP24" s="435"/>
      <c r="AQ24" s="435"/>
      <c r="AR24" s="435"/>
      <c r="AS24" s="435"/>
      <c r="AT24" s="435"/>
      <c r="AU24" s="529"/>
      <c r="AV24" s="435"/>
      <c r="AW24" s="529"/>
      <c r="AX24" s="529"/>
      <c r="AY24" s="530"/>
      <c r="AZ24" s="530"/>
      <c r="BA24" s="530"/>
      <c r="BB24" s="529"/>
      <c r="BC24" s="529"/>
      <c r="BD24" s="529"/>
    </row>
    <row r="25" spans="1:56" s="593" customFormat="1" ht="20.15" customHeight="1">
      <c r="A25" s="594"/>
      <c r="B25" s="595">
        <f t="shared" si="0"/>
        <v>0</v>
      </c>
      <c r="C25" s="547"/>
      <c r="D25" s="567"/>
      <c r="E25" s="581"/>
      <c r="F25" s="567"/>
      <c r="G25" s="581"/>
      <c r="H25" s="596"/>
      <c r="I25" s="581"/>
      <c r="J25" s="596"/>
      <c r="K25" s="597">
        <f>IF(ISERROR(VLOOKUP(CONCATENATE($B$9,"_",Q25),'選手名簿'!$A:$G,7,FALSE))=TRUE,"",VLOOKUP(CONCATENATE($B$9,"_",Q25),'選手名簿'!$A:$G,7,FALSE))</f>
        <v>4</v>
      </c>
      <c r="L25" s="1222" t="str">
        <f>IF(ISERROR(VLOOKUP(CONCATENATE($B$9,"_",Q25),'選手名簿'!$A:$E,5,FALSE))=TRUE,"",VLOOKUP(CONCATENATE($B$9,"_",Q25),'選手名簿'!$A:$E,5,FALSE))</f>
        <v>江口　泰生</v>
      </c>
      <c r="M25" s="1223"/>
      <c r="N25" s="1223"/>
      <c r="O25" s="1223"/>
      <c r="P25" s="1224"/>
      <c r="Q25" s="598">
        <v>2</v>
      </c>
      <c r="R25" s="599" t="str">
        <f>IF(ISERROR(VLOOKUP(CONCATENATE($B$9,"_",Q25),'選手名簿'!$A:$E,4,FALSE))=TRUE,"",VLOOKUP(CONCATENATE($B$9,"_",Q25),'選手名簿'!$A:$E,4,FALSE))</f>
        <v>DF</v>
      </c>
      <c r="S25" s="600" t="str">
        <f>IF(ISERROR(VLOOKUP(CONCATENATE($W$9,"_",T25),'選手名簿'!$A:$E,4,FALSE))=TRUE,"",VLOOKUP(CONCATENATE($W$9,"_",T25),'選手名簿'!$A:$E,4,FALSE))</f>
        <v>GK</v>
      </c>
      <c r="T25" s="601">
        <v>1</v>
      </c>
      <c r="U25" s="1222" t="str">
        <f>IF(ISERROR(VLOOKUP(CONCATENATE($W$9,"_",T25),'選手名簿'!$A:$E,5,FALSE))=TRUE,"",VLOOKUP(CONCATENATE($W$9,"_",T25),'選手名簿'!$A:$E,5,FALSE))</f>
        <v>井上　颯太</v>
      </c>
      <c r="V25" s="1223"/>
      <c r="W25" s="1223"/>
      <c r="X25" s="1223"/>
      <c r="Y25" s="1224"/>
      <c r="Z25" s="597">
        <f>IF(ISERROR(VLOOKUP(CONCATENATE($W$9,"_",T25),'選手名簿'!$A:$G,7,FALSE))=TRUE,"",VLOOKUP(CONCATENATE($W$9,"_",T25),'選手名簿'!$A:$G,7,FALSE))</f>
        <v>4</v>
      </c>
      <c r="AA25" s="581"/>
      <c r="AB25" s="596"/>
      <c r="AC25" s="581"/>
      <c r="AD25" s="596"/>
      <c r="AE25" s="581"/>
      <c r="AF25" s="596"/>
      <c r="AG25" s="581"/>
      <c r="AH25" s="596"/>
      <c r="AI25" s="602"/>
      <c r="AJ25" s="603">
        <f t="shared" si="1"/>
        <v>0</v>
      </c>
      <c r="AN25" s="529"/>
      <c r="AO25" s="529"/>
      <c r="AP25" s="435"/>
      <c r="AQ25" s="435"/>
      <c r="AR25" s="435"/>
      <c r="AS25" s="435"/>
      <c r="AT25" s="435"/>
      <c r="AU25" s="529"/>
      <c r="AV25" s="435"/>
      <c r="AW25" s="529"/>
      <c r="AX25" s="529"/>
      <c r="AY25" s="530"/>
      <c r="AZ25" s="530"/>
      <c r="BA25" s="530"/>
      <c r="BB25" s="529"/>
      <c r="BC25" s="529"/>
      <c r="BD25" s="529"/>
    </row>
    <row r="26" spans="1:54" s="593" customFormat="1" ht="20.15" customHeight="1">
      <c r="A26" s="594"/>
      <c r="B26" s="595">
        <f t="shared" si="0"/>
        <v>0</v>
      </c>
      <c r="C26" s="581"/>
      <c r="D26" s="605"/>
      <c r="E26" s="581"/>
      <c r="F26" s="605"/>
      <c r="G26" s="581"/>
      <c r="H26" s="596"/>
      <c r="I26" s="581"/>
      <c r="J26" s="596"/>
      <c r="K26" s="597">
        <f>IF(ISERROR(VLOOKUP(CONCATENATE($B$9,"_",Q26),'選手名簿'!$A:$G,7,FALSE))=TRUE,"",VLOOKUP(CONCATENATE($B$9,"_",Q26),'選手名簿'!$A:$G,7,FALSE))</f>
        <v>4</v>
      </c>
      <c r="L26" s="1222" t="str">
        <f>IF(ISERROR(VLOOKUP(CONCATENATE($B$9,"_",Q26),'選手名簿'!$A:$E,5,FALSE))=TRUE,"",VLOOKUP(CONCATENATE($B$9,"_",Q26),'選手名簿'!$A:$E,5,FALSE))</f>
        <v>堀　煌夢</v>
      </c>
      <c r="M26" s="1223"/>
      <c r="N26" s="1223"/>
      <c r="O26" s="1223"/>
      <c r="P26" s="1224"/>
      <c r="Q26" s="598">
        <v>3</v>
      </c>
      <c r="R26" s="599" t="str">
        <f>IF(ISERROR(VLOOKUP(CONCATENATE($B$9,"_",Q26),'選手名簿'!$A:$E,4,FALSE))=TRUE,"",VLOOKUP(CONCATENATE($B$9,"_",Q26),'選手名簿'!$A:$E,4,FALSE))</f>
        <v>DF</v>
      </c>
      <c r="S26" s="600" t="str">
        <f>IF(ISERROR(VLOOKUP(CONCATENATE($W$9,"_",T26),'選手名簿'!$A:$E,4,FALSE))=TRUE,"",VLOOKUP(CONCATENATE($W$9,"_",T26),'選手名簿'!$A:$E,4,FALSE))</f>
        <v>DF</v>
      </c>
      <c r="T26" s="601">
        <v>3</v>
      </c>
      <c r="U26" s="1222" t="str">
        <f>IF(ISERROR(VLOOKUP(CONCATENATE($W$9,"_",T26),'選手名簿'!$A:$E,5,FALSE))=TRUE,"",VLOOKUP(CONCATENATE($W$9,"_",T26),'選手名簿'!$A:$E,5,FALSE))</f>
        <v>橋本　万璃</v>
      </c>
      <c r="V26" s="1223"/>
      <c r="W26" s="1223"/>
      <c r="X26" s="1223"/>
      <c r="Y26" s="1224"/>
      <c r="Z26" s="597">
        <f>IF(ISERROR(VLOOKUP(CONCATENATE($W$9,"_",T26),'選手名簿'!$A:$G,7,FALSE))=TRUE,"",VLOOKUP(CONCATENATE($W$9,"_",T26),'選手名簿'!$A:$G,7,FALSE))</f>
        <v>5</v>
      </c>
      <c r="AA26" s="581"/>
      <c r="AB26" s="596"/>
      <c r="AC26" s="581"/>
      <c r="AD26" s="596"/>
      <c r="AE26" s="581"/>
      <c r="AF26" s="596"/>
      <c r="AG26" s="581"/>
      <c r="AH26" s="596"/>
      <c r="AI26" s="602"/>
      <c r="AJ26" s="603">
        <f t="shared" si="1"/>
        <v>0</v>
      </c>
      <c r="AP26" s="435"/>
      <c r="AQ26" s="435"/>
      <c r="AR26" s="435"/>
      <c r="AS26" s="435"/>
      <c r="AT26" s="435"/>
      <c r="AV26" s="435"/>
      <c r="AX26" s="529"/>
      <c r="AY26" s="530"/>
      <c r="AZ26" s="530"/>
      <c r="BA26" s="530"/>
      <c r="BB26" s="529"/>
    </row>
    <row r="27" spans="1:56" s="593" customFormat="1" ht="20.15" customHeight="1">
      <c r="A27" s="594"/>
      <c r="B27" s="595">
        <f t="shared" si="0"/>
        <v>0</v>
      </c>
      <c r="C27" s="581"/>
      <c r="D27" s="605"/>
      <c r="E27" s="581"/>
      <c r="F27" s="605"/>
      <c r="G27" s="581"/>
      <c r="H27" s="596"/>
      <c r="I27" s="581"/>
      <c r="J27" s="596"/>
      <c r="K27" s="597">
        <f>IF(ISERROR(VLOOKUP(CONCATENATE($B$9,"_",Q27),'選手名簿'!$A:$G,7,FALSE))=TRUE,"",VLOOKUP(CONCATENATE($B$9,"_",Q27),'選手名簿'!$A:$G,7,FALSE))</f>
        <v>4</v>
      </c>
      <c r="L27" s="1222" t="str">
        <f>IF(ISERROR(VLOOKUP(CONCATENATE($B$9,"_",Q27),'選手名簿'!$A:$E,5,FALSE))=TRUE,"",VLOOKUP(CONCATENATE($B$9,"_",Q27),'選手名簿'!$A:$E,5,FALSE))</f>
        <v>薬師寺　輝仁</v>
      </c>
      <c r="M27" s="1223"/>
      <c r="N27" s="1223"/>
      <c r="O27" s="1223"/>
      <c r="P27" s="1224"/>
      <c r="Q27" s="598">
        <v>5</v>
      </c>
      <c r="R27" s="599" t="str">
        <f>IF(ISERROR(VLOOKUP(CONCATENATE($B$9,"_",Q27),'選手名簿'!$A:$E,4,FALSE))=TRUE,"",VLOOKUP(CONCATENATE($B$9,"_",Q27),'選手名簿'!$A:$E,4,FALSE))</f>
        <v>DF</v>
      </c>
      <c r="S27" s="600" t="str">
        <f>IF(ISERROR(VLOOKUP(CONCATENATE($W$9,"_",T27),'選手名簿'!$A:$E,4,FALSE))=TRUE,"",VLOOKUP(CONCATENATE($W$9,"_",T27),'選手名簿'!$A:$E,4,FALSE))</f>
        <v>MF</v>
      </c>
      <c r="T27" s="601">
        <v>7</v>
      </c>
      <c r="U27" s="1222" t="str">
        <f>IF(ISERROR(VLOOKUP(CONCATENATE($W$9,"_",T27),'選手名簿'!$A:$E,5,FALSE))=TRUE,"",VLOOKUP(CONCATENATE($W$9,"_",T27),'選手名簿'!$A:$E,5,FALSE))</f>
        <v>北田　汰佑</v>
      </c>
      <c r="V27" s="1223"/>
      <c r="W27" s="1223"/>
      <c r="X27" s="1223"/>
      <c r="Y27" s="1224"/>
      <c r="Z27" s="597">
        <f>IF(ISERROR(VLOOKUP(CONCATENATE($W$9,"_",T27),'選手名簿'!$A:$G,7,FALSE))=TRUE,"",VLOOKUP(CONCATENATE($W$9,"_",T27),'選手名簿'!$A:$G,7,FALSE))</f>
        <v>5</v>
      </c>
      <c r="AA27" s="581"/>
      <c r="AB27" s="596"/>
      <c r="AC27" s="581"/>
      <c r="AD27" s="596"/>
      <c r="AE27" s="581"/>
      <c r="AF27" s="596"/>
      <c r="AG27" s="581"/>
      <c r="AH27" s="596"/>
      <c r="AI27" s="602"/>
      <c r="AJ27" s="603">
        <f t="shared" si="1"/>
        <v>0</v>
      </c>
      <c r="AN27" s="529"/>
      <c r="AO27" s="529"/>
      <c r="AP27" s="435"/>
      <c r="AQ27" s="435"/>
      <c r="AR27" s="435"/>
      <c r="AS27" s="435"/>
      <c r="AT27" s="435"/>
      <c r="AU27" s="529"/>
      <c r="AV27" s="435"/>
      <c r="AW27" s="529"/>
      <c r="AX27" s="529"/>
      <c r="AY27" s="530"/>
      <c r="AZ27" s="530"/>
      <c r="BA27" s="530"/>
      <c r="BB27" s="529"/>
      <c r="BC27" s="529"/>
      <c r="BD27" s="529"/>
    </row>
    <row r="28" spans="1:56" s="593" customFormat="1" ht="20.15" customHeight="1">
      <c r="A28" s="594"/>
      <c r="B28" s="595">
        <f t="shared" si="0"/>
        <v>0</v>
      </c>
      <c r="C28" s="581"/>
      <c r="D28" s="605"/>
      <c r="E28" s="581"/>
      <c r="F28" s="605"/>
      <c r="G28" s="581"/>
      <c r="H28" s="596"/>
      <c r="I28" s="581"/>
      <c r="J28" s="596"/>
      <c r="K28" s="597">
        <f>IF(ISERROR(VLOOKUP(CONCATENATE($B$9,"_",Q28),'選手名簿'!$A:$G,7,FALSE))=TRUE,"",VLOOKUP(CONCATENATE($B$9,"_",Q28),'選手名簿'!$A:$G,7,FALSE))</f>
        <v>5</v>
      </c>
      <c r="L28" s="1222" t="str">
        <f>IF(ISERROR(VLOOKUP(CONCATENATE($B$9,"_",Q28),'選手名簿'!$A:$E,5,FALSE))=TRUE,"",VLOOKUP(CONCATENATE($B$9,"_",Q28),'選手名簿'!$A:$E,5,FALSE))</f>
        <v>河野　桜晴</v>
      </c>
      <c r="M28" s="1223"/>
      <c r="N28" s="1223"/>
      <c r="O28" s="1223"/>
      <c r="P28" s="1224"/>
      <c r="Q28" s="598">
        <v>6</v>
      </c>
      <c r="R28" s="599" t="str">
        <f>IF(ISERROR(VLOOKUP(CONCATENATE($B$9,"_",Q28),'選手名簿'!$A:$E,4,FALSE))=TRUE,"",VLOOKUP(CONCATENATE($B$9,"_",Q28),'選手名簿'!$A:$E,4,FALSE))</f>
        <v>MF</v>
      </c>
      <c r="S28" s="600" t="str">
        <f>IF(ISERROR(VLOOKUP(CONCATENATE($W$9,"_",T28),'選手名簿'!$A:$E,4,FALSE))=TRUE,"",VLOOKUP(CONCATENATE($W$9,"_",T28),'選手名簿'!$A:$E,4,FALSE))</f>
        <v>MF</v>
      </c>
      <c r="T28" s="601">
        <v>12</v>
      </c>
      <c r="U28" s="1222" t="str">
        <f>IF(ISERROR(VLOOKUP(CONCATENATE($W$9,"_",T28),'選手名簿'!$A:$E,5,FALSE))=TRUE,"",VLOOKUP(CONCATENATE($W$9,"_",T28),'選手名簿'!$A:$E,5,FALSE))</f>
        <v>上杉　結希</v>
      </c>
      <c r="V28" s="1223"/>
      <c r="W28" s="1223"/>
      <c r="X28" s="1223"/>
      <c r="Y28" s="1224"/>
      <c r="Z28" s="597">
        <f>IF(ISERROR(VLOOKUP(CONCATENATE($W$9,"_",T28),'選手名簿'!$A:$G,7,FALSE))=TRUE,"",VLOOKUP(CONCATENATE($W$9,"_",T28),'選手名簿'!$A:$G,7,FALSE))</f>
        <v>5</v>
      </c>
      <c r="AA28" s="581"/>
      <c r="AB28" s="596"/>
      <c r="AC28" s="581"/>
      <c r="AD28" s="596"/>
      <c r="AE28" s="581"/>
      <c r="AF28" s="596"/>
      <c r="AG28" s="581"/>
      <c r="AH28" s="596"/>
      <c r="AI28" s="602"/>
      <c r="AJ28" s="603">
        <f t="shared" si="1"/>
        <v>0</v>
      </c>
      <c r="AN28" s="529"/>
      <c r="AO28" s="529"/>
      <c r="AP28" s="435"/>
      <c r="AQ28" s="435"/>
      <c r="AR28" s="435"/>
      <c r="AS28" s="435"/>
      <c r="AT28" s="435"/>
      <c r="AU28" s="529"/>
      <c r="AV28" s="435"/>
      <c r="AW28" s="529"/>
      <c r="AX28" s="529"/>
      <c r="AY28" s="530"/>
      <c r="AZ28" s="530"/>
      <c r="BA28" s="530"/>
      <c r="BB28" s="529"/>
      <c r="BC28" s="529"/>
      <c r="BD28" s="529"/>
    </row>
    <row r="29" spans="1:56" s="593" customFormat="1" ht="20.15" customHeight="1">
      <c r="A29" s="594"/>
      <c r="B29" s="595">
        <f t="shared" si="0"/>
        <v>0</v>
      </c>
      <c r="C29" s="581"/>
      <c r="D29" s="605"/>
      <c r="E29" s="581"/>
      <c r="F29" s="605"/>
      <c r="G29" s="581"/>
      <c r="H29" s="596"/>
      <c r="I29" s="581"/>
      <c r="J29" s="596"/>
      <c r="K29" s="597">
        <f>IF(ISERROR(VLOOKUP(CONCATENATE($B$9,"_",Q29),'選手名簿'!$A:$G,7,FALSE))=TRUE,"",VLOOKUP(CONCATENATE($B$9,"_",Q29),'選手名簿'!$A:$G,7,FALSE))</f>
        <v>4</v>
      </c>
      <c r="L29" s="1222" t="str">
        <f>IF(ISERROR(VLOOKUP(CONCATENATE($B$9,"_",Q29),'選手名簿'!$A:$E,5,FALSE))=TRUE,"",VLOOKUP(CONCATENATE($B$9,"_",Q29),'選手名簿'!$A:$E,5,FALSE))</f>
        <v>大橋　歩生</v>
      </c>
      <c r="M29" s="1223"/>
      <c r="N29" s="1223"/>
      <c r="O29" s="1223"/>
      <c r="P29" s="1224"/>
      <c r="Q29" s="598">
        <v>12</v>
      </c>
      <c r="R29" s="599" t="str">
        <f>IF(ISERROR(VLOOKUP(CONCATENATE($B$9,"_",Q29),'選手名簿'!$A:$E,4,FALSE))=TRUE,"",VLOOKUP(CONCATENATE($B$9,"_",Q29),'選手名簿'!$A:$E,4,FALSE))</f>
        <v>FW</v>
      </c>
      <c r="S29" s="600" t="str">
        <f>IF(ISERROR(VLOOKUP(CONCATENATE($W$9,"_",T29),'選手名簿'!$A:$E,4,FALSE))=TRUE,"",VLOOKUP(CONCATENATE($W$9,"_",T29),'選手名簿'!$A:$E,4,FALSE))</f>
        <v>MF</v>
      </c>
      <c r="T29" s="601">
        <v>13</v>
      </c>
      <c r="U29" s="1222" t="str">
        <f>IF(ISERROR(VLOOKUP(CONCATENATE($W$9,"_",T29),'選手名簿'!$A:$E,5,FALSE))=TRUE,"",VLOOKUP(CONCATENATE($W$9,"_",T29),'選手名簿'!$A:$E,5,FALSE))</f>
        <v>福田　翔大</v>
      </c>
      <c r="V29" s="1223"/>
      <c r="W29" s="1223"/>
      <c r="X29" s="1223"/>
      <c r="Y29" s="1224"/>
      <c r="Z29" s="597">
        <f>IF(ISERROR(VLOOKUP(CONCATENATE($W$9,"_",T29),'選手名簿'!$A:$G,7,FALSE))=TRUE,"",VLOOKUP(CONCATENATE($W$9,"_",T29),'選手名簿'!$A:$G,7,FALSE))</f>
        <v>4</v>
      </c>
      <c r="AA29" s="581"/>
      <c r="AB29" s="596"/>
      <c r="AC29" s="581"/>
      <c r="AD29" s="596"/>
      <c r="AE29" s="581"/>
      <c r="AF29" s="596"/>
      <c r="AG29" s="581"/>
      <c r="AH29" s="596"/>
      <c r="AI29" s="602"/>
      <c r="AJ29" s="603">
        <f t="shared" si="1"/>
        <v>0</v>
      </c>
      <c r="AN29" s="529"/>
      <c r="AO29" s="529"/>
      <c r="AP29" s="435"/>
      <c r="AQ29" s="435"/>
      <c r="AR29" s="435"/>
      <c r="AS29" s="435"/>
      <c r="AT29" s="435"/>
      <c r="AU29" s="529"/>
      <c r="AV29" s="435"/>
      <c r="AW29" s="529"/>
      <c r="AX29" s="529"/>
      <c r="AY29" s="530"/>
      <c r="AZ29" s="530"/>
      <c r="BA29" s="530"/>
      <c r="BB29" s="529"/>
      <c r="BC29" s="529"/>
      <c r="BD29" s="529"/>
    </row>
    <row r="30" spans="1:56" s="593" customFormat="1" ht="20.15" customHeight="1">
      <c r="A30" s="594"/>
      <c r="B30" s="595">
        <f t="shared" si="0"/>
        <v>0</v>
      </c>
      <c r="C30" s="581"/>
      <c r="D30" s="605"/>
      <c r="E30" s="581"/>
      <c r="F30" s="605"/>
      <c r="G30" s="581"/>
      <c r="H30" s="596"/>
      <c r="I30" s="581"/>
      <c r="J30" s="596"/>
      <c r="K30" s="597">
        <f>IF(ISERROR(VLOOKUP(CONCATENATE($B$9,"_",Q30),'選手名簿'!$A:$G,7,FALSE))=TRUE,"",VLOOKUP(CONCATENATE($B$9,"_",Q30),'選手名簿'!$A:$G,7,FALSE))</f>
        <v>4</v>
      </c>
      <c r="L30" s="1222" t="str">
        <f>IF(ISERROR(VLOOKUP(CONCATENATE($B$9,"_",Q30),'選手名簿'!$A:$E,5,FALSE))=TRUE,"",VLOOKUP(CONCATENATE($B$9,"_",Q30),'選手名簿'!$A:$E,5,FALSE))</f>
        <v>船田　侑生</v>
      </c>
      <c r="M30" s="1223"/>
      <c r="N30" s="1223"/>
      <c r="O30" s="1223"/>
      <c r="P30" s="1224"/>
      <c r="Q30" s="598">
        <v>14</v>
      </c>
      <c r="R30" s="599" t="str">
        <f>IF(ISERROR(VLOOKUP(CONCATENATE($B$9,"_",Q30),'選手名簿'!$A:$E,4,FALSE))=TRUE,"",VLOOKUP(CONCATENATE($B$9,"_",Q30),'選手名簿'!$A:$E,4,FALSE))</f>
        <v>FW</v>
      </c>
      <c r="S30" s="600" t="str">
        <f>IF(ISERROR(VLOOKUP(CONCATENATE($W$9,"_",T30),'選手名簿'!$A:$E,4,FALSE))=TRUE,"",VLOOKUP(CONCATENATE($W$9,"_",T30),'選手名簿'!$A:$E,4,FALSE))</f>
        <v>DF</v>
      </c>
      <c r="T30" s="601">
        <v>14</v>
      </c>
      <c r="U30" s="1222" t="str">
        <f>IF(ISERROR(VLOOKUP(CONCATENATE($W$9,"_",T30),'選手名簿'!$A:$E,5,FALSE))=TRUE,"",VLOOKUP(CONCATENATE($W$9,"_",T30),'選手名簿'!$A:$E,5,FALSE))</f>
        <v>野上　翔太郎</v>
      </c>
      <c r="V30" s="1223"/>
      <c r="W30" s="1223"/>
      <c r="X30" s="1223"/>
      <c r="Y30" s="1224"/>
      <c r="Z30" s="597">
        <f>IF(ISERROR(VLOOKUP(CONCATENATE($W$9,"_",T30),'選手名簿'!$A:$G,7,FALSE))=TRUE,"",VLOOKUP(CONCATENATE($W$9,"_",T30),'選手名簿'!$A:$G,7,FALSE))</f>
        <v>4</v>
      </c>
      <c r="AA30" s="581"/>
      <c r="AB30" s="596"/>
      <c r="AC30" s="581"/>
      <c r="AD30" s="596"/>
      <c r="AE30" s="581"/>
      <c r="AF30" s="596"/>
      <c r="AG30" s="581"/>
      <c r="AH30" s="596"/>
      <c r="AI30" s="602"/>
      <c r="AJ30" s="603">
        <f t="shared" si="1"/>
        <v>0</v>
      </c>
      <c r="AN30" s="529"/>
      <c r="AO30" s="529"/>
      <c r="AP30" s="435"/>
      <c r="AQ30" s="435"/>
      <c r="AR30" s="435"/>
      <c r="AS30" s="435"/>
      <c r="AT30" s="435"/>
      <c r="AU30" s="529"/>
      <c r="AV30" s="435"/>
      <c r="AW30" s="529"/>
      <c r="AX30" s="529"/>
      <c r="AY30" s="530"/>
      <c r="AZ30" s="530"/>
      <c r="BA30" s="530"/>
      <c r="BB30" s="529"/>
      <c r="BC30" s="529"/>
      <c r="BD30" s="529"/>
    </row>
    <row r="31" spans="1:56" s="593" customFormat="1" ht="20.15" customHeight="1">
      <c r="A31" s="594"/>
      <c r="B31" s="595">
        <f t="shared" si="0"/>
        <v>0</v>
      </c>
      <c r="C31" s="581"/>
      <c r="D31" s="605"/>
      <c r="E31" s="581"/>
      <c r="F31" s="605"/>
      <c r="G31" s="581"/>
      <c r="H31" s="596"/>
      <c r="I31" s="581"/>
      <c r="J31" s="596"/>
      <c r="K31" s="597">
        <f>IF(ISERROR(VLOOKUP(CONCATENATE($B$9,"_",Q31),'選手名簿'!$A:$G,7,FALSE))=TRUE,"",VLOOKUP(CONCATENATE($B$9,"_",Q31),'選手名簿'!$A:$G,7,FALSE))</f>
        <v>4</v>
      </c>
      <c r="L31" s="1222" t="str">
        <f>IF(ISERROR(VLOOKUP(CONCATENATE($B$9,"_",Q31),'選手名簿'!$A:$E,5,FALSE))=TRUE,"",VLOOKUP(CONCATENATE($B$9,"_",Q31),'選手名簿'!$A:$E,5,FALSE))</f>
        <v>今村　幸介</v>
      </c>
      <c r="M31" s="1223"/>
      <c r="N31" s="1223"/>
      <c r="O31" s="1223"/>
      <c r="P31" s="1224"/>
      <c r="Q31" s="598">
        <v>15</v>
      </c>
      <c r="R31" s="599" t="str">
        <f>IF(ISERROR(VLOOKUP(CONCATENATE($B$9,"_",Q31),'選手名簿'!$A:$E,4,FALSE))=TRUE,"",VLOOKUP(CONCATENATE($B$9,"_",Q31),'選手名簿'!$A:$E,4,FALSE))</f>
        <v>FW</v>
      </c>
      <c r="S31" s="600" t="str">
        <f>IF(ISERROR(VLOOKUP(CONCATENATE($W$9,"_",T31),'選手名簿'!$A:$E,4,FALSE))=TRUE,"",VLOOKUP(CONCATENATE($W$9,"_",T31),'選手名簿'!$A:$E,4,FALSE))</f>
        <v>MF</v>
      </c>
      <c r="T31" s="601">
        <v>15</v>
      </c>
      <c r="U31" s="1222" t="str">
        <f>IF(ISERROR(VLOOKUP(CONCATENATE($W$9,"_",T31),'選手名簿'!$A:$E,5,FALSE))=TRUE,"",VLOOKUP(CONCATENATE($W$9,"_",T31),'選手名簿'!$A:$E,5,FALSE))</f>
        <v>北尾　颯士</v>
      </c>
      <c r="V31" s="1223"/>
      <c r="W31" s="1223"/>
      <c r="X31" s="1223"/>
      <c r="Y31" s="1224"/>
      <c r="Z31" s="597">
        <f>IF(ISERROR(VLOOKUP(CONCATENATE($W$9,"_",T31),'選手名簿'!$A:$G,7,FALSE))=TRUE,"",VLOOKUP(CONCATENATE($W$9,"_",T31),'選手名簿'!$A:$G,7,FALSE))</f>
        <v>4</v>
      </c>
      <c r="AA31" s="581"/>
      <c r="AB31" s="596"/>
      <c r="AC31" s="581"/>
      <c r="AD31" s="596"/>
      <c r="AE31" s="581"/>
      <c r="AF31" s="596"/>
      <c r="AG31" s="581"/>
      <c r="AH31" s="596"/>
      <c r="AI31" s="602"/>
      <c r="AJ31" s="603">
        <f t="shared" si="1"/>
        <v>0</v>
      </c>
      <c r="AN31" s="529"/>
      <c r="AO31" s="529"/>
      <c r="AP31" s="435"/>
      <c r="AQ31" s="435"/>
      <c r="AR31" s="435"/>
      <c r="AS31" s="435"/>
      <c r="AT31" s="435"/>
      <c r="AU31" s="529"/>
      <c r="AV31" s="435"/>
      <c r="AW31" s="529"/>
      <c r="AX31" s="529"/>
      <c r="AY31" s="530"/>
      <c r="AZ31" s="530"/>
      <c r="BA31" s="530"/>
      <c r="BB31" s="529"/>
      <c r="BC31" s="529"/>
      <c r="BD31" s="529"/>
    </row>
    <row r="32" spans="1:56" s="593" customFormat="1" ht="20.15" customHeight="1">
      <c r="A32" s="594"/>
      <c r="B32" s="595">
        <f t="shared" si="0"/>
        <v>0</v>
      </c>
      <c r="C32" s="581"/>
      <c r="D32" s="605"/>
      <c r="E32" s="581"/>
      <c r="F32" s="605"/>
      <c r="G32" s="581"/>
      <c r="H32" s="596"/>
      <c r="I32" s="581"/>
      <c r="J32" s="596"/>
      <c r="K32" s="597">
        <f>IF(ISERROR(VLOOKUP(CONCATENATE($B$9,"_",Q32),'選手名簿'!$A:$G,7,FALSE))=TRUE,"",VLOOKUP(CONCATENATE($B$9,"_",Q32),'選手名簿'!$A:$G,7,FALSE))</f>
        <v>5</v>
      </c>
      <c r="L32" s="1222" t="str">
        <f>IF(ISERROR(VLOOKUP(CONCATENATE($B$9,"_",Q32),'選手名簿'!$A:$E,5,FALSE))=TRUE,"",VLOOKUP(CONCATENATE($B$9,"_",Q32),'選手名簿'!$A:$E,5,FALSE))</f>
        <v>高橋　春翔</v>
      </c>
      <c r="M32" s="1223"/>
      <c r="N32" s="1223"/>
      <c r="O32" s="1223"/>
      <c r="P32" s="1224"/>
      <c r="Q32" s="598">
        <v>16</v>
      </c>
      <c r="R32" s="599" t="str">
        <f>IF(ISERROR(VLOOKUP(CONCATENATE($B$9,"_",Q32),'選手名簿'!$A:$E,4,FALSE))=TRUE,"",VLOOKUP(CONCATENATE($B$9,"_",Q32),'選手名簿'!$A:$E,4,FALSE))</f>
        <v>DF</v>
      </c>
      <c r="S32" s="600" t="str">
        <f>IF(ISERROR(VLOOKUP(CONCATENATE($W$9,"_",T32),'選手名簿'!$A:$E,4,FALSE))=TRUE,"",VLOOKUP(CONCATENATE($W$9,"_",T32),'選手名簿'!$A:$E,4,FALSE))</f>
        <v>MF</v>
      </c>
      <c r="T32" s="601">
        <v>16</v>
      </c>
      <c r="U32" s="1222" t="str">
        <f>IF(ISERROR(VLOOKUP(CONCATENATE($W$9,"_",T32),'選手名簿'!$A:$E,5,FALSE))=TRUE,"",VLOOKUP(CONCATENATE($W$9,"_",T32),'選手名簿'!$A:$E,5,FALSE))</f>
        <v>黒木　颯馬</v>
      </c>
      <c r="V32" s="1223"/>
      <c r="W32" s="1223"/>
      <c r="X32" s="1223"/>
      <c r="Y32" s="1224"/>
      <c r="Z32" s="597">
        <f>IF(ISERROR(VLOOKUP(CONCATENATE($W$9,"_",T32),'選手名簿'!$A:$G,7,FALSE))=TRUE,"",VLOOKUP(CONCATENATE($W$9,"_",T32),'選手名簿'!$A:$G,7,FALSE))</f>
        <v>5</v>
      </c>
      <c r="AA32" s="581"/>
      <c r="AB32" s="596"/>
      <c r="AC32" s="581"/>
      <c r="AD32" s="596"/>
      <c r="AE32" s="581"/>
      <c r="AF32" s="596"/>
      <c r="AG32" s="581"/>
      <c r="AH32" s="596"/>
      <c r="AI32" s="602"/>
      <c r="AJ32" s="603">
        <f t="shared" si="1"/>
        <v>0</v>
      </c>
      <c r="AN32" s="529"/>
      <c r="AO32" s="529"/>
      <c r="AP32" s="530"/>
      <c r="AQ32" s="530"/>
      <c r="AR32" s="530"/>
      <c r="AS32" s="530"/>
      <c r="AT32" s="530"/>
      <c r="AU32" s="529"/>
      <c r="AV32" s="529"/>
      <c r="AW32" s="529"/>
      <c r="AX32" s="529"/>
      <c r="AY32" s="530"/>
      <c r="AZ32" s="530"/>
      <c r="BA32" s="530"/>
      <c r="BB32" s="529"/>
      <c r="BC32" s="529"/>
      <c r="BD32" s="529"/>
    </row>
    <row r="33" spans="1:56" s="593" customFormat="1" ht="20.15" customHeight="1" hidden="1">
      <c r="A33" s="594"/>
      <c r="B33" s="595">
        <f t="shared" si="0"/>
        <v>0</v>
      </c>
      <c r="C33" s="581"/>
      <c r="D33" s="567"/>
      <c r="E33" s="581"/>
      <c r="F33" s="567"/>
      <c r="G33" s="581"/>
      <c r="H33" s="596"/>
      <c r="I33" s="581"/>
      <c r="J33" s="596"/>
      <c r="K33" s="597" t="str">
        <f>IF(ISERROR(VLOOKUP(CONCATENATE($B$9,"_",Q33),'選手名簿'!$A:$G,7,FALSE))=TRUE,"",VLOOKUP(CONCATENATE($B$9,"_",Q33),'選手名簿'!$A:$G,7,FALSE))</f>
        <v/>
      </c>
      <c r="L33" s="1222" t="str">
        <f>IF(ISERROR(VLOOKUP(CONCATENATE($B$9,"_",Q33),'選手名簿'!$A:$E,5,FALSE))=TRUE,"",VLOOKUP(CONCATENATE($B$9,"_",Q33),'選手名簿'!$A:$E,5,FALSE))</f>
        <v/>
      </c>
      <c r="M33" s="1223"/>
      <c r="N33" s="1223"/>
      <c r="O33" s="1223"/>
      <c r="P33" s="1224"/>
      <c r="Q33" s="598"/>
      <c r="R33" s="599" t="str">
        <f>IF(ISERROR(VLOOKUP(CONCATENATE($B$9,"_",Q33),'選手名簿'!$A:$E,4,FALSE))=TRUE,"",VLOOKUP(CONCATENATE($B$9,"_",Q33),'選手名簿'!$A:$E,4,FALSE))</f>
        <v/>
      </c>
      <c r="S33" s="600" t="str">
        <f>IF(ISERROR(VLOOKUP(CONCATENATE($W$9,"_",T33),'選手名簿'!$A:$E,4,FALSE))=TRUE,"",VLOOKUP(CONCATENATE($W$9,"_",T33),'選手名簿'!$A:$E,4,FALSE))</f>
        <v/>
      </c>
      <c r="T33" s="601"/>
      <c r="U33" s="1222" t="str">
        <f>IF(ISERROR(VLOOKUP(CONCATENATE($W$9,"_",T33),'選手名簿'!$A:$E,5,FALSE))=TRUE,"",VLOOKUP(CONCATENATE($W$9,"_",T33),'選手名簿'!$A:$E,5,FALSE))</f>
        <v/>
      </c>
      <c r="V33" s="1223"/>
      <c r="W33" s="1223"/>
      <c r="X33" s="1223"/>
      <c r="Y33" s="1224"/>
      <c r="Z33" s="597" t="str">
        <f>IF(ISERROR(VLOOKUP(CONCATENATE($W$9,"_",T33),'選手名簿'!$A:$G,7,FALSE))=TRUE,"",VLOOKUP(CONCATENATE($W$9,"_",T33),'選手名簿'!$A:$G,7,FALSE))</f>
        <v/>
      </c>
      <c r="AA33" s="581"/>
      <c r="AB33" s="596"/>
      <c r="AC33" s="581"/>
      <c r="AD33" s="596"/>
      <c r="AE33" s="581"/>
      <c r="AF33" s="596"/>
      <c r="AG33" s="581"/>
      <c r="AH33" s="596"/>
      <c r="AI33" s="602"/>
      <c r="AJ33" s="603">
        <f t="shared" si="1"/>
        <v>0</v>
      </c>
      <c r="AN33" s="529"/>
      <c r="AO33" s="529"/>
      <c r="AP33" s="530"/>
      <c r="AQ33" s="530"/>
      <c r="AR33" s="530"/>
      <c r="AS33" s="530"/>
      <c r="AT33" s="530"/>
      <c r="AU33" s="529"/>
      <c r="AV33" s="529"/>
      <c r="AW33" s="529"/>
      <c r="AX33" s="529"/>
      <c r="AY33" s="530"/>
      <c r="AZ33" s="530"/>
      <c r="BA33" s="530"/>
      <c r="BB33" s="529"/>
      <c r="BC33" s="529"/>
      <c r="BD33" s="529"/>
    </row>
    <row r="34" spans="1:56" s="593" customFormat="1" ht="20.15" customHeight="1" hidden="1">
      <c r="A34" s="594"/>
      <c r="B34" s="595">
        <f t="shared" si="0"/>
        <v>0</v>
      </c>
      <c r="C34" s="606"/>
      <c r="D34" s="596"/>
      <c r="E34" s="606"/>
      <c r="F34" s="596"/>
      <c r="G34" s="581"/>
      <c r="H34" s="596"/>
      <c r="I34" s="581"/>
      <c r="J34" s="596"/>
      <c r="K34" s="597" t="str">
        <f>IF(ISERROR(VLOOKUP(CONCATENATE($B$9,"_",Q34),'選手名簿'!$A:$G,7,FALSE))=TRUE,"",VLOOKUP(CONCATENATE($B$9,"_",Q34),'選手名簿'!$A:$G,7,FALSE))</f>
        <v/>
      </c>
      <c r="L34" s="1222" t="str">
        <f>IF(ISERROR(VLOOKUP(CONCATENATE($B$9,"_",Q34),'選手名簿'!$A:$E,5,FALSE))=TRUE,"",VLOOKUP(CONCATENATE($B$9,"_",Q34),'選手名簿'!$A:$E,5,FALSE))</f>
        <v/>
      </c>
      <c r="M34" s="1223"/>
      <c r="N34" s="1223"/>
      <c r="O34" s="1223"/>
      <c r="P34" s="1224"/>
      <c r="Q34" s="598"/>
      <c r="R34" s="599" t="str">
        <f>IF(ISERROR(VLOOKUP(CONCATENATE($B$9,"_",Q34),'選手名簿'!$A:$E,4,FALSE))=TRUE,"",VLOOKUP(CONCATENATE($B$9,"_",Q34),'選手名簿'!$A:$E,4,FALSE))</f>
        <v/>
      </c>
      <c r="S34" s="600" t="str">
        <f>IF(ISERROR(VLOOKUP(CONCATENATE($W$9,"_",T34),'選手名簿'!$A:$E,4,FALSE))=TRUE,"",VLOOKUP(CONCATENATE($W$9,"_",T34),'選手名簿'!$A:$E,4,FALSE))</f>
        <v/>
      </c>
      <c r="T34" s="601"/>
      <c r="U34" s="1222" t="str">
        <f>IF(ISERROR(VLOOKUP(CONCATENATE($W$9,"_",T34),'選手名簿'!$A:$E,5,FALSE))=TRUE,"",VLOOKUP(CONCATENATE($W$9,"_",T34),'選手名簿'!$A:$E,5,FALSE))</f>
        <v/>
      </c>
      <c r="V34" s="1223"/>
      <c r="W34" s="1223"/>
      <c r="X34" s="1223"/>
      <c r="Y34" s="1224"/>
      <c r="Z34" s="597" t="str">
        <f>IF(ISERROR(VLOOKUP(CONCATENATE($W$9,"_",T34),'選手名簿'!$A:$G,7,FALSE))=TRUE,"",VLOOKUP(CONCATENATE($W$9,"_",T34),'選手名簿'!$A:$G,7,FALSE))</f>
        <v/>
      </c>
      <c r="AA34" s="581"/>
      <c r="AB34" s="596"/>
      <c r="AC34" s="581"/>
      <c r="AD34" s="596"/>
      <c r="AE34" s="581"/>
      <c r="AF34" s="596"/>
      <c r="AG34" s="581"/>
      <c r="AH34" s="596"/>
      <c r="AI34" s="602"/>
      <c r="AJ34" s="603">
        <f t="shared" si="1"/>
        <v>0</v>
      </c>
      <c r="AN34" s="529"/>
      <c r="AO34" s="529"/>
      <c r="AP34" s="530"/>
      <c r="AQ34" s="530"/>
      <c r="AR34" s="530"/>
      <c r="AS34" s="530"/>
      <c r="AT34" s="530"/>
      <c r="AU34" s="529"/>
      <c r="AV34" s="529"/>
      <c r="AW34" s="529"/>
      <c r="AX34" s="529"/>
      <c r="AY34" s="530"/>
      <c r="AZ34" s="530"/>
      <c r="BA34" s="530"/>
      <c r="BB34" s="529"/>
      <c r="BC34" s="529"/>
      <c r="BD34" s="529"/>
    </row>
    <row r="35" spans="1:56" s="593" customFormat="1" ht="20.15" customHeight="1">
      <c r="A35" s="554"/>
      <c r="B35" s="573">
        <f>SUM(C35:J35)</f>
        <v>8</v>
      </c>
      <c r="C35" s="542"/>
      <c r="D35" s="543">
        <f>SUM(D16:D23,D25:D34)</f>
        <v>0</v>
      </c>
      <c r="E35" s="573"/>
      <c r="F35" s="543">
        <f>SUM(F16:F23,F25:F34)</f>
        <v>0</v>
      </c>
      <c r="G35" s="542"/>
      <c r="H35" s="543">
        <f>SUM(H16:H23,H25:H34)</f>
        <v>4</v>
      </c>
      <c r="I35" s="542"/>
      <c r="J35" s="543">
        <f>SUM(J16:J23,J25:J34)</f>
        <v>4</v>
      </c>
      <c r="K35" s="585" t="s">
        <v>842</v>
      </c>
      <c r="L35" s="1163">
        <f>SUM(D35,F35,H35,J35)</f>
        <v>8</v>
      </c>
      <c r="M35" s="1203"/>
      <c r="N35" s="1203"/>
      <c r="O35" s="1203"/>
      <c r="P35" s="1164"/>
      <c r="Q35" s="585" t="s">
        <v>843</v>
      </c>
      <c r="R35" s="1163" t="s">
        <v>844</v>
      </c>
      <c r="S35" s="1164"/>
      <c r="T35" s="585" t="s">
        <v>843</v>
      </c>
      <c r="U35" s="1163">
        <f>SUM(AB35,AD35,AF35,AH35)</f>
        <v>10</v>
      </c>
      <c r="V35" s="1203"/>
      <c r="W35" s="1203"/>
      <c r="X35" s="1203"/>
      <c r="Y35" s="1164"/>
      <c r="Z35" s="585" t="s">
        <v>842</v>
      </c>
      <c r="AA35" s="542"/>
      <c r="AB35" s="543">
        <f>SUM(AB16:AB23,AB25:AB34)</f>
        <v>3</v>
      </c>
      <c r="AC35" s="542"/>
      <c r="AD35" s="543">
        <f>SUM(AD16:AD23,AD25:AD34)</f>
        <v>7</v>
      </c>
      <c r="AE35" s="542"/>
      <c r="AF35" s="543">
        <f>SUM(AF16:AF23,AF25:AF34)</f>
        <v>0</v>
      </c>
      <c r="AG35" s="542"/>
      <c r="AH35" s="543">
        <f>SUM(AH16:AH23,AH25:AH34)</f>
        <v>0</v>
      </c>
      <c r="AI35" s="573"/>
      <c r="AJ35" s="575">
        <f>SUM(AA35:AH35)</f>
        <v>10</v>
      </c>
      <c r="AN35" s="529"/>
      <c r="AO35" s="529"/>
      <c r="AP35" s="530"/>
      <c r="AQ35" s="530"/>
      <c r="AR35" s="530"/>
      <c r="AS35" s="530"/>
      <c r="AT35" s="530"/>
      <c r="AU35" s="529"/>
      <c r="AV35" s="529"/>
      <c r="AW35" s="529"/>
      <c r="AX35" s="529"/>
      <c r="AY35" s="530"/>
      <c r="AZ35" s="530"/>
      <c r="BA35" s="530"/>
      <c r="BB35" s="529"/>
      <c r="BC35" s="529"/>
      <c r="BD35" s="529"/>
    </row>
    <row r="36" spans="1:56" s="541" customFormat="1" ht="20.15" customHeight="1">
      <c r="A36" s="532"/>
      <c r="B36" s="613"/>
      <c r="C36" s="1226" t="s">
        <v>845</v>
      </c>
      <c r="D36" s="1226"/>
      <c r="E36" s="1226"/>
      <c r="F36" s="1226"/>
      <c r="G36" s="1226"/>
      <c r="H36" s="1226"/>
      <c r="I36" s="1226"/>
      <c r="J36" s="1226" t="s">
        <v>443</v>
      </c>
      <c r="K36" s="1226" t="s">
        <v>846</v>
      </c>
      <c r="L36" s="1226"/>
      <c r="M36" s="1226"/>
      <c r="N36" s="1226"/>
      <c r="O36" s="1226"/>
      <c r="P36" s="1226"/>
      <c r="Q36" s="1226"/>
      <c r="R36" s="1228" t="s">
        <v>847</v>
      </c>
      <c r="S36" s="1228"/>
      <c r="T36" s="613"/>
      <c r="U36" s="1226" t="s">
        <v>845</v>
      </c>
      <c r="V36" s="1226"/>
      <c r="W36" s="1226"/>
      <c r="X36" s="1226"/>
      <c r="Y36" s="1226"/>
      <c r="Z36" s="1226"/>
      <c r="AA36" s="1226"/>
      <c r="AB36" s="1226" t="s">
        <v>443</v>
      </c>
      <c r="AC36" s="1226" t="s">
        <v>846</v>
      </c>
      <c r="AD36" s="1226"/>
      <c r="AE36" s="1226"/>
      <c r="AF36" s="1226"/>
      <c r="AG36" s="1226"/>
      <c r="AH36" s="1226"/>
      <c r="AI36" s="1226"/>
      <c r="AJ36" s="614"/>
      <c r="AN36" s="529"/>
      <c r="AO36" s="529"/>
      <c r="AP36" s="530"/>
      <c r="AQ36" s="530"/>
      <c r="AR36" s="530"/>
      <c r="AS36" s="530"/>
      <c r="AT36" s="530"/>
      <c r="AU36" s="529"/>
      <c r="AV36" s="529"/>
      <c r="AW36" s="529"/>
      <c r="AX36" s="529"/>
      <c r="AY36" s="530"/>
      <c r="AZ36" s="530"/>
      <c r="BA36" s="530"/>
      <c r="BB36" s="529"/>
      <c r="BC36" s="529"/>
      <c r="BD36" s="529"/>
    </row>
    <row r="37" spans="1:56" s="541" customFormat="1" ht="20.15" customHeight="1">
      <c r="A37" s="615"/>
      <c r="B37" s="616"/>
      <c r="C37" s="1227"/>
      <c r="D37" s="1227"/>
      <c r="E37" s="1227"/>
      <c r="F37" s="1227"/>
      <c r="G37" s="1227"/>
      <c r="H37" s="1227"/>
      <c r="I37" s="1227"/>
      <c r="J37" s="1227"/>
      <c r="K37" s="1227"/>
      <c r="L37" s="1227"/>
      <c r="M37" s="1227"/>
      <c r="N37" s="1227"/>
      <c r="O37" s="1227"/>
      <c r="P37" s="1227"/>
      <c r="Q37" s="1227"/>
      <c r="R37" s="1229" t="s">
        <v>260</v>
      </c>
      <c r="S37" s="1230"/>
      <c r="U37" s="1162"/>
      <c r="V37" s="1162"/>
      <c r="W37" s="1162"/>
      <c r="X37" s="1162"/>
      <c r="Y37" s="1162"/>
      <c r="Z37" s="1162"/>
      <c r="AA37" s="1162"/>
      <c r="AB37" s="1162"/>
      <c r="AC37" s="1162"/>
      <c r="AD37" s="1162"/>
      <c r="AE37" s="1162"/>
      <c r="AF37" s="1162"/>
      <c r="AG37" s="1162"/>
      <c r="AH37" s="1162"/>
      <c r="AI37" s="1162"/>
      <c r="AJ37" s="576"/>
      <c r="AN37" s="529"/>
      <c r="AO37" s="529"/>
      <c r="AP37" s="530"/>
      <c r="AQ37" s="530"/>
      <c r="AR37" s="530"/>
      <c r="AS37" s="530"/>
      <c r="AT37" s="530"/>
      <c r="AU37" s="529"/>
      <c r="AV37" s="529"/>
      <c r="AW37" s="529"/>
      <c r="AX37" s="529"/>
      <c r="AY37" s="530"/>
      <c r="AZ37" s="530"/>
      <c r="BA37" s="530"/>
      <c r="BB37" s="529"/>
      <c r="BC37" s="529"/>
      <c r="BD37" s="529"/>
    </row>
    <row r="38" spans="1:56" s="593" customFormat="1" ht="20.15" customHeight="1">
      <c r="A38" s="617">
        <v>31</v>
      </c>
      <c r="B38" s="541" t="s">
        <v>622</v>
      </c>
      <c r="C38" s="547">
        <v>10</v>
      </c>
      <c r="D38" s="541" t="s">
        <v>830</v>
      </c>
      <c r="E38" s="1226" t="str">
        <f>IF(ISERROR(VLOOKUP(CONCATENATE($B$9,"_",C38),'選手名簿'!$A:$E,5,FALSE))=TRUE,"",VLOOKUP(CONCATENATE($B$9,"_",C38),'選手名簿'!$A:$E,5,FALSE))</f>
        <v>那賀　敦輝</v>
      </c>
      <c r="F38" s="1226"/>
      <c r="G38" s="1226"/>
      <c r="H38" s="1226"/>
      <c r="I38" s="1226"/>
      <c r="J38" s="541" t="s">
        <v>443</v>
      </c>
      <c r="K38" s="547">
        <v>6</v>
      </c>
      <c r="L38" s="541" t="s">
        <v>830</v>
      </c>
      <c r="M38" s="1226" t="str">
        <f>IF(ISERROR(VLOOKUP(CONCATENATE($B$9,"_",K38),'選手名簿'!$A:$E,5,FALSE))=TRUE,"",VLOOKUP(CONCATENATE($B$9,"_",K38),'選手名簿'!$A:$E,5,FALSE))</f>
        <v>河野　桜晴</v>
      </c>
      <c r="N38" s="1226"/>
      <c r="O38" s="1226"/>
      <c r="P38" s="1226"/>
      <c r="Q38" s="1226"/>
      <c r="R38" s="541"/>
      <c r="S38" s="618" t="s">
        <v>10013</v>
      </c>
      <c r="T38" s="613" t="s">
        <v>622</v>
      </c>
      <c r="U38" s="539">
        <v>4</v>
      </c>
      <c r="V38" s="613" t="s">
        <v>830</v>
      </c>
      <c r="W38" s="1226" t="str">
        <f>IF(ISERROR(VLOOKUP(CONCATENATE($W$9,"_",U38),'選手名簿'!$A:$E,5,FALSE))=TRUE,"",VLOOKUP(CONCATENATE($W$9,"_",U38),'選手名簿'!$A:$E,5,FALSE))</f>
        <v>髙橋　和真</v>
      </c>
      <c r="X38" s="1226"/>
      <c r="Y38" s="1226"/>
      <c r="Z38" s="1226"/>
      <c r="AA38" s="1226"/>
      <c r="AB38" s="613" t="s">
        <v>443</v>
      </c>
      <c r="AC38" s="539">
        <v>16</v>
      </c>
      <c r="AD38" s="613" t="s">
        <v>830</v>
      </c>
      <c r="AE38" s="1226" t="str">
        <f>IF(ISERROR(VLOOKUP(CONCATENATE($W$9,"_",AC38),'選手名簿'!$A:$E,5,FALSE))=TRUE,"",VLOOKUP(CONCATENATE($W$9,"_",AC38),'選手名簿'!$A:$E,5,FALSE))</f>
        <v>黒木　颯馬</v>
      </c>
      <c r="AF38" s="1226"/>
      <c r="AG38" s="1226"/>
      <c r="AH38" s="1226"/>
      <c r="AI38" s="1226"/>
      <c r="AJ38" s="619"/>
      <c r="AK38" s="541"/>
      <c r="AL38" s="541"/>
      <c r="AN38" s="529"/>
      <c r="AO38" s="529"/>
      <c r="AP38" s="530"/>
      <c r="AQ38" s="530"/>
      <c r="AR38" s="530"/>
      <c r="AS38" s="530"/>
      <c r="AT38" s="530"/>
      <c r="AU38" s="529"/>
      <c r="AV38" s="529"/>
      <c r="AW38" s="529"/>
      <c r="AX38" s="529"/>
      <c r="AY38" s="530"/>
      <c r="AZ38" s="530"/>
      <c r="BA38" s="530"/>
      <c r="BB38" s="529"/>
      <c r="BC38" s="529"/>
      <c r="BD38" s="529"/>
    </row>
    <row r="39" spans="1:56" s="593" customFormat="1" ht="19.5" customHeight="1">
      <c r="A39" s="617"/>
      <c r="B39" s="541" t="s">
        <v>622</v>
      </c>
      <c r="C39" s="547"/>
      <c r="D39" s="541" t="s">
        <v>830</v>
      </c>
      <c r="E39" s="1162" t="str">
        <f>IF(ISERROR(VLOOKUP(CONCATENATE($B$9,"_",C39),'選手名簿'!$A:$E,5,FALSE))=TRUE,"",VLOOKUP(CONCATENATE($B$9,"_",C39),'選手名簿'!$A:$E,5,FALSE))</f>
        <v/>
      </c>
      <c r="F39" s="1162"/>
      <c r="G39" s="1162"/>
      <c r="H39" s="1162"/>
      <c r="I39" s="1162"/>
      <c r="J39" s="541" t="s">
        <v>443</v>
      </c>
      <c r="K39" s="547"/>
      <c r="L39" s="541" t="s">
        <v>830</v>
      </c>
      <c r="M39" s="1162" t="str">
        <f>IF(ISERROR(VLOOKUP(CONCATENATE($B$9,"_",K39),'選手名簿'!$A:$E,5,FALSE))=TRUE,"",VLOOKUP(CONCATENATE($B$9,"_",K39),'選手名簿'!$A:$E,5,FALSE))</f>
        <v/>
      </c>
      <c r="N39" s="1162"/>
      <c r="O39" s="1162"/>
      <c r="P39" s="1162"/>
      <c r="Q39" s="1162"/>
      <c r="R39" s="541"/>
      <c r="S39" s="617">
        <v>23</v>
      </c>
      <c r="T39" s="541" t="s">
        <v>622</v>
      </c>
      <c r="U39" s="547">
        <v>11</v>
      </c>
      <c r="V39" s="541" t="s">
        <v>830</v>
      </c>
      <c r="W39" s="1162" t="str">
        <f>IF(ISERROR(VLOOKUP(CONCATENATE($W$9,"_",U39),'選手名簿'!$A:$E,5,FALSE))=TRUE,"",VLOOKUP(CONCATENATE($W$9,"_",U39),'選手名簿'!$A:$E,5,FALSE))</f>
        <v>木許　賀琥</v>
      </c>
      <c r="X39" s="1162"/>
      <c r="Y39" s="1162"/>
      <c r="Z39" s="1162"/>
      <c r="AA39" s="1162"/>
      <c r="AB39" s="541" t="s">
        <v>443</v>
      </c>
      <c r="AC39" s="547">
        <v>7</v>
      </c>
      <c r="AD39" s="541" t="s">
        <v>830</v>
      </c>
      <c r="AE39" s="1162" t="str">
        <f>IF(ISERROR(VLOOKUP(CONCATENATE($W$9,"_",AC39),'選手名簿'!$A:$E,5,FALSE))=TRUE,"",VLOOKUP(CONCATENATE($W$9,"_",AC39),'選手名簿'!$A:$E,5,FALSE))</f>
        <v>北田　汰佑</v>
      </c>
      <c r="AF39" s="1162"/>
      <c r="AG39" s="1162"/>
      <c r="AH39" s="1162"/>
      <c r="AI39" s="1162"/>
      <c r="AJ39" s="620"/>
      <c r="AK39" s="541"/>
      <c r="AL39" s="541"/>
      <c r="AN39" s="529"/>
      <c r="AO39" s="529"/>
      <c r="AP39" s="530"/>
      <c r="AQ39" s="530"/>
      <c r="AR39" s="530"/>
      <c r="AS39" s="530"/>
      <c r="AT39" s="530"/>
      <c r="AU39" s="529"/>
      <c r="AV39" s="529"/>
      <c r="AW39" s="529"/>
      <c r="AX39" s="529"/>
      <c r="AY39" s="530"/>
      <c r="AZ39" s="530"/>
      <c r="BA39" s="530"/>
      <c r="BB39" s="529"/>
      <c r="BC39" s="529"/>
      <c r="BD39" s="529"/>
    </row>
    <row r="40" spans="1:56" s="593" customFormat="1" ht="20.15" customHeight="1">
      <c r="A40" s="617"/>
      <c r="B40" s="541" t="s">
        <v>622</v>
      </c>
      <c r="C40" s="547"/>
      <c r="D40" s="541" t="s">
        <v>830</v>
      </c>
      <c r="E40" s="1162" t="str">
        <f>IF(ISERROR(VLOOKUP(CONCATENATE($B$9,"_",C40),'選手名簿'!$A:$E,5,FALSE))=TRUE,"",VLOOKUP(CONCATENATE($B$9,"_",C40),'選手名簿'!$A:$E,5,FALSE))</f>
        <v/>
      </c>
      <c r="F40" s="1162"/>
      <c r="G40" s="1162"/>
      <c r="H40" s="1162"/>
      <c r="I40" s="1162"/>
      <c r="J40" s="541" t="s">
        <v>443</v>
      </c>
      <c r="K40" s="547"/>
      <c r="L40" s="541" t="s">
        <v>830</v>
      </c>
      <c r="M40" s="1162" t="str">
        <f>IF(ISERROR(VLOOKUP(CONCATENATE($B$9,"_",K40),'選手名簿'!$A:$E,5,FALSE))=TRUE,"",VLOOKUP(CONCATENATE($B$9,"_",K40),'選手名簿'!$A:$E,5,FALSE))</f>
        <v/>
      </c>
      <c r="N40" s="1162"/>
      <c r="O40" s="1162"/>
      <c r="P40" s="1162"/>
      <c r="Q40" s="1162"/>
      <c r="R40" s="541"/>
      <c r="S40" s="617">
        <v>24</v>
      </c>
      <c r="T40" s="541" t="s">
        <v>622</v>
      </c>
      <c r="U40" s="547">
        <v>8</v>
      </c>
      <c r="V40" s="541" t="s">
        <v>830</v>
      </c>
      <c r="W40" s="1162" t="str">
        <f>IF(ISERROR(VLOOKUP(CONCATENATE($W$9,"_",U40),'選手名簿'!$A:$E,5,FALSE))=TRUE,"",VLOOKUP(CONCATENATE($W$9,"_",U40),'選手名簿'!$A:$E,5,FALSE))</f>
        <v>高橋　新ノ介</v>
      </c>
      <c r="X40" s="1162"/>
      <c r="Y40" s="1162"/>
      <c r="Z40" s="1162"/>
      <c r="AA40" s="1162"/>
      <c r="AB40" s="541" t="s">
        <v>443</v>
      </c>
      <c r="AC40" s="547">
        <v>12</v>
      </c>
      <c r="AD40" s="541" t="s">
        <v>830</v>
      </c>
      <c r="AE40" s="1162" t="str">
        <f>IF(ISERROR(VLOOKUP(CONCATENATE($W$9,"_",AC40),'選手名簿'!$A:$E,5,FALSE))=TRUE,"",VLOOKUP(CONCATENATE($W$9,"_",AC40),'選手名簿'!$A:$E,5,FALSE))</f>
        <v>上杉　結希</v>
      </c>
      <c r="AF40" s="1162"/>
      <c r="AG40" s="1162"/>
      <c r="AH40" s="1162"/>
      <c r="AI40" s="1162"/>
      <c r="AJ40" s="620"/>
      <c r="AK40" s="541"/>
      <c r="AL40" s="541"/>
      <c r="AN40" s="529"/>
      <c r="AO40" s="529"/>
      <c r="AP40" s="530"/>
      <c r="AQ40" s="530"/>
      <c r="AR40" s="530"/>
      <c r="AS40" s="530"/>
      <c r="AT40" s="530"/>
      <c r="AU40" s="529"/>
      <c r="AV40" s="529"/>
      <c r="AW40" s="529"/>
      <c r="AX40" s="529"/>
      <c r="AY40" s="530"/>
      <c r="AZ40" s="530"/>
      <c r="BA40" s="530"/>
      <c r="BB40" s="529"/>
      <c r="BC40" s="529"/>
      <c r="BD40" s="529"/>
    </row>
    <row r="41" spans="1:56" s="593" customFormat="1" ht="20.15" customHeight="1">
      <c r="A41" s="617"/>
      <c r="B41" s="541" t="s">
        <v>622</v>
      </c>
      <c r="C41" s="547"/>
      <c r="D41" s="541" t="s">
        <v>830</v>
      </c>
      <c r="E41" s="1162" t="str">
        <f>IF(ISERROR(VLOOKUP(CONCATENATE($B$9,"_",C41),'選手名簿'!$A:$E,5,FALSE))=TRUE,"",VLOOKUP(CONCATENATE($B$9,"_",C41),'選手名簿'!$A:$E,5,FALSE))</f>
        <v/>
      </c>
      <c r="F41" s="1162"/>
      <c r="G41" s="1162"/>
      <c r="H41" s="1162"/>
      <c r="I41" s="1162"/>
      <c r="J41" s="541" t="s">
        <v>443</v>
      </c>
      <c r="K41" s="547"/>
      <c r="L41" s="541" t="s">
        <v>830</v>
      </c>
      <c r="M41" s="1162" t="str">
        <f>IF(ISERROR(VLOOKUP(CONCATENATE($B$9,"_",K41),'選手名簿'!$A:$E,5,FALSE))=TRUE,"",VLOOKUP(CONCATENATE($B$9,"_",K41),'選手名簿'!$A:$E,5,FALSE))</f>
        <v/>
      </c>
      <c r="N41" s="1162"/>
      <c r="O41" s="1162"/>
      <c r="P41" s="1162"/>
      <c r="Q41" s="1162"/>
      <c r="R41" s="541"/>
      <c r="S41" s="617"/>
      <c r="T41" s="541" t="s">
        <v>622</v>
      </c>
      <c r="U41" s="547"/>
      <c r="V41" s="541" t="s">
        <v>830</v>
      </c>
      <c r="W41" s="1162" t="str">
        <f>IF(ISERROR(VLOOKUP(CONCATENATE($W$9,"_",U41),'選手名簿'!$A:$E,5,FALSE))=TRUE,"",VLOOKUP(CONCATENATE($W$9,"_",U41),'選手名簿'!$A:$E,5,FALSE))</f>
        <v/>
      </c>
      <c r="X41" s="1162"/>
      <c r="Y41" s="1162"/>
      <c r="Z41" s="1162"/>
      <c r="AA41" s="1162"/>
      <c r="AB41" s="541" t="s">
        <v>443</v>
      </c>
      <c r="AC41" s="547"/>
      <c r="AD41" s="541" t="s">
        <v>830</v>
      </c>
      <c r="AE41" s="1162" t="str">
        <f>IF(ISERROR(VLOOKUP(CONCATENATE($W$9,"_",AC41),'選手名簿'!$A:$E,5,FALSE))=TRUE,"",VLOOKUP(CONCATENATE($W$9,"_",AC41),'選手名簿'!$A:$E,5,FALSE))</f>
        <v/>
      </c>
      <c r="AF41" s="1162"/>
      <c r="AG41" s="1162"/>
      <c r="AH41" s="1162"/>
      <c r="AI41" s="1162"/>
      <c r="AJ41" s="620"/>
      <c r="AK41" s="541"/>
      <c r="AL41" s="541"/>
      <c r="AN41" s="529"/>
      <c r="AO41" s="529"/>
      <c r="AP41" s="530"/>
      <c r="AQ41" s="530"/>
      <c r="AR41" s="530"/>
      <c r="AS41" s="530"/>
      <c r="AT41" s="530"/>
      <c r="AU41" s="529"/>
      <c r="AV41" s="529"/>
      <c r="AW41" s="529"/>
      <c r="AX41" s="529"/>
      <c r="AY41" s="530"/>
      <c r="AZ41" s="530"/>
      <c r="BA41" s="530"/>
      <c r="BB41" s="529"/>
      <c r="BC41" s="529"/>
      <c r="BD41" s="529"/>
    </row>
    <row r="42" spans="1:56" s="593" customFormat="1" ht="20.15" customHeight="1">
      <c r="A42" s="617"/>
      <c r="B42" s="541" t="s">
        <v>622</v>
      </c>
      <c r="C42" s="547"/>
      <c r="D42" s="541" t="s">
        <v>830</v>
      </c>
      <c r="E42" s="1162" t="str">
        <f>IF(ISERROR(VLOOKUP(CONCATENATE($B$9,"_",C42),'選手名簿'!$A:$E,5,FALSE))=TRUE,"",VLOOKUP(CONCATENATE($B$9,"_",C42),'選手名簿'!$A:$E,5,FALSE))</f>
        <v/>
      </c>
      <c r="F42" s="1162"/>
      <c r="G42" s="1162"/>
      <c r="H42" s="1162"/>
      <c r="I42" s="1162"/>
      <c r="J42" s="541" t="s">
        <v>443</v>
      </c>
      <c r="K42" s="547"/>
      <c r="L42" s="541" t="s">
        <v>830</v>
      </c>
      <c r="M42" s="1162" t="str">
        <f>IF(ISERROR(VLOOKUP(CONCATENATE($B$9,"_",K42),'選手名簿'!$A:$E,5,FALSE))=TRUE,"",VLOOKUP(CONCATENATE($B$9,"_",K42),'選手名簿'!$A:$E,5,FALSE))</f>
        <v/>
      </c>
      <c r="N42" s="1162"/>
      <c r="O42" s="1162"/>
      <c r="P42" s="1162"/>
      <c r="Q42" s="1162"/>
      <c r="R42" s="541"/>
      <c r="S42" s="617"/>
      <c r="T42" s="541" t="s">
        <v>622</v>
      </c>
      <c r="U42" s="547"/>
      <c r="V42" s="541" t="s">
        <v>830</v>
      </c>
      <c r="W42" s="1162" t="str">
        <f>IF(ISERROR(VLOOKUP(CONCATENATE($W$9,"_",U42),'選手名簿'!$A:$E,5,FALSE))=TRUE,"",VLOOKUP(CONCATENATE($W$9,"_",U42),'選手名簿'!$A:$E,5,FALSE))</f>
        <v/>
      </c>
      <c r="X42" s="1162"/>
      <c r="Y42" s="1162"/>
      <c r="Z42" s="1162"/>
      <c r="AA42" s="1162"/>
      <c r="AB42" s="541" t="s">
        <v>443</v>
      </c>
      <c r="AC42" s="547"/>
      <c r="AD42" s="541" t="s">
        <v>830</v>
      </c>
      <c r="AE42" s="1162" t="str">
        <f>IF(ISERROR(VLOOKUP(CONCATENATE($W$9,"_",AC42),'選手名簿'!$A:$E,5,FALSE))=TRUE,"",VLOOKUP(CONCATENATE($W$9,"_",AC42),'選手名簿'!$A:$E,5,FALSE))</f>
        <v/>
      </c>
      <c r="AF42" s="1162"/>
      <c r="AG42" s="1162"/>
      <c r="AH42" s="1162"/>
      <c r="AI42" s="1162"/>
      <c r="AJ42" s="620"/>
      <c r="AK42" s="541"/>
      <c r="AL42" s="541"/>
      <c r="AN42" s="529"/>
      <c r="AO42" s="529"/>
      <c r="AP42" s="530"/>
      <c r="AQ42" s="530"/>
      <c r="AR42" s="530"/>
      <c r="AS42" s="530"/>
      <c r="AT42" s="530"/>
      <c r="AU42" s="529"/>
      <c r="AV42" s="529"/>
      <c r="AW42" s="529"/>
      <c r="AX42" s="529"/>
      <c r="AY42" s="530"/>
      <c r="AZ42" s="530"/>
      <c r="BA42" s="530"/>
      <c r="BB42" s="529"/>
      <c r="BC42" s="529"/>
      <c r="BD42" s="529"/>
    </row>
    <row r="43" spans="1:56" s="593" customFormat="1" ht="20.15" customHeight="1">
      <c r="A43" s="617"/>
      <c r="B43" s="541" t="s">
        <v>622</v>
      </c>
      <c r="C43" s="547"/>
      <c r="D43" s="541" t="s">
        <v>830</v>
      </c>
      <c r="E43" s="1162" t="str">
        <f>IF(ISERROR(VLOOKUP(CONCATENATE($B$9,"_",C43),'選手名簿'!$A:$E,5,FALSE))=TRUE,"",VLOOKUP(CONCATENATE($B$9,"_",C43),'選手名簿'!$A:$E,5,FALSE))</f>
        <v/>
      </c>
      <c r="F43" s="1162"/>
      <c r="G43" s="1162"/>
      <c r="H43" s="1162"/>
      <c r="I43" s="1162"/>
      <c r="J43" s="541" t="s">
        <v>443</v>
      </c>
      <c r="K43" s="547"/>
      <c r="L43" s="541" t="s">
        <v>830</v>
      </c>
      <c r="M43" s="1162" t="str">
        <f>IF(ISERROR(VLOOKUP(CONCATENATE($B$9,"_",K43),'選手名簿'!$A:$E,5,FALSE))=TRUE,"",VLOOKUP(CONCATENATE($B$9,"_",K43),'選手名簿'!$A:$E,5,FALSE))</f>
        <v/>
      </c>
      <c r="N43" s="1162"/>
      <c r="O43" s="1162"/>
      <c r="P43" s="1162"/>
      <c r="Q43" s="1162"/>
      <c r="R43" s="541"/>
      <c r="S43" s="617"/>
      <c r="T43" s="541" t="s">
        <v>622</v>
      </c>
      <c r="U43" s="547"/>
      <c r="V43" s="541" t="s">
        <v>830</v>
      </c>
      <c r="W43" s="1162" t="str">
        <f>IF(ISERROR(VLOOKUP(CONCATENATE($W$9,"_",U43),'選手名簿'!$A:$E,5,FALSE))=TRUE,"",VLOOKUP(CONCATENATE($W$9,"_",U43),'選手名簿'!$A:$E,5,FALSE))</f>
        <v/>
      </c>
      <c r="X43" s="1162"/>
      <c r="Y43" s="1162"/>
      <c r="Z43" s="1162"/>
      <c r="AA43" s="1162"/>
      <c r="AB43" s="541" t="s">
        <v>443</v>
      </c>
      <c r="AC43" s="547"/>
      <c r="AD43" s="541" t="s">
        <v>830</v>
      </c>
      <c r="AE43" s="1162" t="str">
        <f>IF(ISERROR(VLOOKUP(CONCATENATE($W$9,"_",AC43),'選手名簿'!$A:$E,5,FALSE))=TRUE,"",VLOOKUP(CONCATENATE($W$9,"_",AC43),'選手名簿'!$A:$E,5,FALSE))</f>
        <v/>
      </c>
      <c r="AF43" s="1162"/>
      <c r="AG43" s="1162"/>
      <c r="AH43" s="1162"/>
      <c r="AI43" s="1162"/>
      <c r="AJ43" s="620"/>
      <c r="AK43" s="541"/>
      <c r="AL43" s="541"/>
      <c r="AN43" s="529"/>
      <c r="AO43" s="529"/>
      <c r="AP43" s="530"/>
      <c r="AQ43" s="530"/>
      <c r="AR43" s="530"/>
      <c r="AS43" s="530"/>
      <c r="AT43" s="530"/>
      <c r="AU43" s="529"/>
      <c r="AV43" s="529"/>
      <c r="AW43" s="529"/>
      <c r="AX43" s="529"/>
      <c r="AY43" s="530"/>
      <c r="AZ43" s="530"/>
      <c r="BA43" s="530"/>
      <c r="BB43" s="529"/>
      <c r="BC43" s="529"/>
      <c r="BD43" s="529"/>
    </row>
    <row r="44" spans="1:56" s="593" customFormat="1" ht="20.15" customHeight="1">
      <c r="A44" s="617"/>
      <c r="B44" s="541" t="s">
        <v>622</v>
      </c>
      <c r="C44" s="547"/>
      <c r="D44" s="541" t="s">
        <v>830</v>
      </c>
      <c r="E44" s="1162" t="str">
        <f>IF(ISERROR(VLOOKUP(CONCATENATE($B$9,"_",C44),'選手名簿'!$A:$E,5,FALSE))=TRUE,"",VLOOKUP(CONCATENATE($B$9,"_",C44),'選手名簿'!$A:$E,5,FALSE))</f>
        <v/>
      </c>
      <c r="F44" s="1162"/>
      <c r="G44" s="1162"/>
      <c r="H44" s="1162"/>
      <c r="I44" s="1162"/>
      <c r="J44" s="541" t="s">
        <v>443</v>
      </c>
      <c r="K44" s="547"/>
      <c r="L44" s="541" t="s">
        <v>830</v>
      </c>
      <c r="M44" s="1162" t="str">
        <f>IF(ISERROR(VLOOKUP(CONCATENATE($B$9,"_",K44),'選手名簿'!$A:$E,5,FALSE))=TRUE,"",VLOOKUP(CONCATENATE($B$9,"_",K44),'選手名簿'!$A:$E,5,FALSE))</f>
        <v/>
      </c>
      <c r="N44" s="1162"/>
      <c r="O44" s="1162"/>
      <c r="P44" s="1162"/>
      <c r="Q44" s="1162"/>
      <c r="R44" s="541"/>
      <c r="S44" s="617"/>
      <c r="T44" s="541" t="s">
        <v>622</v>
      </c>
      <c r="U44" s="547"/>
      <c r="V44" s="541" t="s">
        <v>830</v>
      </c>
      <c r="W44" s="1162" t="str">
        <f>IF(ISERROR(VLOOKUP(CONCATENATE($W$9,"_",U44),'選手名簿'!$A:$E,5,FALSE))=TRUE,"",VLOOKUP(CONCATENATE($W$9,"_",U44),'選手名簿'!$A:$E,5,FALSE))</f>
        <v/>
      </c>
      <c r="X44" s="1162"/>
      <c r="Y44" s="1162"/>
      <c r="Z44" s="1162"/>
      <c r="AA44" s="1162"/>
      <c r="AB44" s="541" t="s">
        <v>443</v>
      </c>
      <c r="AC44" s="547"/>
      <c r="AD44" s="541" t="s">
        <v>830</v>
      </c>
      <c r="AE44" s="1162" t="str">
        <f>IF(ISERROR(VLOOKUP(CONCATENATE($W$9,"_",AC44),'選手名簿'!$A:$E,5,FALSE))=TRUE,"",VLOOKUP(CONCATENATE($W$9,"_",AC44),'選手名簿'!$A:$E,5,FALSE))</f>
        <v/>
      </c>
      <c r="AF44" s="1162"/>
      <c r="AG44" s="1162"/>
      <c r="AH44" s="1162"/>
      <c r="AI44" s="1162"/>
      <c r="AJ44" s="620"/>
      <c r="AK44" s="541"/>
      <c r="AL44" s="541"/>
      <c r="AN44" s="529"/>
      <c r="AO44" s="529"/>
      <c r="AP44" s="530"/>
      <c r="AQ44" s="530"/>
      <c r="AR44" s="530"/>
      <c r="AS44" s="530"/>
      <c r="AT44" s="530"/>
      <c r="AU44" s="529"/>
      <c r="AV44" s="529"/>
      <c r="AW44" s="529"/>
      <c r="AX44" s="529"/>
      <c r="AY44" s="530"/>
      <c r="AZ44" s="530"/>
      <c r="BA44" s="530"/>
      <c r="BB44" s="529"/>
      <c r="BC44" s="529"/>
      <c r="BD44" s="529"/>
    </row>
    <row r="45" spans="1:56" s="593" customFormat="1" ht="20.15" customHeight="1">
      <c r="A45" s="621"/>
      <c r="B45" s="616" t="s">
        <v>622</v>
      </c>
      <c r="C45" s="622"/>
      <c r="D45" s="616" t="s">
        <v>830</v>
      </c>
      <c r="E45" s="1227" t="str">
        <f>IF(ISERROR(VLOOKUP(CONCATENATE($B$9,"_",C45),'選手名簿'!$A:$E,5,FALSE))=TRUE,"",VLOOKUP(CONCATENATE($B$9,"_",C45),'選手名簿'!$A:$E,5,FALSE))</f>
        <v/>
      </c>
      <c r="F45" s="1227"/>
      <c r="G45" s="1227"/>
      <c r="H45" s="1227"/>
      <c r="I45" s="1227"/>
      <c r="J45" s="616" t="s">
        <v>443</v>
      </c>
      <c r="K45" s="622"/>
      <c r="L45" s="616" t="s">
        <v>830</v>
      </c>
      <c r="M45" s="1227" t="str">
        <f>IF(ISERROR(VLOOKUP(CONCATENATE($B$9,"_",K45),'選手名簿'!$A:$E,5,FALSE))=TRUE,"",VLOOKUP(CONCATENATE($B$9,"_",K45),'選手名簿'!$A:$E,5,FALSE))</f>
        <v/>
      </c>
      <c r="N45" s="1227"/>
      <c r="O45" s="1227"/>
      <c r="P45" s="1227"/>
      <c r="Q45" s="1227"/>
      <c r="R45" s="616"/>
      <c r="S45" s="621"/>
      <c r="T45" s="616" t="s">
        <v>622</v>
      </c>
      <c r="U45" s="622"/>
      <c r="V45" s="616" t="s">
        <v>830</v>
      </c>
      <c r="W45" s="1227" t="str">
        <f>IF(ISERROR(VLOOKUP(CONCATENATE($W$9,"_",U45),'選手名簿'!$A:$E,5,FALSE))=TRUE,"",VLOOKUP(CONCATENATE($W$9,"_",U45),'選手名簿'!$A:$E,5,FALSE))</f>
        <v/>
      </c>
      <c r="X45" s="1227"/>
      <c r="Y45" s="1227"/>
      <c r="Z45" s="1227"/>
      <c r="AA45" s="1227"/>
      <c r="AB45" s="616" t="s">
        <v>443</v>
      </c>
      <c r="AC45" s="622"/>
      <c r="AD45" s="616" t="s">
        <v>830</v>
      </c>
      <c r="AE45" s="1227" t="str">
        <f>IF(ISERROR(VLOOKUP(CONCATENATE($W$9,"_",AC45),'選手名簿'!$A:$E,5,FALSE))=TRUE,"",VLOOKUP(CONCATENATE($W$9,"_",AC45),'選手名簿'!$A:$E,5,FALSE))</f>
        <v/>
      </c>
      <c r="AF45" s="1227"/>
      <c r="AG45" s="1227"/>
      <c r="AH45" s="1227"/>
      <c r="AI45" s="1227"/>
      <c r="AJ45" s="623"/>
      <c r="AK45" s="541"/>
      <c r="AL45" s="541"/>
      <c r="AN45" s="529"/>
      <c r="AO45" s="529"/>
      <c r="AP45" s="530"/>
      <c r="AQ45" s="530"/>
      <c r="AR45" s="530"/>
      <c r="AS45" s="530"/>
      <c r="AT45" s="530"/>
      <c r="AU45" s="529"/>
      <c r="AV45" s="529"/>
      <c r="AW45" s="529"/>
      <c r="AX45" s="529"/>
      <c r="AY45" s="530"/>
      <c r="AZ45" s="530"/>
      <c r="BA45" s="530"/>
      <c r="BB45" s="529"/>
      <c r="BC45" s="529"/>
      <c r="BD45" s="529"/>
    </row>
    <row r="46" spans="1:54" s="541" customFormat="1" ht="36" customHeight="1">
      <c r="A46" s="1168" t="s">
        <v>848</v>
      </c>
      <c r="B46" s="1231"/>
      <c r="C46" s="1231"/>
      <c r="D46" s="1231"/>
      <c r="E46" s="1231"/>
      <c r="F46" s="1231"/>
      <c r="G46" s="1157"/>
      <c r="H46" s="1169" t="s">
        <v>843</v>
      </c>
      <c r="I46" s="1157"/>
      <c r="J46" s="1169" t="s">
        <v>824</v>
      </c>
      <c r="K46" s="1157"/>
      <c r="L46" s="1231" t="s">
        <v>823</v>
      </c>
      <c r="M46" s="1157"/>
      <c r="N46" s="1169" t="s">
        <v>650</v>
      </c>
      <c r="O46" s="1157"/>
      <c r="P46" s="1169" t="s">
        <v>646</v>
      </c>
      <c r="Q46" s="1157"/>
      <c r="R46" s="1232" t="s">
        <v>849</v>
      </c>
      <c r="S46" s="1153"/>
      <c r="T46" s="1169" t="s">
        <v>646</v>
      </c>
      <c r="U46" s="1157"/>
      <c r="V46" s="1169" t="s">
        <v>650</v>
      </c>
      <c r="W46" s="1157"/>
      <c r="X46" s="1231" t="s">
        <v>823</v>
      </c>
      <c r="Y46" s="1157"/>
      <c r="Z46" s="1169" t="s">
        <v>824</v>
      </c>
      <c r="AA46" s="1231"/>
      <c r="AB46" s="1169" t="s">
        <v>843</v>
      </c>
      <c r="AC46" s="1157"/>
      <c r="AD46" s="1169" t="s">
        <v>848</v>
      </c>
      <c r="AE46" s="1231"/>
      <c r="AF46" s="1231"/>
      <c r="AG46" s="1231"/>
      <c r="AH46" s="1231"/>
      <c r="AI46" s="1231"/>
      <c r="AJ46" s="1221"/>
      <c r="AP46" s="530"/>
      <c r="AQ46" s="530"/>
      <c r="AR46" s="530"/>
      <c r="AS46" s="530"/>
      <c r="AT46" s="530"/>
      <c r="AX46" s="529"/>
      <c r="AY46" s="530"/>
      <c r="AZ46" s="530"/>
      <c r="BA46" s="530"/>
      <c r="BB46" s="529"/>
    </row>
    <row r="47" spans="1:54" s="541" customFormat="1" ht="20.15" customHeight="1">
      <c r="A47" s="617"/>
      <c r="B47" s="547"/>
      <c r="C47" s="547"/>
      <c r="D47" s="547"/>
      <c r="E47" s="547"/>
      <c r="F47" s="547"/>
      <c r="G47" s="547"/>
      <c r="H47" s="1233">
        <f aca="true" t="shared" si="2" ref="H47:H51">SUM(J47:Q47)</f>
        <v>9</v>
      </c>
      <c r="I47" s="1233"/>
      <c r="J47" s="1214"/>
      <c r="K47" s="1214"/>
      <c r="L47" s="1234"/>
      <c r="M47" s="1213"/>
      <c r="N47" s="1212">
        <v>4</v>
      </c>
      <c r="O47" s="1213"/>
      <c r="P47" s="1212">
        <v>5</v>
      </c>
      <c r="Q47" s="1213"/>
      <c r="R47" s="556" t="s">
        <v>850</v>
      </c>
      <c r="S47" s="550" t="s">
        <v>851</v>
      </c>
      <c r="T47" s="1212">
        <v>3</v>
      </c>
      <c r="U47" s="1213"/>
      <c r="V47" s="1212">
        <v>2</v>
      </c>
      <c r="W47" s="1213"/>
      <c r="X47" s="1234"/>
      <c r="Y47" s="1213"/>
      <c r="Z47" s="1214"/>
      <c r="AA47" s="1214"/>
      <c r="AB47" s="1233">
        <f aca="true" t="shared" si="3" ref="AB47:AB51">SUM(T47:AA47)</f>
        <v>5</v>
      </c>
      <c r="AC47" s="1233"/>
      <c r="AD47" s="624"/>
      <c r="AE47" s="624"/>
      <c r="AF47" s="624"/>
      <c r="AG47" s="624"/>
      <c r="AH47" s="624"/>
      <c r="AI47" s="624"/>
      <c r="AJ47" s="625"/>
      <c r="AP47" s="530"/>
      <c r="AQ47" s="530"/>
      <c r="AR47" s="530"/>
      <c r="AS47" s="530"/>
      <c r="AT47" s="530"/>
      <c r="AX47" s="529"/>
      <c r="AY47" s="530"/>
      <c r="AZ47" s="530"/>
      <c r="BA47" s="530"/>
      <c r="BB47" s="529"/>
    </row>
    <row r="48" spans="1:54" s="541" customFormat="1" ht="20.15" customHeight="1">
      <c r="A48" s="617"/>
      <c r="B48" s="547"/>
      <c r="C48" s="547"/>
      <c r="D48" s="547"/>
      <c r="E48" s="547"/>
      <c r="F48" s="547"/>
      <c r="G48" s="547"/>
      <c r="H48" s="1233">
        <f t="shared" si="2"/>
        <v>1</v>
      </c>
      <c r="I48" s="1233"/>
      <c r="J48" s="1214"/>
      <c r="K48" s="1214"/>
      <c r="L48" s="1234"/>
      <c r="M48" s="1213"/>
      <c r="N48" s="1212">
        <v>1</v>
      </c>
      <c r="O48" s="1213"/>
      <c r="P48" s="1212">
        <v>0</v>
      </c>
      <c r="Q48" s="1213"/>
      <c r="R48" s="556" t="s">
        <v>852</v>
      </c>
      <c r="S48" s="550" t="s">
        <v>851</v>
      </c>
      <c r="T48" s="1212">
        <v>0</v>
      </c>
      <c r="U48" s="1213"/>
      <c r="V48" s="1212">
        <v>1</v>
      </c>
      <c r="W48" s="1213"/>
      <c r="X48" s="1234"/>
      <c r="Y48" s="1213"/>
      <c r="Z48" s="1214"/>
      <c r="AA48" s="1214"/>
      <c r="AB48" s="1233">
        <f t="shared" si="3"/>
        <v>1</v>
      </c>
      <c r="AC48" s="1233"/>
      <c r="AD48" s="547"/>
      <c r="AE48" s="547"/>
      <c r="AF48" s="547"/>
      <c r="AG48" s="547"/>
      <c r="AH48" s="547"/>
      <c r="AI48" s="547"/>
      <c r="AJ48" s="548"/>
      <c r="AP48" s="530"/>
      <c r="AQ48" s="530"/>
      <c r="AR48" s="530"/>
      <c r="AS48" s="530"/>
      <c r="AT48" s="530"/>
      <c r="AX48" s="529"/>
      <c r="AY48" s="530"/>
      <c r="AZ48" s="530"/>
      <c r="BA48" s="530"/>
      <c r="BB48" s="529"/>
    </row>
    <row r="49" spans="1:54" s="541" customFormat="1" ht="20.15" customHeight="1">
      <c r="A49" s="617"/>
      <c r="B49" s="547"/>
      <c r="C49" s="547"/>
      <c r="D49" s="547"/>
      <c r="E49" s="547"/>
      <c r="F49" s="547"/>
      <c r="G49" s="547"/>
      <c r="H49" s="1233">
        <f t="shared" si="2"/>
        <v>4</v>
      </c>
      <c r="I49" s="1233"/>
      <c r="J49" s="1214"/>
      <c r="K49" s="1214"/>
      <c r="L49" s="1234"/>
      <c r="M49" s="1213"/>
      <c r="N49" s="1212">
        <v>3</v>
      </c>
      <c r="O49" s="1213"/>
      <c r="P49" s="1212">
        <v>1</v>
      </c>
      <c r="Q49" s="1213"/>
      <c r="R49" s="556" t="s">
        <v>853</v>
      </c>
      <c r="S49" s="550" t="s">
        <v>854</v>
      </c>
      <c r="T49" s="1212">
        <v>2</v>
      </c>
      <c r="U49" s="1213"/>
      <c r="V49" s="1212">
        <v>1</v>
      </c>
      <c r="W49" s="1213"/>
      <c r="X49" s="1234"/>
      <c r="Y49" s="1213"/>
      <c r="Z49" s="1214"/>
      <c r="AA49" s="1214"/>
      <c r="AB49" s="1233">
        <f t="shared" si="3"/>
        <v>3</v>
      </c>
      <c r="AC49" s="1233"/>
      <c r="AD49" s="547"/>
      <c r="AE49" s="547"/>
      <c r="AF49" s="547"/>
      <c r="AG49" s="547"/>
      <c r="AH49" s="547"/>
      <c r="AI49" s="547"/>
      <c r="AJ49" s="548"/>
      <c r="AP49" s="530"/>
      <c r="AQ49" s="530"/>
      <c r="AR49" s="530"/>
      <c r="AS49" s="530"/>
      <c r="AT49" s="530"/>
      <c r="AX49" s="529"/>
      <c r="AY49" s="530"/>
      <c r="AZ49" s="530"/>
      <c r="BA49" s="530"/>
      <c r="BB49" s="529"/>
    </row>
    <row r="50" spans="1:54" s="541" customFormat="1" ht="20.15" customHeight="1">
      <c r="A50" s="617"/>
      <c r="B50" s="547"/>
      <c r="C50" s="547"/>
      <c r="D50" s="547"/>
      <c r="E50" s="547"/>
      <c r="F50" s="547"/>
      <c r="G50" s="547"/>
      <c r="H50" s="1233">
        <f t="shared" si="2"/>
        <v>0</v>
      </c>
      <c r="I50" s="1233"/>
      <c r="J50" s="1214"/>
      <c r="K50" s="1214"/>
      <c r="L50" s="1234"/>
      <c r="M50" s="1213"/>
      <c r="N50" s="1212">
        <v>0</v>
      </c>
      <c r="O50" s="1213"/>
      <c r="P50" s="1212">
        <v>0</v>
      </c>
      <c r="Q50" s="1213"/>
      <c r="R50" s="556" t="s">
        <v>855</v>
      </c>
      <c r="S50" s="550" t="s">
        <v>854</v>
      </c>
      <c r="T50" s="1212">
        <v>0</v>
      </c>
      <c r="U50" s="1213"/>
      <c r="V50" s="1212">
        <v>0</v>
      </c>
      <c r="W50" s="1213"/>
      <c r="X50" s="1234"/>
      <c r="Y50" s="1213"/>
      <c r="Z50" s="1214"/>
      <c r="AA50" s="1214"/>
      <c r="AB50" s="1233">
        <f t="shared" si="3"/>
        <v>0</v>
      </c>
      <c r="AC50" s="1233"/>
      <c r="AD50" s="547"/>
      <c r="AE50" s="547"/>
      <c r="AF50" s="547"/>
      <c r="AG50" s="547"/>
      <c r="AH50" s="547"/>
      <c r="AI50" s="547"/>
      <c r="AJ50" s="548"/>
      <c r="AP50" s="530"/>
      <c r="AQ50" s="530"/>
      <c r="AR50" s="530"/>
      <c r="AS50" s="530"/>
      <c r="AT50" s="530"/>
      <c r="AX50" s="529"/>
      <c r="AY50" s="530"/>
      <c r="AZ50" s="530"/>
      <c r="BA50" s="530"/>
      <c r="BB50" s="529"/>
    </row>
    <row r="51" spans="1:54" s="541" customFormat="1" ht="20.15" customHeight="1">
      <c r="A51" s="626"/>
      <c r="B51" s="551"/>
      <c r="C51" s="551"/>
      <c r="D51" s="551"/>
      <c r="E51" s="551"/>
      <c r="F51" s="551"/>
      <c r="G51" s="551"/>
      <c r="H51" s="1233">
        <f t="shared" si="2"/>
        <v>0</v>
      </c>
      <c r="I51" s="1233"/>
      <c r="J51" s="1214"/>
      <c r="K51" s="1214"/>
      <c r="L51" s="1234"/>
      <c r="M51" s="1213"/>
      <c r="N51" s="1212">
        <v>0</v>
      </c>
      <c r="O51" s="1213"/>
      <c r="P51" s="1212">
        <v>0</v>
      </c>
      <c r="Q51" s="1213"/>
      <c r="R51" s="556" t="s">
        <v>856</v>
      </c>
      <c r="S51" s="543" t="s">
        <v>851</v>
      </c>
      <c r="T51" s="1212">
        <v>0</v>
      </c>
      <c r="U51" s="1213"/>
      <c r="V51" s="1212">
        <v>0</v>
      </c>
      <c r="W51" s="1213"/>
      <c r="X51" s="1234"/>
      <c r="Y51" s="1213"/>
      <c r="Z51" s="1214"/>
      <c r="AA51" s="1214"/>
      <c r="AB51" s="1233">
        <f t="shared" si="3"/>
        <v>0</v>
      </c>
      <c r="AC51" s="1233"/>
      <c r="AD51" s="551"/>
      <c r="AE51" s="551"/>
      <c r="AF51" s="551"/>
      <c r="AG51" s="551"/>
      <c r="AH51" s="551"/>
      <c r="AI51" s="551"/>
      <c r="AJ51" s="552"/>
      <c r="AP51" s="530"/>
      <c r="AQ51" s="530"/>
      <c r="AR51" s="530"/>
      <c r="AS51" s="530"/>
      <c r="AT51" s="530"/>
      <c r="AX51" s="529"/>
      <c r="AY51" s="530"/>
      <c r="AZ51" s="530"/>
      <c r="BA51" s="530"/>
      <c r="BB51" s="529"/>
    </row>
    <row r="52" spans="1:54" s="541" customFormat="1" ht="20.15" customHeight="1">
      <c r="A52" s="1235" t="s">
        <v>786</v>
      </c>
      <c r="B52" s="1215"/>
      <c r="C52" s="1171"/>
      <c r="D52" s="1185" t="s">
        <v>658</v>
      </c>
      <c r="E52" s="1171"/>
      <c r="F52" s="1185" t="s">
        <v>857</v>
      </c>
      <c r="G52" s="1215"/>
      <c r="H52" s="1215"/>
      <c r="I52" s="1215"/>
      <c r="J52" s="1215"/>
      <c r="K52" s="1215"/>
      <c r="L52" s="1215"/>
      <c r="M52" s="1215"/>
      <c r="N52" s="1215"/>
      <c r="O52" s="1215"/>
      <c r="P52" s="1215"/>
      <c r="Q52" s="1215"/>
      <c r="R52" s="1236"/>
      <c r="S52" s="1235" t="s">
        <v>786</v>
      </c>
      <c r="T52" s="1215"/>
      <c r="U52" s="1171"/>
      <c r="V52" s="1185" t="s">
        <v>658</v>
      </c>
      <c r="W52" s="1171"/>
      <c r="X52" s="1185" t="s">
        <v>857</v>
      </c>
      <c r="Y52" s="1215"/>
      <c r="Z52" s="1215"/>
      <c r="AA52" s="1215"/>
      <c r="AB52" s="1215"/>
      <c r="AC52" s="1215"/>
      <c r="AD52" s="1215"/>
      <c r="AE52" s="1215"/>
      <c r="AF52" s="1215"/>
      <c r="AG52" s="1215"/>
      <c r="AH52" s="1215"/>
      <c r="AI52" s="1215"/>
      <c r="AJ52" s="1236"/>
      <c r="AP52" s="530"/>
      <c r="AQ52" s="530"/>
      <c r="AR52" s="530"/>
      <c r="AS52" s="530"/>
      <c r="AT52" s="530"/>
      <c r="AX52" s="529"/>
      <c r="AY52" s="530"/>
      <c r="AZ52" s="530"/>
      <c r="BA52" s="530"/>
      <c r="BB52" s="529"/>
    </row>
    <row r="53" spans="1:54" s="541" customFormat="1" ht="20.15" customHeight="1">
      <c r="A53" s="580"/>
      <c r="B53" s="606">
        <v>30</v>
      </c>
      <c r="C53" s="550" t="s">
        <v>622</v>
      </c>
      <c r="D53" s="1212">
        <v>11</v>
      </c>
      <c r="E53" s="1213"/>
      <c r="F53" s="1212" t="s">
        <v>10015</v>
      </c>
      <c r="G53" s="1234"/>
      <c r="H53" s="1234"/>
      <c r="I53" s="1234"/>
      <c r="J53" s="1234"/>
      <c r="K53" s="1234"/>
      <c r="L53" s="1234"/>
      <c r="M53" s="1234"/>
      <c r="N53" s="1234"/>
      <c r="O53" s="1234"/>
      <c r="P53" s="1234"/>
      <c r="Q53" s="1234"/>
      <c r="R53" s="1237"/>
      <c r="S53" s="580"/>
      <c r="T53" s="606">
        <v>25</v>
      </c>
      <c r="U53" s="550" t="s">
        <v>622</v>
      </c>
      <c r="V53" s="1212">
        <v>9</v>
      </c>
      <c r="W53" s="1213"/>
      <c r="X53" s="1212" t="s">
        <v>10016</v>
      </c>
      <c r="Y53" s="1234"/>
      <c r="Z53" s="1234"/>
      <c r="AA53" s="1234"/>
      <c r="AB53" s="1234"/>
      <c r="AC53" s="1234"/>
      <c r="AD53" s="1234"/>
      <c r="AE53" s="1234"/>
      <c r="AF53" s="1234"/>
      <c r="AG53" s="1234"/>
      <c r="AH53" s="1234"/>
      <c r="AI53" s="1234"/>
      <c r="AJ53" s="1237"/>
      <c r="AP53" s="530"/>
      <c r="AQ53" s="530"/>
      <c r="AR53" s="530"/>
      <c r="AS53" s="530"/>
      <c r="AT53" s="530"/>
      <c r="AX53" s="529"/>
      <c r="AY53" s="530"/>
      <c r="AZ53" s="530"/>
      <c r="BA53" s="530"/>
      <c r="BB53" s="529"/>
    </row>
    <row r="54" spans="1:54" s="541" customFormat="1" ht="20.15" customHeight="1">
      <c r="A54" s="580"/>
      <c r="B54" s="606"/>
      <c r="C54" s="550" t="s">
        <v>622</v>
      </c>
      <c r="D54" s="1212"/>
      <c r="E54" s="1213"/>
      <c r="F54" s="1212"/>
      <c r="G54" s="1234"/>
      <c r="H54" s="1234"/>
      <c r="I54" s="1234"/>
      <c r="J54" s="1234"/>
      <c r="K54" s="1234"/>
      <c r="L54" s="1234"/>
      <c r="M54" s="1234"/>
      <c r="N54" s="1234"/>
      <c r="O54" s="1234"/>
      <c r="P54" s="1234"/>
      <c r="Q54" s="1234"/>
      <c r="R54" s="1237"/>
      <c r="S54" s="580"/>
      <c r="T54" s="606">
        <v>29</v>
      </c>
      <c r="U54" s="550" t="s">
        <v>622</v>
      </c>
      <c r="V54" s="1212">
        <v>10</v>
      </c>
      <c r="W54" s="1213"/>
      <c r="X54" s="1212" t="s">
        <v>10017</v>
      </c>
      <c r="Y54" s="1234"/>
      <c r="Z54" s="1234"/>
      <c r="AA54" s="1234"/>
      <c r="AB54" s="1234"/>
      <c r="AC54" s="1234"/>
      <c r="AD54" s="1234"/>
      <c r="AE54" s="1234"/>
      <c r="AF54" s="1234"/>
      <c r="AG54" s="1234"/>
      <c r="AH54" s="1234"/>
      <c r="AI54" s="1234"/>
      <c r="AJ54" s="1237"/>
      <c r="AP54" s="530"/>
      <c r="AQ54" s="530"/>
      <c r="AR54" s="530"/>
      <c r="AS54" s="530"/>
      <c r="AT54" s="530"/>
      <c r="AX54" s="529"/>
      <c r="AY54" s="530"/>
      <c r="AZ54" s="530"/>
      <c r="BA54" s="530"/>
      <c r="BB54" s="529"/>
    </row>
    <row r="55" spans="1:54" s="541" customFormat="1" ht="20.15" customHeight="1">
      <c r="A55" s="580"/>
      <c r="B55" s="606"/>
      <c r="C55" s="550" t="s">
        <v>622</v>
      </c>
      <c r="D55" s="1212"/>
      <c r="E55" s="1213"/>
      <c r="F55" s="1212"/>
      <c r="G55" s="1234"/>
      <c r="H55" s="1234"/>
      <c r="I55" s="1234"/>
      <c r="J55" s="1234"/>
      <c r="K55" s="1234"/>
      <c r="L55" s="1234"/>
      <c r="M55" s="1234"/>
      <c r="N55" s="1234"/>
      <c r="O55" s="1234"/>
      <c r="P55" s="1234"/>
      <c r="Q55" s="1234"/>
      <c r="R55" s="1237"/>
      <c r="S55" s="580"/>
      <c r="T55" s="606"/>
      <c r="U55" s="550" t="s">
        <v>622</v>
      </c>
      <c r="V55" s="1212"/>
      <c r="W55" s="1213"/>
      <c r="X55" s="1212"/>
      <c r="Y55" s="1234"/>
      <c r="Z55" s="1234"/>
      <c r="AA55" s="1234"/>
      <c r="AB55" s="1234"/>
      <c r="AC55" s="1234"/>
      <c r="AD55" s="1234"/>
      <c r="AE55" s="1234"/>
      <c r="AF55" s="1234"/>
      <c r="AG55" s="1234"/>
      <c r="AH55" s="1234"/>
      <c r="AI55" s="1234"/>
      <c r="AJ55" s="1237"/>
      <c r="AP55" s="530"/>
      <c r="AQ55" s="530"/>
      <c r="AR55" s="530"/>
      <c r="AS55" s="530"/>
      <c r="AT55" s="530"/>
      <c r="AX55" s="529"/>
      <c r="AY55" s="530"/>
      <c r="AZ55" s="530"/>
      <c r="BA55" s="530"/>
      <c r="BB55" s="529"/>
    </row>
    <row r="56" spans="1:54" s="541" customFormat="1" ht="20.15" customHeight="1">
      <c r="A56" s="580"/>
      <c r="B56" s="606"/>
      <c r="C56" s="550" t="s">
        <v>622</v>
      </c>
      <c r="D56" s="1212"/>
      <c r="E56" s="1213"/>
      <c r="F56" s="1212"/>
      <c r="G56" s="1234"/>
      <c r="H56" s="1234"/>
      <c r="I56" s="1234"/>
      <c r="J56" s="1234"/>
      <c r="K56" s="1234"/>
      <c r="L56" s="1234"/>
      <c r="M56" s="1234"/>
      <c r="N56" s="1234"/>
      <c r="O56" s="1234"/>
      <c r="P56" s="1234"/>
      <c r="Q56" s="1234"/>
      <c r="R56" s="1237"/>
      <c r="S56" s="580"/>
      <c r="T56" s="606"/>
      <c r="U56" s="550" t="s">
        <v>622</v>
      </c>
      <c r="V56" s="1212"/>
      <c r="W56" s="1213"/>
      <c r="X56" s="1212"/>
      <c r="Y56" s="1234"/>
      <c r="Z56" s="1234"/>
      <c r="AA56" s="1234"/>
      <c r="AB56" s="1234"/>
      <c r="AC56" s="1234"/>
      <c r="AD56" s="1234"/>
      <c r="AE56" s="1234"/>
      <c r="AF56" s="1234"/>
      <c r="AG56" s="1234"/>
      <c r="AH56" s="1234"/>
      <c r="AI56" s="1234"/>
      <c r="AJ56" s="1237"/>
      <c r="AP56" s="530"/>
      <c r="AQ56" s="530"/>
      <c r="AR56" s="530"/>
      <c r="AS56" s="530"/>
      <c r="AT56" s="530"/>
      <c r="AX56" s="529"/>
      <c r="AY56" s="530"/>
      <c r="AZ56" s="530"/>
      <c r="BA56" s="530"/>
      <c r="BB56" s="529"/>
    </row>
    <row r="57" spans="1:54" s="541" customFormat="1" ht="20.15" customHeight="1">
      <c r="A57" s="580"/>
      <c r="B57" s="606"/>
      <c r="C57" s="550" t="s">
        <v>622</v>
      </c>
      <c r="D57" s="1212"/>
      <c r="E57" s="1213"/>
      <c r="F57" s="1212"/>
      <c r="G57" s="1234"/>
      <c r="H57" s="1234"/>
      <c r="I57" s="1234"/>
      <c r="J57" s="1234"/>
      <c r="K57" s="1234"/>
      <c r="L57" s="1234"/>
      <c r="M57" s="1234"/>
      <c r="N57" s="1234"/>
      <c r="O57" s="1234"/>
      <c r="P57" s="1234"/>
      <c r="Q57" s="1234"/>
      <c r="R57" s="1237"/>
      <c r="S57" s="580"/>
      <c r="T57" s="606"/>
      <c r="U57" s="550" t="s">
        <v>622</v>
      </c>
      <c r="V57" s="1212"/>
      <c r="W57" s="1213"/>
      <c r="X57" s="1212"/>
      <c r="Y57" s="1234"/>
      <c r="Z57" s="1234"/>
      <c r="AA57" s="1234"/>
      <c r="AB57" s="1234"/>
      <c r="AC57" s="1234"/>
      <c r="AD57" s="1234"/>
      <c r="AE57" s="1234"/>
      <c r="AF57" s="1234"/>
      <c r="AG57" s="1234"/>
      <c r="AH57" s="1234"/>
      <c r="AI57" s="1234"/>
      <c r="AJ57" s="1237"/>
      <c r="AP57" s="530"/>
      <c r="AQ57" s="530"/>
      <c r="AR57" s="530"/>
      <c r="AS57" s="530"/>
      <c r="AT57" s="530"/>
      <c r="AX57" s="529"/>
      <c r="AY57" s="530"/>
      <c r="AZ57" s="530"/>
      <c r="BA57" s="530"/>
      <c r="BB57" s="529"/>
    </row>
    <row r="58" spans="1:54" s="541" customFormat="1" ht="20.15" customHeight="1">
      <c r="A58" s="580"/>
      <c r="B58" s="606"/>
      <c r="C58" s="550" t="s">
        <v>622</v>
      </c>
      <c r="D58" s="1212"/>
      <c r="E58" s="1213"/>
      <c r="F58" s="1212"/>
      <c r="G58" s="1234"/>
      <c r="H58" s="1234"/>
      <c r="I58" s="1234"/>
      <c r="J58" s="1234"/>
      <c r="K58" s="1234"/>
      <c r="L58" s="1234"/>
      <c r="M58" s="1234"/>
      <c r="N58" s="1234"/>
      <c r="O58" s="1234"/>
      <c r="P58" s="1234"/>
      <c r="Q58" s="1234"/>
      <c r="R58" s="1237"/>
      <c r="S58" s="580"/>
      <c r="T58" s="606"/>
      <c r="U58" s="550" t="s">
        <v>622</v>
      </c>
      <c r="V58" s="1212"/>
      <c r="W58" s="1213"/>
      <c r="X58" s="1212"/>
      <c r="Y58" s="1234"/>
      <c r="Z58" s="1234"/>
      <c r="AA58" s="1234"/>
      <c r="AB58" s="1234"/>
      <c r="AC58" s="1234"/>
      <c r="AD58" s="1234"/>
      <c r="AE58" s="1234"/>
      <c r="AF58" s="1234"/>
      <c r="AG58" s="1234"/>
      <c r="AH58" s="1234"/>
      <c r="AI58" s="1234"/>
      <c r="AJ58" s="1237"/>
      <c r="AP58" s="530"/>
      <c r="AQ58" s="530"/>
      <c r="AR58" s="530"/>
      <c r="AS58" s="530"/>
      <c r="AT58" s="530"/>
      <c r="AX58" s="529"/>
      <c r="AY58" s="530"/>
      <c r="AZ58" s="530"/>
      <c r="BA58" s="530"/>
      <c r="BB58" s="529"/>
    </row>
    <row r="59" spans="1:54" s="541" customFormat="1" ht="20.15" customHeight="1">
      <c r="A59" s="627" t="s">
        <v>858</v>
      </c>
      <c r="B59" s="628"/>
      <c r="C59" s="629"/>
      <c r="D59" s="1238" t="s">
        <v>859</v>
      </c>
      <c r="E59" s="1238"/>
      <c r="F59" s="1238"/>
      <c r="G59" s="629"/>
      <c r="H59" s="1238" t="s">
        <v>860</v>
      </c>
      <c r="I59" s="1238"/>
      <c r="J59" s="629" t="s">
        <v>861</v>
      </c>
      <c r="K59" s="629"/>
      <c r="L59" s="1238" t="s">
        <v>862</v>
      </c>
      <c r="M59" s="1238"/>
      <c r="N59" s="1238"/>
      <c r="O59" s="629" t="s">
        <v>443</v>
      </c>
      <c r="P59" s="629"/>
      <c r="Q59" s="1238" t="s">
        <v>863</v>
      </c>
      <c r="R59" s="1238"/>
      <c r="S59" s="629" t="s">
        <v>10014</v>
      </c>
      <c r="T59" s="629"/>
      <c r="U59" s="1238" t="s">
        <v>865</v>
      </c>
      <c r="V59" s="1238"/>
      <c r="W59" s="629" t="s">
        <v>562</v>
      </c>
      <c r="X59" s="629"/>
      <c r="Y59" s="1238" t="s">
        <v>866</v>
      </c>
      <c r="Z59" s="1238"/>
      <c r="AA59" s="1238"/>
      <c r="AB59" s="629" t="s">
        <v>867</v>
      </c>
      <c r="AC59" s="629"/>
      <c r="AD59" s="1238" t="s">
        <v>868</v>
      </c>
      <c r="AE59" s="1238"/>
      <c r="AF59" s="629" t="s">
        <v>869</v>
      </c>
      <c r="AG59" s="629"/>
      <c r="AH59" s="629"/>
      <c r="AI59" s="629"/>
      <c r="AJ59" s="630"/>
      <c r="AP59" s="530"/>
      <c r="AQ59" s="530"/>
      <c r="AR59" s="530"/>
      <c r="AS59" s="530"/>
      <c r="AT59" s="530"/>
      <c r="AX59" s="529"/>
      <c r="AY59" s="530"/>
      <c r="AZ59" s="530"/>
      <c r="BA59" s="530"/>
      <c r="BB59" s="529"/>
    </row>
    <row r="60" spans="1:36" ht="18.75" customHeight="1" hidden="1">
      <c r="A60" s="531"/>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631"/>
    </row>
    <row r="61" spans="1:54" s="593" customFormat="1" ht="20.15" customHeight="1" hidden="1">
      <c r="A61" s="1249" t="s">
        <v>870</v>
      </c>
      <c r="B61" s="1250"/>
      <c r="C61" s="1250"/>
      <c r="D61" s="1250"/>
      <c r="E61" s="632" t="s">
        <v>451</v>
      </c>
      <c r="F61" s="1251"/>
      <c r="G61" s="1251"/>
      <c r="H61" s="1251"/>
      <c r="I61" s="1251"/>
      <c r="J61" s="1251"/>
      <c r="K61" s="632" t="s">
        <v>647</v>
      </c>
      <c r="L61" s="632"/>
      <c r="M61" s="1250" t="s">
        <v>871</v>
      </c>
      <c r="N61" s="1250"/>
      <c r="O61" s="1250"/>
      <c r="P61" s="1250"/>
      <c r="Q61" s="1250"/>
      <c r="R61" s="632" t="s">
        <v>451</v>
      </c>
      <c r="S61" s="1250" t="s">
        <v>872</v>
      </c>
      <c r="T61" s="1250"/>
      <c r="U61" s="1250"/>
      <c r="V61" s="1250"/>
      <c r="W61" s="1250"/>
      <c r="X61" s="1250"/>
      <c r="Y61" s="1250"/>
      <c r="Z61" s="1250"/>
      <c r="AA61" s="1250"/>
      <c r="AB61" s="1250"/>
      <c r="AC61" s="1250"/>
      <c r="AD61" s="1250"/>
      <c r="AE61" s="1250"/>
      <c r="AF61" s="1250"/>
      <c r="AG61" s="1250"/>
      <c r="AH61" s="1250"/>
      <c r="AI61" s="632" t="s">
        <v>873</v>
      </c>
      <c r="AJ61" s="633"/>
      <c r="AP61" s="530"/>
      <c r="AQ61" s="530"/>
      <c r="AR61" s="530"/>
      <c r="AS61" s="530"/>
      <c r="AT61" s="530"/>
      <c r="AX61" s="529"/>
      <c r="AY61" s="530"/>
      <c r="AZ61" s="530"/>
      <c r="BA61" s="530"/>
      <c r="BB61" s="529"/>
    </row>
    <row r="62" spans="1:36" ht="20.15" customHeight="1" hidden="1">
      <c r="A62" s="125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4"/>
    </row>
    <row r="63" spans="1:36" ht="20.15" customHeight="1" hidden="1">
      <c r="A63" s="1255"/>
      <c r="B63" s="1256"/>
      <c r="C63" s="1256"/>
      <c r="D63" s="1256"/>
      <c r="E63" s="1256"/>
      <c r="F63" s="1256"/>
      <c r="G63" s="1256"/>
      <c r="H63" s="1256"/>
      <c r="I63" s="1256"/>
      <c r="J63" s="1256"/>
      <c r="K63" s="1256"/>
      <c r="L63" s="1256"/>
      <c r="M63" s="1256"/>
      <c r="N63" s="1256"/>
      <c r="O63" s="1256"/>
      <c r="P63" s="1256"/>
      <c r="Q63" s="1256"/>
      <c r="R63" s="1256"/>
      <c r="S63" s="1256"/>
      <c r="T63" s="1256"/>
      <c r="U63" s="1256"/>
      <c r="V63" s="1256"/>
      <c r="W63" s="1256"/>
      <c r="X63" s="1256"/>
      <c r="Y63" s="1256"/>
      <c r="Z63" s="1256"/>
      <c r="AA63" s="1256"/>
      <c r="AB63" s="1256"/>
      <c r="AC63" s="1256"/>
      <c r="AD63" s="1256"/>
      <c r="AE63" s="1256"/>
      <c r="AF63" s="1256"/>
      <c r="AG63" s="1256"/>
      <c r="AH63" s="1256"/>
      <c r="AI63" s="1256"/>
      <c r="AJ63" s="1257"/>
    </row>
    <row r="64" spans="1:36" ht="20.15" customHeight="1" hidden="1">
      <c r="A64" s="1255"/>
      <c r="B64" s="1256"/>
      <c r="C64" s="1256"/>
      <c r="D64" s="1256"/>
      <c r="E64" s="1256"/>
      <c r="F64" s="1256"/>
      <c r="G64" s="1256"/>
      <c r="H64" s="1256"/>
      <c r="I64" s="1256"/>
      <c r="J64" s="1256"/>
      <c r="K64" s="1256"/>
      <c r="L64" s="1256"/>
      <c r="M64" s="1256"/>
      <c r="N64" s="1256"/>
      <c r="O64" s="1256"/>
      <c r="P64" s="1256"/>
      <c r="Q64" s="1256"/>
      <c r="R64" s="1256"/>
      <c r="S64" s="1256"/>
      <c r="T64" s="1256"/>
      <c r="U64" s="1256"/>
      <c r="V64" s="1256"/>
      <c r="W64" s="1256"/>
      <c r="X64" s="1256"/>
      <c r="Y64" s="1256"/>
      <c r="Z64" s="1256"/>
      <c r="AA64" s="1256"/>
      <c r="AB64" s="1256"/>
      <c r="AC64" s="1256"/>
      <c r="AD64" s="1256"/>
      <c r="AE64" s="1256"/>
      <c r="AF64" s="1256"/>
      <c r="AG64" s="1256"/>
      <c r="AH64" s="1256"/>
      <c r="AI64" s="1256"/>
      <c r="AJ64" s="1257"/>
    </row>
    <row r="65" spans="1:36" ht="20.15" customHeight="1" hidden="1">
      <c r="A65" s="1255"/>
      <c r="B65" s="1256"/>
      <c r="C65" s="1256"/>
      <c r="D65" s="1256"/>
      <c r="E65" s="1256"/>
      <c r="F65" s="1256"/>
      <c r="G65" s="1256"/>
      <c r="H65" s="1256"/>
      <c r="I65" s="1256"/>
      <c r="J65" s="1256"/>
      <c r="K65" s="1256"/>
      <c r="L65" s="1256"/>
      <c r="M65" s="1256"/>
      <c r="N65" s="1256"/>
      <c r="O65" s="1256"/>
      <c r="P65" s="1256"/>
      <c r="Q65" s="1256"/>
      <c r="R65" s="1256"/>
      <c r="S65" s="1256"/>
      <c r="T65" s="1256"/>
      <c r="U65" s="1256"/>
      <c r="V65" s="1256"/>
      <c r="W65" s="1256"/>
      <c r="X65" s="1256"/>
      <c r="Y65" s="1256"/>
      <c r="Z65" s="1256"/>
      <c r="AA65" s="1256"/>
      <c r="AB65" s="1256"/>
      <c r="AC65" s="1256"/>
      <c r="AD65" s="1256"/>
      <c r="AE65" s="1256"/>
      <c r="AF65" s="1256"/>
      <c r="AG65" s="1256"/>
      <c r="AH65" s="1256"/>
      <c r="AI65" s="1256"/>
      <c r="AJ65" s="1257"/>
    </row>
    <row r="66" spans="1:36" ht="20.15" customHeight="1" hidden="1">
      <c r="A66" s="1255"/>
      <c r="B66" s="1256"/>
      <c r="C66" s="1256"/>
      <c r="D66" s="1256"/>
      <c r="E66" s="1256"/>
      <c r="F66" s="1256"/>
      <c r="G66" s="1256"/>
      <c r="H66" s="1256"/>
      <c r="I66" s="1256"/>
      <c r="J66" s="1256"/>
      <c r="K66" s="1256"/>
      <c r="L66" s="1256"/>
      <c r="M66" s="1256"/>
      <c r="N66" s="1256"/>
      <c r="O66" s="1256"/>
      <c r="P66" s="1256"/>
      <c r="Q66" s="1256"/>
      <c r="R66" s="1256"/>
      <c r="S66" s="1256"/>
      <c r="T66" s="1256"/>
      <c r="U66" s="1256"/>
      <c r="V66" s="1256"/>
      <c r="W66" s="1256"/>
      <c r="X66" s="1256"/>
      <c r="Y66" s="1256"/>
      <c r="Z66" s="1256"/>
      <c r="AA66" s="1256"/>
      <c r="AB66" s="1256"/>
      <c r="AC66" s="1256"/>
      <c r="AD66" s="1256"/>
      <c r="AE66" s="1256"/>
      <c r="AF66" s="1256"/>
      <c r="AG66" s="1256"/>
      <c r="AH66" s="1256"/>
      <c r="AI66" s="1256"/>
      <c r="AJ66" s="1257"/>
    </row>
    <row r="67" spans="1:36" ht="20.15" customHeight="1" hidden="1">
      <c r="A67" s="1255"/>
      <c r="B67" s="1256"/>
      <c r="C67" s="1256"/>
      <c r="D67" s="1256"/>
      <c r="E67" s="1256"/>
      <c r="F67" s="1256"/>
      <c r="G67" s="1256"/>
      <c r="H67" s="1256"/>
      <c r="I67" s="1256"/>
      <c r="J67" s="1256"/>
      <c r="K67" s="1256"/>
      <c r="L67" s="1256"/>
      <c r="M67" s="1256"/>
      <c r="N67" s="1256"/>
      <c r="O67" s="1256"/>
      <c r="P67" s="1256"/>
      <c r="Q67" s="1256"/>
      <c r="R67" s="1256"/>
      <c r="S67" s="1256"/>
      <c r="T67" s="1256"/>
      <c r="U67" s="1256"/>
      <c r="V67" s="1256"/>
      <c r="W67" s="1256"/>
      <c r="X67" s="1256"/>
      <c r="Y67" s="1256"/>
      <c r="Z67" s="1256"/>
      <c r="AA67" s="1256"/>
      <c r="AB67" s="1256"/>
      <c r="AC67" s="1256"/>
      <c r="AD67" s="1256"/>
      <c r="AE67" s="1256"/>
      <c r="AF67" s="1256"/>
      <c r="AG67" s="1256"/>
      <c r="AH67" s="1256"/>
      <c r="AI67" s="1256"/>
      <c r="AJ67" s="1257"/>
    </row>
    <row r="68" spans="1:36" ht="20.15" customHeight="1" hidden="1">
      <c r="A68" s="1258"/>
      <c r="B68" s="1259"/>
      <c r="C68" s="1259"/>
      <c r="D68" s="1259"/>
      <c r="E68" s="1259"/>
      <c r="F68" s="1259"/>
      <c r="G68" s="1259"/>
      <c r="H68" s="1259"/>
      <c r="I68" s="1259"/>
      <c r="J68" s="1259"/>
      <c r="K68" s="1259"/>
      <c r="L68" s="1259"/>
      <c r="M68" s="1259"/>
      <c r="N68" s="1259"/>
      <c r="O68" s="1259"/>
      <c r="P68" s="1259"/>
      <c r="Q68" s="1259"/>
      <c r="R68" s="1259"/>
      <c r="S68" s="1259"/>
      <c r="T68" s="1259"/>
      <c r="U68" s="1259"/>
      <c r="V68" s="1259"/>
      <c r="W68" s="1259"/>
      <c r="X68" s="1259"/>
      <c r="Y68" s="1259"/>
      <c r="Z68" s="1259"/>
      <c r="AA68" s="1259"/>
      <c r="AB68" s="1259"/>
      <c r="AC68" s="1259"/>
      <c r="AD68" s="1259"/>
      <c r="AE68" s="1259"/>
      <c r="AF68" s="1259"/>
      <c r="AG68" s="1259"/>
      <c r="AH68" s="1259"/>
      <c r="AI68" s="1259"/>
      <c r="AJ68" s="1260"/>
    </row>
    <row r="69" spans="1:36" ht="20.15" customHeight="1">
      <c r="A69" s="1261" t="s">
        <v>874</v>
      </c>
      <c r="B69" s="1261"/>
      <c r="C69" s="1261"/>
      <c r="D69" s="1261"/>
      <c r="E69" s="1261"/>
      <c r="F69" s="1261"/>
      <c r="G69" s="1261"/>
      <c r="H69" s="1261"/>
      <c r="I69" s="1261"/>
      <c r="J69" s="1261"/>
      <c r="K69" s="1261"/>
      <c r="L69" s="1261"/>
      <c r="M69" s="1261"/>
      <c r="N69" s="1261"/>
      <c r="O69" s="1261"/>
      <c r="P69" s="1261"/>
      <c r="Q69" s="1261"/>
      <c r="R69" s="1261"/>
      <c r="S69" s="1261"/>
      <c r="T69" s="1261"/>
      <c r="U69" s="1261"/>
      <c r="V69" s="1261"/>
      <c r="W69" s="1261"/>
      <c r="X69" s="1261"/>
      <c r="Y69" s="1261"/>
      <c r="Z69" s="1261"/>
      <c r="AA69" s="1261"/>
      <c r="AB69" s="1261"/>
      <c r="AC69" s="1261"/>
      <c r="AD69" s="1261"/>
      <c r="AE69" s="1261"/>
      <c r="AF69" s="1261"/>
      <c r="AG69" s="1261"/>
      <c r="AH69" s="1261"/>
      <c r="AI69" s="1261"/>
      <c r="AJ69" s="1261"/>
    </row>
    <row r="70" spans="1:36" ht="20.15" customHeight="1">
      <c r="A70" s="1262" t="s">
        <v>875</v>
      </c>
      <c r="B70" s="1262"/>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1262"/>
      <c r="AE70" s="1262"/>
      <c r="AF70" s="1262"/>
      <c r="AG70" s="1262"/>
      <c r="AH70" s="1262"/>
      <c r="AI70" s="1262"/>
      <c r="AJ70" s="1262"/>
    </row>
    <row r="72" spans="7:36" s="634" customFormat="1" ht="16.75">
      <c r="G72" s="1263" t="s">
        <v>876</v>
      </c>
      <c r="H72" s="1263"/>
      <c r="I72" s="1263"/>
      <c r="J72" s="1263"/>
      <c r="K72" s="1263"/>
      <c r="L72" s="1263"/>
      <c r="M72" s="1263"/>
      <c r="N72" s="1264" t="s">
        <v>877</v>
      </c>
      <c r="O72" s="1265"/>
      <c r="P72" s="1265"/>
      <c r="Q72" s="1265"/>
      <c r="R72" s="1265"/>
      <c r="S72" s="1265"/>
      <c r="T72" s="1266"/>
      <c r="U72" s="1263" t="s">
        <v>878</v>
      </c>
      <c r="V72" s="1263"/>
      <c r="W72" s="1263"/>
      <c r="X72" s="1263"/>
      <c r="Y72" s="1263"/>
      <c r="Z72" s="1263"/>
      <c r="AA72" s="1263"/>
      <c r="AB72" s="1264" t="s">
        <v>879</v>
      </c>
      <c r="AC72" s="1265"/>
      <c r="AD72" s="1265"/>
      <c r="AE72" s="1265"/>
      <c r="AF72" s="1265"/>
      <c r="AG72" s="1265"/>
      <c r="AH72" s="1265"/>
      <c r="AI72" s="1265"/>
      <c r="AJ72" s="1266"/>
    </row>
    <row r="73" spans="7:36" s="635" customFormat="1" ht="13.5">
      <c r="G73" s="1239" t="s">
        <v>759</v>
      </c>
      <c r="H73" s="1239"/>
      <c r="I73" s="1239"/>
      <c r="J73" s="1239"/>
      <c r="K73" s="1239"/>
      <c r="L73" s="1239"/>
      <c r="M73" s="1239"/>
      <c r="N73" s="1240" t="s">
        <v>9985</v>
      </c>
      <c r="O73" s="1241"/>
      <c r="P73" s="1241"/>
      <c r="Q73" s="1241"/>
      <c r="R73" s="1241"/>
      <c r="S73" s="1241"/>
      <c r="T73" s="1242"/>
      <c r="U73" s="1239" t="s">
        <v>645</v>
      </c>
      <c r="V73" s="1239"/>
      <c r="W73" s="1239"/>
      <c r="X73" s="1239"/>
      <c r="Y73" s="1239"/>
      <c r="Z73" s="1239"/>
      <c r="AA73" s="1239"/>
      <c r="AB73" s="1240" t="s">
        <v>809</v>
      </c>
      <c r="AC73" s="1241"/>
      <c r="AD73" s="1241"/>
      <c r="AE73" s="1241"/>
      <c r="AF73" s="1241"/>
      <c r="AG73" s="1241"/>
      <c r="AH73" s="1241"/>
      <c r="AI73" s="1241"/>
      <c r="AJ73" s="1242"/>
    </row>
    <row r="74" spans="7:36" s="635" customFormat="1" ht="13.5">
      <c r="G74" s="1239"/>
      <c r="H74" s="1239"/>
      <c r="I74" s="1239"/>
      <c r="J74" s="1239"/>
      <c r="K74" s="1239"/>
      <c r="L74" s="1239"/>
      <c r="M74" s="1239"/>
      <c r="N74" s="1243"/>
      <c r="O74" s="1244"/>
      <c r="P74" s="1244"/>
      <c r="Q74" s="1244"/>
      <c r="R74" s="1244"/>
      <c r="S74" s="1244"/>
      <c r="T74" s="1245"/>
      <c r="U74" s="1239"/>
      <c r="V74" s="1239"/>
      <c r="W74" s="1239"/>
      <c r="X74" s="1239"/>
      <c r="Y74" s="1239"/>
      <c r="Z74" s="1239"/>
      <c r="AA74" s="1239"/>
      <c r="AB74" s="1243"/>
      <c r="AC74" s="1244"/>
      <c r="AD74" s="1244"/>
      <c r="AE74" s="1244"/>
      <c r="AF74" s="1244"/>
      <c r="AG74" s="1244"/>
      <c r="AH74" s="1244"/>
      <c r="AI74" s="1244"/>
      <c r="AJ74" s="1245"/>
    </row>
    <row r="75" spans="7:36" s="635" customFormat="1" ht="13.5">
      <c r="G75" s="1239"/>
      <c r="H75" s="1239"/>
      <c r="I75" s="1239"/>
      <c r="J75" s="1239"/>
      <c r="K75" s="1239"/>
      <c r="L75" s="1239"/>
      <c r="M75" s="1239"/>
      <c r="N75" s="1246"/>
      <c r="O75" s="1247"/>
      <c r="P75" s="1247"/>
      <c r="Q75" s="1247"/>
      <c r="R75" s="1247"/>
      <c r="S75" s="1247"/>
      <c r="T75" s="1248"/>
      <c r="U75" s="1239"/>
      <c r="V75" s="1239"/>
      <c r="W75" s="1239"/>
      <c r="X75" s="1239"/>
      <c r="Y75" s="1239"/>
      <c r="Z75" s="1239"/>
      <c r="AA75" s="1239"/>
      <c r="AB75" s="1246"/>
      <c r="AC75" s="1247"/>
      <c r="AD75" s="1247"/>
      <c r="AE75" s="1247"/>
      <c r="AF75" s="1247"/>
      <c r="AG75" s="1247"/>
      <c r="AH75" s="1247"/>
      <c r="AI75" s="1247"/>
      <c r="AJ75" s="1248"/>
    </row>
  </sheetData>
  <mergeCells count="276">
    <mergeCell ref="G73:M75"/>
    <mergeCell ref="N73:T75"/>
    <mergeCell ref="U73:AA75"/>
    <mergeCell ref="AB73:AJ75"/>
    <mergeCell ref="A61:D61"/>
    <mergeCell ref="F61:J61"/>
    <mergeCell ref="M61:Q61"/>
    <mergeCell ref="S61:AH61"/>
    <mergeCell ref="A62:AJ68"/>
    <mergeCell ref="A69:AJ69"/>
    <mergeCell ref="A70:AJ70"/>
    <mergeCell ref="G72:M72"/>
    <mergeCell ref="N72:T72"/>
    <mergeCell ref="U72:AA72"/>
    <mergeCell ref="AB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52:C52"/>
    <mergeCell ref="D52:E52"/>
    <mergeCell ref="F52:R52"/>
    <mergeCell ref="S52:U52"/>
    <mergeCell ref="V52:W52"/>
    <mergeCell ref="X52:AJ52"/>
    <mergeCell ref="D53:E53"/>
    <mergeCell ref="F53:R53"/>
    <mergeCell ref="V53:W53"/>
    <mergeCell ref="X53:AJ53"/>
    <mergeCell ref="AB50:AC50"/>
    <mergeCell ref="H51:I51"/>
    <mergeCell ref="J51:K51"/>
    <mergeCell ref="L51:M51"/>
    <mergeCell ref="N51:O51"/>
    <mergeCell ref="P51:Q51"/>
    <mergeCell ref="T51:U51"/>
    <mergeCell ref="V51:W51"/>
    <mergeCell ref="X51:Y51"/>
    <mergeCell ref="Z51:AA51"/>
    <mergeCell ref="AB51:AC51"/>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9:AC49"/>
    <mergeCell ref="H48:I48"/>
    <mergeCell ref="J48:K48"/>
    <mergeCell ref="L48:M48"/>
    <mergeCell ref="N48:O48"/>
    <mergeCell ref="P48:Q48"/>
    <mergeCell ref="T48:U48"/>
    <mergeCell ref="V48:W48"/>
    <mergeCell ref="X48:Y48"/>
    <mergeCell ref="Z48:AA48"/>
    <mergeCell ref="X46:Y46"/>
    <mergeCell ref="Z46:AA46"/>
    <mergeCell ref="AB46:AC46"/>
    <mergeCell ref="AD46:AJ46"/>
    <mergeCell ref="H47:I47"/>
    <mergeCell ref="J47:K47"/>
    <mergeCell ref="L47:M47"/>
    <mergeCell ref="N47:O47"/>
    <mergeCell ref="P47:Q47"/>
    <mergeCell ref="T47:U47"/>
    <mergeCell ref="V47:W47"/>
    <mergeCell ref="X47:Y47"/>
    <mergeCell ref="Z47:AA47"/>
    <mergeCell ref="AB47:AC47"/>
    <mergeCell ref="A46:G46"/>
    <mergeCell ref="H46:I46"/>
    <mergeCell ref="J46:K46"/>
    <mergeCell ref="L46:M46"/>
    <mergeCell ref="N46:O46"/>
    <mergeCell ref="P46:Q46"/>
    <mergeCell ref="R46:S46"/>
    <mergeCell ref="T46:U46"/>
    <mergeCell ref="V46:W46"/>
    <mergeCell ref="E43:I43"/>
    <mergeCell ref="M43:Q43"/>
    <mergeCell ref="W43:AA43"/>
    <mergeCell ref="AE43:AI43"/>
    <mergeCell ref="E44:I44"/>
    <mergeCell ref="M44:Q44"/>
    <mergeCell ref="W44:AA44"/>
    <mergeCell ref="AE44:AI44"/>
    <mergeCell ref="E45:I45"/>
    <mergeCell ref="M45:Q45"/>
    <mergeCell ref="W45:AA45"/>
    <mergeCell ref="AE45:AI45"/>
    <mergeCell ref="E40:I40"/>
    <mergeCell ref="M40:Q40"/>
    <mergeCell ref="W40:AA40"/>
    <mergeCell ref="AE40:AI40"/>
    <mergeCell ref="E41:I41"/>
    <mergeCell ref="M41:Q41"/>
    <mergeCell ref="W41:AA41"/>
    <mergeCell ref="AE41:AI41"/>
    <mergeCell ref="E42:I42"/>
    <mergeCell ref="M42:Q42"/>
    <mergeCell ref="W42:AA42"/>
    <mergeCell ref="AE42:AI42"/>
    <mergeCell ref="AC36:AI37"/>
    <mergeCell ref="R37:S37"/>
    <mergeCell ref="E38:I38"/>
    <mergeCell ref="M38:Q38"/>
    <mergeCell ref="W38:AA38"/>
    <mergeCell ref="AE38:AI38"/>
    <mergeCell ref="E39:I39"/>
    <mergeCell ref="M39:Q39"/>
    <mergeCell ref="W39:AA39"/>
    <mergeCell ref="AE39:AI39"/>
    <mergeCell ref="L35:P35"/>
    <mergeCell ref="R35:S35"/>
    <mergeCell ref="U35:Y35"/>
    <mergeCell ref="C36:I37"/>
    <mergeCell ref="J36:J37"/>
    <mergeCell ref="K36:Q37"/>
    <mergeCell ref="R36:S36"/>
    <mergeCell ref="U36:AA37"/>
    <mergeCell ref="AB36:AB37"/>
    <mergeCell ref="L30:P30"/>
    <mergeCell ref="U30:Y30"/>
    <mergeCell ref="L31:P31"/>
    <mergeCell ref="U31:Y31"/>
    <mergeCell ref="L32:P32"/>
    <mergeCell ref="U32:Y32"/>
    <mergeCell ref="L33:P33"/>
    <mergeCell ref="U33:Y33"/>
    <mergeCell ref="L34:P34"/>
    <mergeCell ref="U34:Y34"/>
    <mergeCell ref="L25:P25"/>
    <mergeCell ref="U25:Y25"/>
    <mergeCell ref="L26:P26"/>
    <mergeCell ref="U26:Y26"/>
    <mergeCell ref="L27:P27"/>
    <mergeCell ref="U27:Y27"/>
    <mergeCell ref="L28:P28"/>
    <mergeCell ref="U28:Y28"/>
    <mergeCell ref="L29:P29"/>
    <mergeCell ref="U29:Y29"/>
    <mergeCell ref="L20:P20"/>
    <mergeCell ref="U20:Y20"/>
    <mergeCell ref="L21:P21"/>
    <mergeCell ref="U21:Y21"/>
    <mergeCell ref="L22:P22"/>
    <mergeCell ref="U22:Y22"/>
    <mergeCell ref="L23:P23"/>
    <mergeCell ref="U23:Y23"/>
    <mergeCell ref="Q24:T24"/>
    <mergeCell ref="AI15:AJ15"/>
    <mergeCell ref="L16:P16"/>
    <mergeCell ref="U16:Y16"/>
    <mergeCell ref="L17:P17"/>
    <mergeCell ref="U17:Y17"/>
    <mergeCell ref="L18:P18"/>
    <mergeCell ref="U18:Y18"/>
    <mergeCell ref="L19:P19"/>
    <mergeCell ref="U19:Y19"/>
    <mergeCell ref="A15:B15"/>
    <mergeCell ref="C15:D15"/>
    <mergeCell ref="E15:F15"/>
    <mergeCell ref="G15:H15"/>
    <mergeCell ref="I15:J15"/>
    <mergeCell ref="AA15:AB15"/>
    <mergeCell ref="AC15:AD15"/>
    <mergeCell ref="AE15:AF15"/>
    <mergeCell ref="AG15:AH15"/>
    <mergeCell ref="R11:S11"/>
    <mergeCell ref="V11:W11"/>
    <mergeCell ref="X11:Y11"/>
    <mergeCell ref="R12:S12"/>
    <mergeCell ref="C13:J13"/>
    <mergeCell ref="AA13:AH13"/>
    <mergeCell ref="AP13:AQ13"/>
    <mergeCell ref="A14:B14"/>
    <mergeCell ref="C14:D14"/>
    <mergeCell ref="E14:F14"/>
    <mergeCell ref="G14:H14"/>
    <mergeCell ref="I14:J14"/>
    <mergeCell ref="R14:S14"/>
    <mergeCell ref="AA14:AB14"/>
    <mergeCell ref="AC14:AD14"/>
    <mergeCell ref="AE14:AF14"/>
    <mergeCell ref="AG14:AH14"/>
    <mergeCell ref="AI14:AJ14"/>
    <mergeCell ref="AP14:AQ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M10:O10"/>
    <mergeCell ref="R10:S10"/>
    <mergeCell ref="V10:X10"/>
    <mergeCell ref="L11:M11"/>
    <mergeCell ref="N11:O11"/>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rintOptions/>
  <pageMargins left="0" right="0" top="0" bottom="0" header="0.19685039370078738" footer="0.35433070866141736"/>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D75"/>
  <sheetViews>
    <sheetView showGridLines="0" zoomScale="70" zoomScaleNormal="70" workbookViewId="0" topLeftCell="A1">
      <selection activeCell="M1" sqref="M1"/>
    </sheetView>
  </sheetViews>
  <sheetFormatPr defaultColWidth="3.875" defaultRowHeight="13.5"/>
  <cols>
    <col min="1" max="41" width="3.875" style="529" customWidth="1"/>
    <col min="42" max="43" width="8.50390625" style="530" hidden="1" customWidth="1"/>
    <col min="44" max="44" width="15.625" style="530" hidden="1" customWidth="1"/>
    <col min="45" max="46" width="8.50390625" style="530" hidden="1" customWidth="1"/>
    <col min="47" max="49" width="3.50390625" style="529" hidden="1" customWidth="1"/>
    <col min="50" max="50" width="8.50390625" style="529" hidden="1" customWidth="1"/>
    <col min="51" max="51" width="15.625" style="530" hidden="1" customWidth="1"/>
    <col min="52" max="53" width="8.50390625" style="530" hidden="1" customWidth="1"/>
    <col min="54" max="57" width="8.50390625" style="529" customWidth="1"/>
    <col min="58" max="16384" width="3.875" style="529" customWidth="1"/>
  </cols>
  <sheetData>
    <row r="1" spans="1:27" ht="30" customHeight="1">
      <c r="A1" s="1139" t="s">
        <v>775</v>
      </c>
      <c r="B1" s="1139"/>
      <c r="C1" s="1140"/>
      <c r="D1" s="1140"/>
      <c r="E1" s="1140"/>
      <c r="F1" s="1140"/>
      <c r="G1" s="1141" t="s">
        <v>776</v>
      </c>
      <c r="H1" s="1141"/>
      <c r="I1" s="1141"/>
      <c r="J1" s="1141"/>
      <c r="K1" s="1142">
        <v>31</v>
      </c>
      <c r="L1" s="1141"/>
      <c r="T1" s="531"/>
      <c r="U1" s="531"/>
      <c r="V1" s="531"/>
      <c r="W1" s="531"/>
      <c r="X1" s="531"/>
      <c r="Y1" s="531"/>
      <c r="AA1" s="531"/>
    </row>
    <row r="2" spans="1:36" ht="20.15" customHeight="1">
      <c r="A2" s="1143" t="s">
        <v>777</v>
      </c>
      <c r="B2" s="1144"/>
      <c r="C2" s="1145" t="s">
        <v>778</v>
      </c>
      <c r="D2" s="1146"/>
      <c r="E2" s="1146"/>
      <c r="F2" s="1146"/>
      <c r="G2" s="1146"/>
      <c r="H2" s="1146"/>
      <c r="I2" s="1146"/>
      <c r="J2" s="1146"/>
      <c r="K2" s="1146"/>
      <c r="L2" s="1146"/>
      <c r="M2" s="1146"/>
      <c r="N2" s="1147"/>
      <c r="O2" s="535" t="s">
        <v>779</v>
      </c>
      <c r="P2" s="1154">
        <v>2</v>
      </c>
      <c r="Q2" s="1154"/>
      <c r="R2" s="536" t="s">
        <v>237</v>
      </c>
      <c r="S2" s="537"/>
      <c r="T2" s="533"/>
      <c r="U2" s="533"/>
      <c r="V2" s="533"/>
      <c r="W2" s="533"/>
      <c r="X2" s="533"/>
      <c r="Y2" s="533"/>
      <c r="Z2" s="533"/>
      <c r="AA2" s="534"/>
      <c r="AB2" s="538" t="s">
        <v>780</v>
      </c>
      <c r="AC2" s="1155" t="s">
        <v>781</v>
      </c>
      <c r="AD2" s="1144"/>
      <c r="AE2" s="538" t="s">
        <v>782</v>
      </c>
      <c r="AF2" s="1158"/>
      <c r="AG2" s="1159"/>
      <c r="AH2" s="1159"/>
      <c r="AI2" s="1159"/>
      <c r="AJ2" s="1160"/>
    </row>
    <row r="3" spans="1:36" ht="20.15" customHeight="1">
      <c r="A3" s="1161" t="s">
        <v>783</v>
      </c>
      <c r="B3" s="1162"/>
      <c r="C3" s="1148"/>
      <c r="D3" s="1149"/>
      <c r="E3" s="1149"/>
      <c r="F3" s="1149"/>
      <c r="G3" s="1149"/>
      <c r="H3" s="1149"/>
      <c r="I3" s="1149"/>
      <c r="J3" s="1149"/>
      <c r="K3" s="1149"/>
      <c r="L3" s="1149"/>
      <c r="M3" s="1149"/>
      <c r="N3" s="1150"/>
      <c r="O3" s="1163" t="s">
        <v>567</v>
      </c>
      <c r="P3" s="1164"/>
      <c r="Q3" s="1163" t="s">
        <v>784</v>
      </c>
      <c r="R3" s="1164"/>
      <c r="S3" s="1148" t="s">
        <v>785</v>
      </c>
      <c r="T3" s="1149"/>
      <c r="U3" s="1149"/>
      <c r="V3" s="1149"/>
      <c r="W3" s="1149"/>
      <c r="X3" s="1149"/>
      <c r="Y3" s="1149"/>
      <c r="Z3" s="1149"/>
      <c r="AA3" s="1150"/>
      <c r="AB3" s="544" t="s">
        <v>786</v>
      </c>
      <c r="AC3" s="1156"/>
      <c r="AD3" s="1157"/>
      <c r="AE3" s="546" t="s">
        <v>787</v>
      </c>
      <c r="AF3" s="1165" t="s">
        <v>701</v>
      </c>
      <c r="AG3" s="1166"/>
      <c r="AH3" s="1166"/>
      <c r="AI3" s="1166"/>
      <c r="AJ3" s="1167"/>
    </row>
    <row r="4" spans="1:51" ht="20.15" customHeight="1">
      <c r="A4" s="1168" t="s">
        <v>789</v>
      </c>
      <c r="B4" s="1157"/>
      <c r="C4" s="1151"/>
      <c r="D4" s="1152"/>
      <c r="E4" s="1152"/>
      <c r="F4" s="1152"/>
      <c r="G4" s="1152"/>
      <c r="H4" s="1152"/>
      <c r="I4" s="1152"/>
      <c r="J4" s="1152"/>
      <c r="K4" s="1152"/>
      <c r="L4" s="1152"/>
      <c r="M4" s="1152"/>
      <c r="N4" s="1153"/>
      <c r="O4" s="1169" t="s">
        <v>568</v>
      </c>
      <c r="P4" s="1157"/>
      <c r="Q4" s="1169" t="s">
        <v>790</v>
      </c>
      <c r="R4" s="1157"/>
      <c r="S4" s="1151" t="s">
        <v>880</v>
      </c>
      <c r="T4" s="1152"/>
      <c r="U4" s="1152"/>
      <c r="V4" s="1152"/>
      <c r="W4" s="1152"/>
      <c r="X4" s="1152"/>
      <c r="Y4" s="1152"/>
      <c r="Z4" s="1152"/>
      <c r="AA4" s="1153"/>
      <c r="AB4" s="544" t="s">
        <v>792</v>
      </c>
      <c r="AC4" s="1170"/>
      <c r="AD4" s="1171"/>
      <c r="AE4" s="546" t="s">
        <v>794</v>
      </c>
      <c r="AF4" s="1172" t="s">
        <v>769</v>
      </c>
      <c r="AG4" s="1173"/>
      <c r="AH4" s="1173"/>
      <c r="AI4" s="1173"/>
      <c r="AJ4" s="1174"/>
      <c r="AX4" s="541"/>
      <c r="AY4" s="553"/>
    </row>
    <row r="5" spans="1:51" ht="20.15" customHeight="1">
      <c r="A5" s="1175" t="s">
        <v>783</v>
      </c>
      <c r="B5" s="1164"/>
      <c r="C5" s="1176" t="s">
        <v>795</v>
      </c>
      <c r="D5" s="1177"/>
      <c r="E5" s="1177"/>
      <c r="F5" s="1177"/>
      <c r="G5" s="1177"/>
      <c r="H5" s="1177"/>
      <c r="I5" s="1178"/>
      <c r="J5" s="555" t="s">
        <v>796</v>
      </c>
      <c r="K5" s="543" t="s">
        <v>797</v>
      </c>
      <c r="L5" s="1185" t="s">
        <v>798</v>
      </c>
      <c r="M5" s="1186"/>
      <c r="N5" s="557" t="s">
        <v>799</v>
      </c>
      <c r="O5" s="558" t="s">
        <v>800</v>
      </c>
      <c r="P5" s="559" t="s">
        <v>801</v>
      </c>
      <c r="Q5" s="542" t="s">
        <v>802</v>
      </c>
      <c r="R5" s="555" t="s">
        <v>803</v>
      </c>
      <c r="S5" s="1187" t="s">
        <v>266</v>
      </c>
      <c r="T5" s="1188"/>
      <c r="U5" s="555" t="s">
        <v>804</v>
      </c>
      <c r="V5" s="560" t="s">
        <v>805</v>
      </c>
      <c r="W5" s="560"/>
      <c r="X5" s="561"/>
      <c r="Y5" s="560"/>
      <c r="Z5" s="562"/>
      <c r="AA5" s="563" t="s">
        <v>598</v>
      </c>
      <c r="AB5" s="560"/>
      <c r="AC5" s="560"/>
      <c r="AD5" s="560"/>
      <c r="AE5" s="562"/>
      <c r="AF5" s="563" t="s">
        <v>806</v>
      </c>
      <c r="AG5" s="560"/>
      <c r="AH5" s="560"/>
      <c r="AI5" s="560"/>
      <c r="AJ5" s="564"/>
      <c r="AX5" s="541"/>
      <c r="AY5" s="553"/>
    </row>
    <row r="6" spans="1:36" ht="20.15" customHeight="1">
      <c r="A6" s="1161"/>
      <c r="B6" s="1189"/>
      <c r="C6" s="1179"/>
      <c r="D6" s="1180"/>
      <c r="E6" s="1180"/>
      <c r="F6" s="1180"/>
      <c r="G6" s="1180"/>
      <c r="H6" s="1180"/>
      <c r="I6" s="1181"/>
      <c r="J6" s="566"/>
      <c r="K6" s="565" t="s">
        <v>807</v>
      </c>
      <c r="L6" s="1185" t="s">
        <v>808</v>
      </c>
      <c r="M6" s="1186"/>
      <c r="N6" s="1190">
        <v>13.6</v>
      </c>
      <c r="O6" s="1191"/>
      <c r="P6" s="550" t="s">
        <v>265</v>
      </c>
      <c r="Q6" s="546"/>
      <c r="R6" s="566"/>
      <c r="S6" s="1192" t="s">
        <v>268</v>
      </c>
      <c r="T6" s="1193"/>
      <c r="U6" s="566"/>
      <c r="V6" s="1194" t="s">
        <v>881</v>
      </c>
      <c r="W6" s="1195"/>
      <c r="X6" s="1195"/>
      <c r="Y6" s="1195"/>
      <c r="Z6" s="1196"/>
      <c r="AA6" s="1194" t="s">
        <v>882</v>
      </c>
      <c r="AB6" s="1195"/>
      <c r="AC6" s="1195"/>
      <c r="AD6" s="1195"/>
      <c r="AE6" s="1196"/>
      <c r="AF6" s="1194" t="s">
        <v>883</v>
      </c>
      <c r="AG6" s="1195"/>
      <c r="AH6" s="1195"/>
      <c r="AI6" s="1195"/>
      <c r="AJ6" s="1197"/>
    </row>
    <row r="7" spans="1:36" ht="20.15" customHeight="1">
      <c r="A7" s="1168" t="s">
        <v>812</v>
      </c>
      <c r="B7" s="1157"/>
      <c r="C7" s="1182"/>
      <c r="D7" s="1183"/>
      <c r="E7" s="1183"/>
      <c r="F7" s="1183"/>
      <c r="G7" s="1183"/>
      <c r="H7" s="1183"/>
      <c r="I7" s="1184"/>
      <c r="J7" s="568" t="s">
        <v>813</v>
      </c>
      <c r="K7" s="545" t="s">
        <v>814</v>
      </c>
      <c r="L7" s="1185" t="s">
        <v>815</v>
      </c>
      <c r="M7" s="1186"/>
      <c r="N7" s="1190">
        <v>59.8</v>
      </c>
      <c r="O7" s="1191"/>
      <c r="P7" s="550" t="s">
        <v>816</v>
      </c>
      <c r="Q7" s="544" t="s">
        <v>264</v>
      </c>
      <c r="R7" s="568" t="s">
        <v>817</v>
      </c>
      <c r="S7" s="1198" t="s">
        <v>818</v>
      </c>
      <c r="T7" s="1199"/>
      <c r="U7" s="568" t="s">
        <v>819</v>
      </c>
      <c r="V7" s="569"/>
      <c r="W7" s="569"/>
      <c r="X7" s="569"/>
      <c r="Y7" s="569"/>
      <c r="Z7" s="570"/>
      <c r="AA7" s="1200" t="s">
        <v>884</v>
      </c>
      <c r="AB7" s="1201"/>
      <c r="AC7" s="1201"/>
      <c r="AD7" s="1201"/>
      <c r="AE7" s="1202"/>
      <c r="AF7" s="571"/>
      <c r="AG7" s="569"/>
      <c r="AH7" s="569"/>
      <c r="AI7" s="569"/>
      <c r="AJ7" s="572"/>
    </row>
    <row r="8" spans="1:53" s="541" customFormat="1" ht="20.15" customHeight="1">
      <c r="A8" s="1175" t="s">
        <v>821</v>
      </c>
      <c r="B8" s="1203"/>
      <c r="C8" s="1203"/>
      <c r="D8" s="573"/>
      <c r="E8" s="573"/>
      <c r="F8" s="573"/>
      <c r="G8" s="573"/>
      <c r="H8" s="573"/>
      <c r="I8" s="573"/>
      <c r="J8" s="573"/>
      <c r="K8" s="573"/>
      <c r="L8" s="1203"/>
      <c r="M8" s="1203"/>
      <c r="N8" s="1203"/>
      <c r="O8" s="1164"/>
      <c r="P8" s="1204">
        <v>2</v>
      </c>
      <c r="Q8" s="574">
        <v>0</v>
      </c>
      <c r="R8" s="1185" t="s">
        <v>646</v>
      </c>
      <c r="S8" s="1171"/>
      <c r="T8" s="574">
        <v>0</v>
      </c>
      <c r="U8" s="1204">
        <v>0</v>
      </c>
      <c r="V8" s="1163" t="s">
        <v>821</v>
      </c>
      <c r="W8" s="1203"/>
      <c r="X8" s="1203"/>
      <c r="Y8" s="573"/>
      <c r="Z8" s="573"/>
      <c r="AA8" s="573"/>
      <c r="AE8" s="573"/>
      <c r="AF8" s="573"/>
      <c r="AG8" s="1203"/>
      <c r="AH8" s="1203"/>
      <c r="AI8" s="1203"/>
      <c r="AJ8" s="1207"/>
      <c r="AP8" s="553"/>
      <c r="AQ8" s="553"/>
      <c r="AR8" s="553"/>
      <c r="AS8" s="553"/>
      <c r="AT8" s="553"/>
      <c r="AY8" s="553"/>
      <c r="AZ8" s="553"/>
      <c r="BA8" s="553"/>
    </row>
    <row r="9" spans="1:53" s="541" customFormat="1" ht="20.15" customHeight="1">
      <c r="A9" s="540"/>
      <c r="B9" s="1208" t="str">
        <f>+AR13</f>
        <v>玖珠サッカースポーツ少年団</v>
      </c>
      <c r="C9" s="1208"/>
      <c r="D9" s="1208"/>
      <c r="E9" s="1208"/>
      <c r="F9" s="1208"/>
      <c r="G9" s="1208"/>
      <c r="H9" s="1208"/>
      <c r="I9" s="1208"/>
      <c r="J9" s="1208"/>
      <c r="K9" s="1208"/>
      <c r="L9" s="1162" t="str">
        <f>AR14</f>
        <v>玖珠町</v>
      </c>
      <c r="M9" s="1162"/>
      <c r="N9" s="1162"/>
      <c r="O9" s="1189"/>
      <c r="P9" s="1205"/>
      <c r="Q9" s="574">
        <v>2</v>
      </c>
      <c r="R9" s="1185" t="s">
        <v>650</v>
      </c>
      <c r="S9" s="1171"/>
      <c r="T9" s="574">
        <v>0</v>
      </c>
      <c r="U9" s="1205"/>
      <c r="V9" s="546"/>
      <c r="W9" s="1208" t="str">
        <f>+AY13</f>
        <v>ブルーウイングフットボールクラブ</v>
      </c>
      <c r="X9" s="1208"/>
      <c r="Y9" s="1208"/>
      <c r="Z9" s="1208"/>
      <c r="AA9" s="1208"/>
      <c r="AB9" s="1208"/>
      <c r="AC9" s="1208"/>
      <c r="AD9" s="1208"/>
      <c r="AE9" s="1208"/>
      <c r="AF9" s="1208"/>
      <c r="AG9" s="1162" t="str">
        <f>AY14</f>
        <v>大分市</v>
      </c>
      <c r="AH9" s="1162"/>
      <c r="AI9" s="1162"/>
      <c r="AJ9" s="1209"/>
      <c r="AP9" s="553"/>
      <c r="AQ9" s="553"/>
      <c r="AR9" s="553"/>
      <c r="AS9" s="553"/>
      <c r="AT9" s="553"/>
      <c r="AY9" s="553"/>
      <c r="AZ9" s="553"/>
      <c r="BA9" s="553"/>
    </row>
    <row r="10" spans="1:53" s="541" customFormat="1" ht="20.15" customHeight="1">
      <c r="A10" s="549"/>
      <c r="B10" s="577"/>
      <c r="C10" s="577"/>
      <c r="D10" s="577"/>
      <c r="E10" s="577"/>
      <c r="F10" s="577"/>
      <c r="G10" s="577"/>
      <c r="H10" s="577"/>
      <c r="I10" s="577"/>
      <c r="J10" s="577"/>
      <c r="K10" s="577"/>
      <c r="L10" s="577"/>
      <c r="M10" s="1173" t="s">
        <v>822</v>
      </c>
      <c r="N10" s="1173"/>
      <c r="O10" s="1210"/>
      <c r="P10" s="1205"/>
      <c r="Q10" s="574"/>
      <c r="R10" s="1185" t="s">
        <v>823</v>
      </c>
      <c r="S10" s="1171"/>
      <c r="T10" s="574"/>
      <c r="U10" s="1205"/>
      <c r="V10" s="1211" t="s">
        <v>822</v>
      </c>
      <c r="W10" s="1173"/>
      <c r="X10" s="1173"/>
      <c r="Y10" s="577"/>
      <c r="Z10" s="577"/>
      <c r="AA10" s="577"/>
      <c r="AB10" s="577"/>
      <c r="AC10" s="577"/>
      <c r="AD10" s="577"/>
      <c r="AE10" s="577"/>
      <c r="AF10" s="577"/>
      <c r="AG10" s="577"/>
      <c r="AH10" s="577"/>
      <c r="AI10" s="577"/>
      <c r="AJ10" s="579"/>
      <c r="AP10" s="553"/>
      <c r="AQ10" s="553"/>
      <c r="AR10" s="553"/>
      <c r="AS10" s="553"/>
      <c r="AT10" s="553"/>
      <c r="AY10" s="553"/>
      <c r="AZ10" s="553"/>
      <c r="BA10" s="553"/>
    </row>
    <row r="11" spans="1:53" s="541" customFormat="1" ht="20.15" customHeight="1">
      <c r="A11" s="580"/>
      <c r="B11" s="574"/>
      <c r="C11" s="574"/>
      <c r="D11" s="574"/>
      <c r="E11" s="574"/>
      <c r="F11" s="574"/>
      <c r="G11" s="574"/>
      <c r="H11" s="574"/>
      <c r="I11" s="574"/>
      <c r="J11" s="574"/>
      <c r="K11" s="581"/>
      <c r="L11" s="1212" t="s">
        <v>656</v>
      </c>
      <c r="M11" s="1213"/>
      <c r="N11" s="1214" t="s">
        <v>653</v>
      </c>
      <c r="O11" s="1214"/>
      <c r="P11" s="1205"/>
      <c r="Q11" s="574"/>
      <c r="R11" s="1185" t="s">
        <v>824</v>
      </c>
      <c r="S11" s="1171"/>
      <c r="T11" s="574"/>
      <c r="U11" s="1205"/>
      <c r="V11" s="1214" t="s">
        <v>653</v>
      </c>
      <c r="W11" s="1214"/>
      <c r="X11" s="1212" t="s">
        <v>656</v>
      </c>
      <c r="Y11" s="1213"/>
      <c r="Z11" s="574"/>
      <c r="AA11" s="574"/>
      <c r="AB11" s="574"/>
      <c r="AC11" s="574"/>
      <c r="AD11" s="574"/>
      <c r="AE11" s="574"/>
      <c r="AF11" s="574"/>
      <c r="AG11" s="574"/>
      <c r="AH11" s="574"/>
      <c r="AI11" s="574"/>
      <c r="AJ11" s="583"/>
      <c r="AP11" s="553"/>
      <c r="AQ11" s="553"/>
      <c r="AR11" s="553"/>
      <c r="AS11" s="553"/>
      <c r="AT11" s="553"/>
      <c r="AY11" s="553"/>
      <c r="AZ11" s="553"/>
      <c r="BA11" s="553"/>
    </row>
    <row r="12" spans="1:53" s="541" customFormat="1" ht="20.15" customHeight="1">
      <c r="A12" s="580"/>
      <c r="B12" s="574"/>
      <c r="C12" s="584"/>
      <c r="D12" s="584"/>
      <c r="E12" s="584"/>
      <c r="F12" s="584"/>
      <c r="G12" s="574"/>
      <c r="H12" s="574"/>
      <c r="I12" s="574"/>
      <c r="J12" s="574"/>
      <c r="K12" s="581"/>
      <c r="L12" s="581" t="s">
        <v>15</v>
      </c>
      <c r="M12" s="582" t="s">
        <v>562</v>
      </c>
      <c r="N12" s="581" t="s">
        <v>825</v>
      </c>
      <c r="O12" s="582" t="s">
        <v>826</v>
      </c>
      <c r="P12" s="1206"/>
      <c r="Q12" s="574"/>
      <c r="R12" s="1185" t="s">
        <v>827</v>
      </c>
      <c r="S12" s="1171"/>
      <c r="T12" s="574"/>
      <c r="U12" s="1206"/>
      <c r="V12" s="581" t="s">
        <v>825</v>
      </c>
      <c r="W12" s="582" t="s">
        <v>826</v>
      </c>
      <c r="X12" s="581" t="s">
        <v>15</v>
      </c>
      <c r="Y12" s="582" t="s">
        <v>562</v>
      </c>
      <c r="Z12" s="574"/>
      <c r="AA12" s="574"/>
      <c r="AB12" s="574"/>
      <c r="AC12" s="574"/>
      <c r="AD12" s="574"/>
      <c r="AE12" s="574"/>
      <c r="AF12" s="574"/>
      <c r="AG12" s="574"/>
      <c r="AH12" s="578"/>
      <c r="AI12" s="574"/>
      <c r="AJ12" s="583"/>
      <c r="AP12" s="553"/>
      <c r="AQ12" s="553"/>
      <c r="AR12" s="553"/>
      <c r="AS12" s="553"/>
      <c r="AT12" s="553"/>
      <c r="AY12" s="553"/>
      <c r="AZ12" s="553"/>
      <c r="BA12" s="553"/>
    </row>
    <row r="13" spans="1:53" s="541" customFormat="1" ht="20.15" customHeight="1">
      <c r="A13" s="554"/>
      <c r="B13" s="573"/>
      <c r="C13" s="1215" t="s">
        <v>828</v>
      </c>
      <c r="D13" s="1215"/>
      <c r="E13" s="1215"/>
      <c r="F13" s="1215"/>
      <c r="G13" s="1215"/>
      <c r="H13" s="1215"/>
      <c r="I13" s="1215"/>
      <c r="J13" s="1171"/>
      <c r="K13" s="585" t="s">
        <v>829</v>
      </c>
      <c r="L13" s="542"/>
      <c r="M13" s="573"/>
      <c r="N13" s="573"/>
      <c r="O13" s="573"/>
      <c r="P13" s="543"/>
      <c r="Q13" s="585" t="s">
        <v>830</v>
      </c>
      <c r="R13" s="542"/>
      <c r="S13" s="543"/>
      <c r="T13" s="585" t="s">
        <v>830</v>
      </c>
      <c r="U13" s="542"/>
      <c r="V13" s="573"/>
      <c r="W13" s="573"/>
      <c r="X13" s="573"/>
      <c r="Y13" s="543"/>
      <c r="Z13" s="585" t="s">
        <v>829</v>
      </c>
      <c r="AA13" s="1163" t="s">
        <v>828</v>
      </c>
      <c r="AB13" s="1203"/>
      <c r="AC13" s="1203"/>
      <c r="AD13" s="1203"/>
      <c r="AE13" s="1203"/>
      <c r="AF13" s="1203"/>
      <c r="AG13" s="1203"/>
      <c r="AH13" s="1203"/>
      <c r="AI13" s="573"/>
      <c r="AJ13" s="575"/>
      <c r="AP13" s="1216" t="s">
        <v>9</v>
      </c>
      <c r="AQ13" s="1217"/>
      <c r="AR13" s="586" t="s">
        <v>10004</v>
      </c>
      <c r="AS13" s="586"/>
      <c r="AT13" s="587"/>
      <c r="AX13" s="588" t="s">
        <v>9</v>
      </c>
      <c r="AY13" s="589" t="s">
        <v>10006</v>
      </c>
      <c r="AZ13" s="586"/>
      <c r="BA13" s="587"/>
    </row>
    <row r="14" spans="1:53" s="541" customFormat="1" ht="20.15" customHeight="1">
      <c r="A14" s="1175" t="s">
        <v>831</v>
      </c>
      <c r="B14" s="1164"/>
      <c r="C14" s="1218" t="s">
        <v>832</v>
      </c>
      <c r="D14" s="1218"/>
      <c r="E14" s="1218" t="s">
        <v>832</v>
      </c>
      <c r="F14" s="1218"/>
      <c r="G14" s="1163" t="s">
        <v>826</v>
      </c>
      <c r="H14" s="1164"/>
      <c r="I14" s="1219" t="s">
        <v>833</v>
      </c>
      <c r="J14" s="1189"/>
      <c r="K14" s="590"/>
      <c r="L14" s="546"/>
      <c r="M14" s="541" t="s">
        <v>834</v>
      </c>
      <c r="N14" s="541" t="s">
        <v>835</v>
      </c>
      <c r="O14" s="541" t="s">
        <v>789</v>
      </c>
      <c r="P14" s="565"/>
      <c r="Q14" s="590"/>
      <c r="R14" s="1219" t="s">
        <v>836</v>
      </c>
      <c r="S14" s="1189"/>
      <c r="T14" s="590"/>
      <c r="U14" s="546"/>
      <c r="V14" s="541" t="s">
        <v>834</v>
      </c>
      <c r="W14" s="541" t="s">
        <v>835</v>
      </c>
      <c r="X14" s="541" t="s">
        <v>789</v>
      </c>
      <c r="Y14" s="565"/>
      <c r="Z14" s="590"/>
      <c r="AA14" s="1163" t="s">
        <v>833</v>
      </c>
      <c r="AB14" s="1164"/>
      <c r="AC14" s="1163" t="s">
        <v>826</v>
      </c>
      <c r="AD14" s="1164"/>
      <c r="AE14" s="1163" t="s">
        <v>832</v>
      </c>
      <c r="AF14" s="1164"/>
      <c r="AG14" s="1163" t="s">
        <v>832</v>
      </c>
      <c r="AH14" s="1164"/>
      <c r="AI14" s="1163" t="s">
        <v>831</v>
      </c>
      <c r="AJ14" s="1207"/>
      <c r="AP14" s="1216" t="s">
        <v>837</v>
      </c>
      <c r="AQ14" s="1217"/>
      <c r="AR14" s="591" t="s">
        <v>10007</v>
      </c>
      <c r="AS14" s="561"/>
      <c r="AT14" s="561"/>
      <c r="AX14" s="588" t="s">
        <v>837</v>
      </c>
      <c r="AY14" s="591" t="s">
        <v>10008</v>
      </c>
      <c r="AZ14" s="561"/>
      <c r="BA14" s="561"/>
    </row>
    <row r="15" spans="1:54" s="541" customFormat="1" ht="20.15" customHeight="1">
      <c r="A15" s="1168" t="s">
        <v>838</v>
      </c>
      <c r="B15" s="1157"/>
      <c r="C15" s="1220" t="s">
        <v>826</v>
      </c>
      <c r="D15" s="1220"/>
      <c r="E15" s="1220" t="s">
        <v>833</v>
      </c>
      <c r="F15" s="1220"/>
      <c r="G15" s="1219" t="s">
        <v>839</v>
      </c>
      <c r="H15" s="1189"/>
      <c r="I15" s="1219" t="s">
        <v>839</v>
      </c>
      <c r="J15" s="1189"/>
      <c r="K15" s="592" t="s">
        <v>235</v>
      </c>
      <c r="L15" s="544"/>
      <c r="M15" s="577"/>
      <c r="N15" s="577"/>
      <c r="O15" s="577"/>
      <c r="P15" s="545"/>
      <c r="Q15" s="592" t="s">
        <v>840</v>
      </c>
      <c r="R15" s="544"/>
      <c r="S15" s="545"/>
      <c r="T15" s="592" t="s">
        <v>840</v>
      </c>
      <c r="U15" s="544"/>
      <c r="V15" s="577"/>
      <c r="W15" s="577"/>
      <c r="X15" s="577"/>
      <c r="Y15" s="545"/>
      <c r="Z15" s="592" t="s">
        <v>235</v>
      </c>
      <c r="AA15" s="1169" t="s">
        <v>839</v>
      </c>
      <c r="AB15" s="1157"/>
      <c r="AC15" s="1169" t="s">
        <v>839</v>
      </c>
      <c r="AD15" s="1157"/>
      <c r="AE15" s="1169" t="s">
        <v>833</v>
      </c>
      <c r="AF15" s="1157"/>
      <c r="AG15" s="1169" t="s">
        <v>826</v>
      </c>
      <c r="AH15" s="1157"/>
      <c r="AI15" s="1169" t="s">
        <v>838</v>
      </c>
      <c r="AJ15" s="1221"/>
      <c r="AP15" s="530"/>
      <c r="AQ15" s="530"/>
      <c r="AR15" s="530"/>
      <c r="AS15" s="530"/>
      <c r="AT15" s="530"/>
      <c r="AU15" s="593"/>
      <c r="AV15" s="593"/>
      <c r="AW15" s="593"/>
      <c r="AX15" s="529"/>
      <c r="AY15" s="530"/>
      <c r="AZ15" s="530"/>
      <c r="BA15" s="530"/>
      <c r="BB15" s="529"/>
    </row>
    <row r="16" spans="1:56" s="593" customFormat="1" ht="20.15" customHeight="1">
      <c r="A16" s="594"/>
      <c r="B16" s="595">
        <f aca="true" t="shared" si="0" ref="B16:B34">SUM(D16,F16,H16,J16)</f>
        <v>0</v>
      </c>
      <c r="C16" s="547"/>
      <c r="D16" s="567"/>
      <c r="E16" s="581"/>
      <c r="F16" s="596"/>
      <c r="G16" s="581"/>
      <c r="H16" s="596"/>
      <c r="I16" s="581"/>
      <c r="J16" s="596"/>
      <c r="K16" s="597">
        <f>IF(ISERROR(VLOOKUP(CONCATENATE($B$9,"_",Q16),'選手名簿'!$A:$G,7,FALSE))=TRUE,"",VLOOKUP(CONCATENATE($B$9,"_",Q16),'選手名簿'!$A:$G,7,FALSE))</f>
        <v>5</v>
      </c>
      <c r="L16" s="1222" t="str">
        <f>IF(ISERROR(VLOOKUP(CONCATENATE($B$9,"_",Q16),'選手名簿'!$A:$E,5,FALSE))=TRUE,"",VLOOKUP(CONCATENATE($B$9,"_",Q16),'選手名簿'!$A:$E,5,FALSE))</f>
        <v>荒木　崇秀</v>
      </c>
      <c r="M16" s="1223"/>
      <c r="N16" s="1223"/>
      <c r="O16" s="1223"/>
      <c r="P16" s="1224"/>
      <c r="Q16" s="598">
        <v>1</v>
      </c>
      <c r="R16" s="599" t="str">
        <f>IF(ISERROR(VLOOKUP(CONCATENATE($B$9,"_",Q16),'選手名簿'!$A:$E,4,FALSE))=TRUE,"",VLOOKUP(CONCATENATE($B$9,"_",Q16),'選手名簿'!$A:$E,4,FALSE))</f>
        <v>GK</v>
      </c>
      <c r="S16" s="600" t="str">
        <f>IF(ISERROR(VLOOKUP(CONCATENATE($W$9,"_",T16),'選手名簿'!$A:$E,4,FALSE))=TRUE,"",VLOOKUP(CONCATENATE($W$9,"_",T16),'選手名簿'!$A:$E,4,FALSE))</f>
        <v>GK</v>
      </c>
      <c r="T16" s="601">
        <v>1</v>
      </c>
      <c r="U16" s="1222" t="str">
        <f>IF(ISERROR(VLOOKUP(CONCATENATE($W$9,"_",T16),'選手名簿'!$A:$E,5,FALSE))=TRUE,"",VLOOKUP(CONCATENATE($W$9,"_",T16),'選手名簿'!$A:$E,5,FALSE))</f>
        <v>田口　椋雅</v>
      </c>
      <c r="V16" s="1223"/>
      <c r="W16" s="1223"/>
      <c r="X16" s="1223"/>
      <c r="Y16" s="1224"/>
      <c r="Z16" s="597">
        <f>IF(ISERROR(VLOOKUP(CONCATENATE($W$9,"_",T16),'選手名簿'!$A:$G,7,FALSE))=TRUE,"",VLOOKUP(CONCATENATE($W$9,"_",T16),'選手名簿'!$A:$G,7,FALSE))</f>
        <v>5</v>
      </c>
      <c r="AA16" s="581"/>
      <c r="AB16" s="596"/>
      <c r="AC16" s="581"/>
      <c r="AD16" s="596"/>
      <c r="AE16" s="581"/>
      <c r="AF16" s="596"/>
      <c r="AG16" s="581"/>
      <c r="AH16" s="596"/>
      <c r="AI16" s="602"/>
      <c r="AJ16" s="603">
        <f aca="true" t="shared" si="1" ref="AJ16:AJ34">SUM(AB16,AD16,AF16,AH16)</f>
        <v>0</v>
      </c>
      <c r="AN16" s="529"/>
      <c r="AO16" s="529"/>
      <c r="AP16" s="530"/>
      <c r="AQ16" s="530"/>
      <c r="AR16" s="530"/>
      <c r="AS16" s="530"/>
      <c r="AT16" s="530"/>
      <c r="AU16" s="529"/>
      <c r="AV16" s="529"/>
      <c r="AW16" s="529"/>
      <c r="AX16" s="529"/>
      <c r="AY16" s="530"/>
      <c r="AZ16" s="530"/>
      <c r="BA16" s="530"/>
      <c r="BB16" s="529"/>
      <c r="BC16" s="529"/>
      <c r="BD16" s="529"/>
    </row>
    <row r="17" spans="1:54" s="593" customFormat="1" ht="20.15" customHeight="1">
      <c r="A17" s="594"/>
      <c r="B17" s="595">
        <f t="shared" si="0"/>
        <v>0</v>
      </c>
      <c r="C17" s="581"/>
      <c r="D17" s="605"/>
      <c r="E17" s="581"/>
      <c r="F17" s="596"/>
      <c r="G17" s="581"/>
      <c r="H17" s="596"/>
      <c r="I17" s="581"/>
      <c r="J17" s="596"/>
      <c r="K17" s="597">
        <f>IF(ISERROR(VLOOKUP(CONCATENATE($B$9,"_",Q17),'選手名簿'!$A:$G,7,FALSE))=TRUE,"",VLOOKUP(CONCATENATE($B$9,"_",Q17),'選手名簿'!$A:$G,7,FALSE))</f>
        <v>5</v>
      </c>
      <c r="L17" s="1222" t="str">
        <f>IF(ISERROR(VLOOKUP(CONCATENATE($B$9,"_",Q17),'選手名簿'!$A:$E,5,FALSE))=TRUE,"",VLOOKUP(CONCATENATE($B$9,"_",Q17),'選手名簿'!$A:$E,5,FALSE))</f>
        <v>衛藤　昇</v>
      </c>
      <c r="M17" s="1223"/>
      <c r="N17" s="1223"/>
      <c r="O17" s="1223"/>
      <c r="P17" s="1224"/>
      <c r="Q17" s="598">
        <v>8</v>
      </c>
      <c r="R17" s="599" t="str">
        <f>IF(ISERROR(VLOOKUP(CONCATENATE($B$9,"_",Q17),'選手名簿'!$A:$E,4,FALSE))=TRUE,"",VLOOKUP(CONCATENATE($B$9,"_",Q17),'選手名簿'!$A:$E,4,FALSE))</f>
        <v>DF</v>
      </c>
      <c r="S17" s="600" t="str">
        <f>IF(ISERROR(VLOOKUP(CONCATENATE($W$9,"_",T17),'選手名簿'!$A:$E,4,FALSE))=TRUE,"",VLOOKUP(CONCATENATE($W$9,"_",T17),'選手名簿'!$A:$E,4,FALSE))</f>
        <v>DF</v>
      </c>
      <c r="T17" s="601">
        <v>4</v>
      </c>
      <c r="U17" s="1222" t="str">
        <f>IF(ISERROR(VLOOKUP(CONCATENATE($W$9,"_",T17),'選手名簿'!$A:$E,5,FALSE))=TRUE,"",VLOOKUP(CONCATENATE($W$9,"_",T17),'選手名簿'!$A:$E,5,FALSE))</f>
        <v>田羽多　利希亜</v>
      </c>
      <c r="V17" s="1223"/>
      <c r="W17" s="1223"/>
      <c r="X17" s="1223"/>
      <c r="Y17" s="1224"/>
      <c r="Z17" s="597">
        <f>IF(ISERROR(VLOOKUP(CONCATENATE($W$9,"_",T17),'選手名簿'!$A:$G,7,FALSE))=TRUE,"",VLOOKUP(CONCATENATE($W$9,"_",T17),'選手名簿'!$A:$G,7,FALSE))</f>
        <v>5</v>
      </c>
      <c r="AA17" s="581"/>
      <c r="AB17" s="596">
        <v>1</v>
      </c>
      <c r="AC17" s="581"/>
      <c r="AD17" s="596"/>
      <c r="AE17" s="581"/>
      <c r="AF17" s="596"/>
      <c r="AG17" s="581"/>
      <c r="AH17" s="596"/>
      <c r="AI17" s="602"/>
      <c r="AJ17" s="603">
        <f t="shared" si="1"/>
        <v>1</v>
      </c>
      <c r="AP17" s="530"/>
      <c r="AQ17" s="530"/>
      <c r="AR17" s="530"/>
      <c r="AS17" s="530"/>
      <c r="AT17" s="530"/>
      <c r="AX17" s="529"/>
      <c r="AY17" s="530"/>
      <c r="AZ17" s="530"/>
      <c r="BA17" s="530"/>
      <c r="BB17" s="529"/>
    </row>
    <row r="18" spans="1:56" s="593" customFormat="1" ht="20.15" customHeight="1">
      <c r="A18" s="594"/>
      <c r="B18" s="595">
        <f t="shared" si="0"/>
        <v>0</v>
      </c>
      <c r="C18" s="581"/>
      <c r="D18" s="567"/>
      <c r="E18" s="581"/>
      <c r="F18" s="596"/>
      <c r="G18" s="581"/>
      <c r="H18" s="596"/>
      <c r="I18" s="581"/>
      <c r="J18" s="596"/>
      <c r="K18" s="597">
        <f>IF(ISERROR(VLOOKUP(CONCATENATE($B$9,"_",Q18),'選手名簿'!$A:$G,7,FALSE))=TRUE,"",VLOOKUP(CONCATENATE($B$9,"_",Q18),'選手名簿'!$A:$G,7,FALSE))</f>
        <v>5</v>
      </c>
      <c r="L18" s="1222" t="str">
        <f>IF(ISERROR(VLOOKUP(CONCATENATE($B$9,"_",Q18),'選手名簿'!$A:$E,5,FALSE))=TRUE,"",VLOOKUP(CONCATENATE($B$9,"_",Q18),'選手名簿'!$A:$E,5,FALSE))</f>
        <v>嶋末　大地</v>
      </c>
      <c r="M18" s="1223"/>
      <c r="N18" s="1223"/>
      <c r="O18" s="1223"/>
      <c r="P18" s="1224"/>
      <c r="Q18" s="598">
        <v>10</v>
      </c>
      <c r="R18" s="599" t="str">
        <f>IF(ISERROR(VLOOKUP(CONCATENATE($B$9,"_",Q18),'選手名簿'!$A:$E,4,FALSE))=TRUE,"",VLOOKUP(CONCATENATE($B$9,"_",Q18),'選手名簿'!$A:$E,4,FALSE))</f>
        <v>DF</v>
      </c>
      <c r="S18" s="600" t="str">
        <f>IF(ISERROR(VLOOKUP(CONCATENATE($W$9,"_",T18),'選手名簿'!$A:$E,4,FALSE))=TRUE,"",VLOOKUP(CONCATENATE($W$9,"_",T18),'選手名簿'!$A:$E,4,FALSE))</f>
        <v>DF</v>
      </c>
      <c r="T18" s="601">
        <v>5</v>
      </c>
      <c r="U18" s="1222" t="str">
        <f>IF(ISERROR(VLOOKUP(CONCATENATE($W$9,"_",T18),'選手名簿'!$A:$E,5,FALSE))=TRUE,"",VLOOKUP(CONCATENATE($W$9,"_",T18),'選手名簿'!$A:$E,5,FALSE))</f>
        <v>秋月　太一</v>
      </c>
      <c r="V18" s="1223"/>
      <c r="W18" s="1223"/>
      <c r="X18" s="1223"/>
      <c r="Y18" s="1224"/>
      <c r="Z18" s="597">
        <f>IF(ISERROR(VLOOKUP(CONCATENATE($W$9,"_",T18),'選手名簿'!$A:$G,7,FALSE))=TRUE,"",VLOOKUP(CONCATENATE($W$9,"_",T18),'選手名簿'!$A:$G,7,FALSE))</f>
        <v>5</v>
      </c>
      <c r="AA18" s="581"/>
      <c r="AB18" s="596"/>
      <c r="AC18" s="581"/>
      <c r="AD18" s="596"/>
      <c r="AE18" s="581"/>
      <c r="AF18" s="596"/>
      <c r="AG18" s="581"/>
      <c r="AH18" s="596"/>
      <c r="AI18" s="602"/>
      <c r="AJ18" s="603">
        <f t="shared" si="1"/>
        <v>0</v>
      </c>
      <c r="AN18" s="529"/>
      <c r="AO18" s="529"/>
      <c r="AP18" s="530"/>
      <c r="AQ18" s="530"/>
      <c r="AR18" s="530"/>
      <c r="AS18" s="530"/>
      <c r="AT18" s="530"/>
      <c r="AU18" s="529"/>
      <c r="AV18" s="529"/>
      <c r="AW18" s="529"/>
      <c r="AX18" s="529"/>
      <c r="AY18" s="530"/>
      <c r="AZ18" s="530"/>
      <c r="BA18" s="530"/>
      <c r="BB18" s="529"/>
      <c r="BC18" s="529"/>
      <c r="BD18" s="529"/>
    </row>
    <row r="19" spans="1:56" s="593" customFormat="1" ht="20.15" customHeight="1">
      <c r="A19" s="594"/>
      <c r="B19" s="595">
        <f t="shared" si="0"/>
        <v>1</v>
      </c>
      <c r="C19" s="606"/>
      <c r="D19" s="596"/>
      <c r="E19" s="581"/>
      <c r="F19" s="596"/>
      <c r="G19" s="581"/>
      <c r="H19" s="596"/>
      <c r="I19" s="581"/>
      <c r="J19" s="596">
        <v>1</v>
      </c>
      <c r="K19" s="597">
        <f>IF(ISERROR(VLOOKUP(CONCATENATE($B$9,"_",Q19),'選手名簿'!$A:$G,7,FALSE))=TRUE,"",VLOOKUP(CONCATENATE($B$9,"_",Q19),'選手名簿'!$A:$G,7,FALSE))</f>
        <v>5</v>
      </c>
      <c r="L19" s="1222" t="str">
        <f>IF(ISERROR(VLOOKUP(CONCATENATE($B$9,"_",Q19),'選手名簿'!$A:$E,5,FALSE))=TRUE,"",VLOOKUP(CONCATENATE($B$9,"_",Q19),'選手名簿'!$A:$E,5,FALSE))</f>
        <v>小幡　玲治</v>
      </c>
      <c r="M19" s="1223"/>
      <c r="N19" s="1223"/>
      <c r="O19" s="1223"/>
      <c r="P19" s="1224"/>
      <c r="Q19" s="598">
        <v>4</v>
      </c>
      <c r="R19" s="599" t="str">
        <f>IF(ISERROR(VLOOKUP(CONCATENATE($B$9,"_",Q19),'選手名簿'!$A:$E,4,FALSE))=TRUE,"",VLOOKUP(CONCATENATE($B$9,"_",Q19),'選手名簿'!$A:$E,4,FALSE))</f>
        <v>MF</v>
      </c>
      <c r="S19" s="600" t="str">
        <f>IF(ISERROR(VLOOKUP(CONCATENATE($W$9,"_",T19),'選手名簿'!$A:$E,4,FALSE))=TRUE,"",VLOOKUP(CONCATENATE($W$9,"_",T19),'選手名簿'!$A:$E,4,FALSE))</f>
        <v>MF</v>
      </c>
      <c r="T19" s="601">
        <v>7</v>
      </c>
      <c r="U19" s="1222" t="str">
        <f>IF(ISERROR(VLOOKUP(CONCATENATE($W$9,"_",T19),'選手名簿'!$A:$E,5,FALSE))=TRUE,"",VLOOKUP(CONCATENATE($W$9,"_",T19),'選手名簿'!$A:$E,5,FALSE))</f>
        <v>甲斐　凛太郎</v>
      </c>
      <c r="V19" s="1223"/>
      <c r="W19" s="1223"/>
      <c r="X19" s="1223"/>
      <c r="Y19" s="1224"/>
      <c r="Z19" s="597">
        <f>IF(ISERROR(VLOOKUP(CONCATENATE($W$9,"_",T19),'選手名簿'!$A:$G,7,FALSE))=TRUE,"",VLOOKUP(CONCATENATE($W$9,"_",T19),'選手名簿'!$A:$G,7,FALSE))</f>
        <v>5</v>
      </c>
      <c r="AA19" s="581"/>
      <c r="AB19" s="596"/>
      <c r="AC19" s="581"/>
      <c r="AD19" s="596"/>
      <c r="AE19" s="581"/>
      <c r="AF19" s="596"/>
      <c r="AG19" s="581"/>
      <c r="AH19" s="596"/>
      <c r="AI19" s="602"/>
      <c r="AJ19" s="603">
        <f t="shared" si="1"/>
        <v>0</v>
      </c>
      <c r="AN19" s="529"/>
      <c r="AO19" s="529"/>
      <c r="AP19" s="530"/>
      <c r="AQ19" s="530"/>
      <c r="AR19" s="530"/>
      <c r="AS19" s="530"/>
      <c r="AT19" s="530"/>
      <c r="AU19" s="529"/>
      <c r="AV19" s="529"/>
      <c r="AW19" s="529"/>
      <c r="AX19" s="529"/>
      <c r="AY19" s="530"/>
      <c r="AZ19" s="530"/>
      <c r="BA19" s="530"/>
      <c r="BB19" s="529"/>
      <c r="BC19" s="529"/>
      <c r="BD19" s="529"/>
    </row>
    <row r="20" spans="1:56" s="593" customFormat="1" ht="20.15" customHeight="1">
      <c r="A20" s="594"/>
      <c r="B20" s="595">
        <f t="shared" si="0"/>
        <v>0</v>
      </c>
      <c r="C20" s="606"/>
      <c r="D20" s="607"/>
      <c r="E20" s="581"/>
      <c r="F20" s="596"/>
      <c r="G20" s="581"/>
      <c r="H20" s="605"/>
      <c r="I20" s="581"/>
      <c r="J20" s="596"/>
      <c r="K20" s="597">
        <f>IF(ISERROR(VLOOKUP(CONCATENATE($B$9,"_",Q20),'選手名簿'!$A:$G,7,FALSE))=TRUE,"",VLOOKUP(CONCATENATE($B$9,"_",Q20),'選手名簿'!$A:$G,7,FALSE))</f>
        <v>5</v>
      </c>
      <c r="L20" s="1222" t="str">
        <f>IF(ISERROR(VLOOKUP(CONCATENATE($B$9,"_",Q20),'選手名簿'!$A:$E,5,FALSE))=TRUE,"",VLOOKUP(CONCATENATE($B$9,"_",Q20),'選手名簿'!$A:$E,5,FALSE))</f>
        <v>安部　叶音</v>
      </c>
      <c r="M20" s="1223"/>
      <c r="N20" s="1223"/>
      <c r="O20" s="1223"/>
      <c r="P20" s="1224"/>
      <c r="Q20" s="598">
        <v>6</v>
      </c>
      <c r="R20" s="599" t="str">
        <f>IF(ISERROR(VLOOKUP(CONCATENATE($B$9,"_",Q20),'選手名簿'!$A:$E,4,FALSE))=TRUE,"",VLOOKUP(CONCATENATE($B$9,"_",Q20),'選手名簿'!$A:$E,4,FALSE))</f>
        <v>MF</v>
      </c>
      <c r="S20" s="600" t="str">
        <f>IF(ISERROR(VLOOKUP(CONCATENATE($W$9,"_",T20),'選手名簿'!$A:$E,4,FALSE))=TRUE,"",VLOOKUP(CONCATENATE($W$9,"_",T20),'選手名簿'!$A:$E,4,FALSE))</f>
        <v>MF</v>
      </c>
      <c r="T20" s="601">
        <v>8</v>
      </c>
      <c r="U20" s="1222" t="str">
        <f>IF(ISERROR(VLOOKUP(CONCATENATE($W$9,"_",T20),'選手名簿'!$A:$E,5,FALSE))=TRUE,"",VLOOKUP(CONCATENATE($W$9,"_",T20),'選手名簿'!$A:$E,5,FALSE))</f>
        <v>篠原　朝來</v>
      </c>
      <c r="V20" s="1223"/>
      <c r="W20" s="1223"/>
      <c r="X20" s="1223"/>
      <c r="Y20" s="1224"/>
      <c r="Z20" s="597">
        <f>IF(ISERROR(VLOOKUP(CONCATENATE($W$9,"_",T20),'選手名簿'!$A:$G,7,FALSE))=TRUE,"",VLOOKUP(CONCATENATE($W$9,"_",T20),'選手名簿'!$A:$G,7,FALSE))</f>
        <v>4</v>
      </c>
      <c r="AA20" s="581"/>
      <c r="AB20" s="596">
        <v>1</v>
      </c>
      <c r="AC20" s="581"/>
      <c r="AD20" s="596"/>
      <c r="AE20" s="581"/>
      <c r="AF20" s="596"/>
      <c r="AG20" s="581"/>
      <c r="AH20" s="596"/>
      <c r="AI20" s="602"/>
      <c r="AJ20" s="603">
        <f t="shared" si="1"/>
        <v>1</v>
      </c>
      <c r="AN20" s="529"/>
      <c r="AO20" s="529"/>
      <c r="AP20" s="530"/>
      <c r="AQ20" s="530"/>
      <c r="AR20" s="530"/>
      <c r="AS20" s="530"/>
      <c r="AT20" s="530"/>
      <c r="AU20" s="529"/>
      <c r="AV20" s="529"/>
      <c r="AW20" s="529"/>
      <c r="AX20" s="529"/>
      <c r="AY20" s="530"/>
      <c r="AZ20" s="530"/>
      <c r="BA20" s="530"/>
      <c r="BB20" s="529"/>
      <c r="BC20" s="529"/>
      <c r="BD20" s="529"/>
    </row>
    <row r="21" spans="1:56" s="593" customFormat="1" ht="20.15" customHeight="1">
      <c r="A21" s="608"/>
      <c r="B21" s="595">
        <f t="shared" si="0"/>
        <v>3</v>
      </c>
      <c r="C21" s="606"/>
      <c r="D21" s="607"/>
      <c r="E21" s="581"/>
      <c r="F21" s="596"/>
      <c r="G21" s="609" t="s">
        <v>10012</v>
      </c>
      <c r="H21" s="610">
        <v>1</v>
      </c>
      <c r="I21" s="609"/>
      <c r="J21" s="610">
        <v>2</v>
      </c>
      <c r="K21" s="597">
        <f>IF(ISERROR(VLOOKUP(CONCATENATE($B$9,"_",Q21),'選手名簿'!$A:$G,7,FALSE))=TRUE,"",VLOOKUP(CONCATENATE($B$9,"_",Q21),'選手名簿'!$A:$G,7,FALSE))</f>
        <v>5</v>
      </c>
      <c r="L21" s="1222" t="str">
        <f>IF(ISERROR(VLOOKUP(CONCATENATE($B$9,"_",Q21),'選手名簿'!$A:$E,5,FALSE))=TRUE,"",VLOOKUP(CONCATENATE($B$9,"_",Q21),'選手名簿'!$A:$E,5,FALSE))</f>
        <v>山上　修吾</v>
      </c>
      <c r="M21" s="1223"/>
      <c r="N21" s="1223"/>
      <c r="O21" s="1223"/>
      <c r="P21" s="1224"/>
      <c r="Q21" s="598">
        <v>14</v>
      </c>
      <c r="R21" s="599" t="str">
        <f>IF(ISERROR(VLOOKUP(CONCATENATE($B$9,"_",Q21),'選手名簿'!$A:$E,4,FALSE))=TRUE,"",VLOOKUP(CONCATENATE($B$9,"_",Q21),'選手名簿'!$A:$E,4,FALSE))</f>
        <v>MF</v>
      </c>
      <c r="S21" s="600" t="str">
        <f>IF(ISERROR(VLOOKUP(CONCATENATE($W$9,"_",T21),'選手名簿'!$A:$E,4,FALSE))=TRUE,"",VLOOKUP(CONCATENATE($W$9,"_",T21),'選手名簿'!$A:$E,4,FALSE))</f>
        <v>MF</v>
      </c>
      <c r="T21" s="601">
        <v>15</v>
      </c>
      <c r="U21" s="1222" t="str">
        <f>IF(ISERROR(VLOOKUP(CONCATENATE($W$9,"_",T21),'選手名簿'!$A:$E,5,FALSE))=TRUE,"",VLOOKUP(CONCATENATE($W$9,"_",T21),'選手名簿'!$A:$E,5,FALSE))</f>
        <v>田邉　結大</v>
      </c>
      <c r="V21" s="1223"/>
      <c r="W21" s="1223"/>
      <c r="X21" s="1223"/>
      <c r="Y21" s="1224"/>
      <c r="Z21" s="597">
        <f>IF(ISERROR(VLOOKUP(CONCATENATE($W$9,"_",T21),'選手名簿'!$A:$G,7,FALSE))=TRUE,"",VLOOKUP(CONCATENATE($W$9,"_",T21),'選手名簿'!$A:$G,7,FALSE))</f>
        <v>3</v>
      </c>
      <c r="AA21" s="609"/>
      <c r="AB21" s="610"/>
      <c r="AC21" s="609"/>
      <c r="AD21" s="610"/>
      <c r="AE21" s="581"/>
      <c r="AF21" s="610"/>
      <c r="AG21" s="581"/>
      <c r="AH21" s="610"/>
      <c r="AI21" s="602"/>
      <c r="AJ21" s="603">
        <f t="shared" si="1"/>
        <v>0</v>
      </c>
      <c r="AN21" s="529"/>
      <c r="AO21" s="529"/>
      <c r="AP21" s="530"/>
      <c r="AQ21" s="530"/>
      <c r="AR21" s="530"/>
      <c r="AS21" s="530"/>
      <c r="AT21" s="530"/>
      <c r="AU21" s="529"/>
      <c r="AV21" s="529"/>
      <c r="AW21" s="529"/>
      <c r="AX21" s="529"/>
      <c r="AY21" s="530"/>
      <c r="AZ21" s="530"/>
      <c r="BA21" s="530"/>
      <c r="BB21" s="529"/>
      <c r="BC21" s="529"/>
      <c r="BD21" s="529"/>
    </row>
    <row r="22" spans="1:56" s="593" customFormat="1" ht="20.15" customHeight="1">
      <c r="A22" s="608"/>
      <c r="B22" s="595">
        <f t="shared" si="0"/>
        <v>0</v>
      </c>
      <c r="C22" s="581"/>
      <c r="D22" s="596"/>
      <c r="E22" s="581"/>
      <c r="F22" s="596"/>
      <c r="G22" s="581"/>
      <c r="H22" s="596"/>
      <c r="I22" s="581"/>
      <c r="J22" s="596"/>
      <c r="K22" s="597">
        <f>IF(ISERROR(VLOOKUP(CONCATENATE($B$9,"_",Q22),'選手名簿'!$A:$G,7,FALSE))=TRUE,"",VLOOKUP(CONCATENATE($B$9,"_",Q22),'選手名簿'!$A:$G,7,FALSE))</f>
        <v>5</v>
      </c>
      <c r="L22" s="1222" t="str">
        <f>IF(ISERROR(VLOOKUP(CONCATENATE($B$9,"_",Q22),'選手名簿'!$A:$E,5,FALSE))=TRUE,"",VLOOKUP(CONCATENATE($B$9,"_",Q22),'選手名簿'!$A:$E,5,FALSE))</f>
        <v>清藤　槙斗</v>
      </c>
      <c r="M22" s="1223"/>
      <c r="N22" s="1223"/>
      <c r="O22" s="1223"/>
      <c r="P22" s="1224"/>
      <c r="Q22" s="598">
        <v>2</v>
      </c>
      <c r="R22" s="599" t="str">
        <f>IF(ISERROR(VLOOKUP(CONCATENATE($B$9,"_",Q22),'選手名簿'!$A:$E,4,FALSE))=TRUE,"",VLOOKUP(CONCATENATE($B$9,"_",Q22),'選手名簿'!$A:$E,4,FALSE))</f>
        <v>FW</v>
      </c>
      <c r="S22" s="600" t="str">
        <f>IF(ISERROR(VLOOKUP(CONCATENATE($W$9,"_",T22),'選手名簿'!$A:$E,4,FALSE))=TRUE,"",VLOOKUP(CONCATENATE($W$9,"_",T22),'選手名簿'!$A:$E,4,FALSE))</f>
        <v>FW</v>
      </c>
      <c r="T22" s="601">
        <v>9</v>
      </c>
      <c r="U22" s="1222" t="str">
        <f>IF(ISERROR(VLOOKUP(CONCATENATE($W$9,"_",T22),'選手名簿'!$A:$E,5,FALSE))=TRUE,"",VLOOKUP(CONCATENATE($W$9,"_",T22),'選手名簿'!$A:$E,5,FALSE))</f>
        <v>向　一志</v>
      </c>
      <c r="V22" s="1223"/>
      <c r="W22" s="1223"/>
      <c r="X22" s="1223"/>
      <c r="Y22" s="1224"/>
      <c r="Z22" s="597">
        <f>IF(ISERROR(VLOOKUP(CONCATENATE($W$9,"_",T22),'選手名簿'!$A:$G,7,FALSE))=TRUE,"",VLOOKUP(CONCATENATE($W$9,"_",T22),'選手名簿'!$A:$G,7,FALSE))</f>
        <v>5</v>
      </c>
      <c r="AA22" s="581"/>
      <c r="AB22" s="596">
        <v>2</v>
      </c>
      <c r="AC22" s="581"/>
      <c r="AD22" s="596"/>
      <c r="AE22" s="581"/>
      <c r="AF22" s="596"/>
      <c r="AG22" s="581"/>
      <c r="AH22" s="596"/>
      <c r="AI22" s="602"/>
      <c r="AJ22" s="603">
        <f t="shared" si="1"/>
        <v>2</v>
      </c>
      <c r="AN22" s="529"/>
      <c r="AO22" s="529"/>
      <c r="AP22" s="530"/>
      <c r="AQ22" s="530"/>
      <c r="AR22" s="530"/>
      <c r="AS22" s="530"/>
      <c r="AT22" s="530"/>
      <c r="AU22" s="529"/>
      <c r="AV22" s="529"/>
      <c r="AW22" s="529"/>
      <c r="AX22" s="529"/>
      <c r="AY22" s="530"/>
      <c r="AZ22" s="530"/>
      <c r="BA22" s="530"/>
      <c r="BB22" s="529"/>
      <c r="BC22" s="529"/>
      <c r="BD22" s="529"/>
    </row>
    <row r="23" spans="1:56" s="593" customFormat="1" ht="20.15" customHeight="1">
      <c r="A23" s="594"/>
      <c r="B23" s="595">
        <f t="shared" si="0"/>
        <v>2</v>
      </c>
      <c r="C23" s="581"/>
      <c r="D23" s="596"/>
      <c r="E23" s="581"/>
      <c r="F23" s="596"/>
      <c r="G23" s="581" t="s">
        <v>10012</v>
      </c>
      <c r="H23" s="596">
        <v>2</v>
      </c>
      <c r="I23" s="581"/>
      <c r="J23" s="596"/>
      <c r="K23" s="597">
        <f>IF(ISERROR(VLOOKUP(CONCATENATE($B$9,"_",Q23),'選手名簿'!$A:$G,7,FALSE))=TRUE,"",VLOOKUP(CONCATENATE($B$9,"_",Q23),'選手名簿'!$A:$G,7,FALSE))</f>
        <v>5</v>
      </c>
      <c r="L23" s="1222" t="str">
        <f>IF(ISERROR(VLOOKUP(CONCATENATE($B$9,"_",Q23),'選手名簿'!$A:$E,5,FALSE))=TRUE,"",VLOOKUP(CONCATENATE($B$9,"_",Q23),'選手名簿'!$A:$E,5,FALSE))</f>
        <v>佐古　慎之助</v>
      </c>
      <c r="M23" s="1223"/>
      <c r="N23" s="1223"/>
      <c r="O23" s="1223"/>
      <c r="P23" s="1224"/>
      <c r="Q23" s="598">
        <v>3</v>
      </c>
      <c r="R23" s="599" t="str">
        <f>IF(ISERROR(VLOOKUP(CONCATENATE($B$9,"_",Q23),'選手名簿'!$A:$E,4,FALSE))=TRUE,"",VLOOKUP(CONCATENATE($B$9,"_",Q23),'選手名簿'!$A:$E,4,FALSE))</f>
        <v>FW</v>
      </c>
      <c r="S23" s="600" t="str">
        <f>IF(ISERROR(VLOOKUP(CONCATENATE($W$9,"_",T23),'選手名簿'!$A:$E,4,FALSE))=TRUE,"",VLOOKUP(CONCATENATE($W$9,"_",T23),'選手名簿'!$A:$E,4,FALSE))</f>
        <v>FW</v>
      </c>
      <c r="T23" s="601">
        <v>10</v>
      </c>
      <c r="U23" s="1222" t="str">
        <f>IF(ISERROR(VLOOKUP(CONCATENATE($W$9,"_",T23),'選手名簿'!$A:$E,5,FALSE))=TRUE,"",VLOOKUP(CONCATENATE($W$9,"_",T23),'選手名簿'!$A:$E,5,FALSE))</f>
        <v>佐々木　陸</v>
      </c>
      <c r="V23" s="1223"/>
      <c r="W23" s="1223"/>
      <c r="X23" s="1223"/>
      <c r="Y23" s="1224"/>
      <c r="Z23" s="597">
        <f>IF(ISERROR(VLOOKUP(CONCATENATE($W$9,"_",T23),'選手名簿'!$A:$G,7,FALSE))=TRUE,"",VLOOKUP(CONCATENATE($W$9,"_",T23),'選手名簿'!$A:$G,7,FALSE))</f>
        <v>5</v>
      </c>
      <c r="AA23" s="581"/>
      <c r="AB23" s="596"/>
      <c r="AC23" s="581"/>
      <c r="AD23" s="596"/>
      <c r="AE23" s="581"/>
      <c r="AF23" s="596"/>
      <c r="AG23" s="581"/>
      <c r="AH23" s="596"/>
      <c r="AI23" s="602"/>
      <c r="AJ23" s="603">
        <f t="shared" si="1"/>
        <v>0</v>
      </c>
      <c r="AN23" s="529"/>
      <c r="AO23" s="529"/>
      <c r="AP23" s="530"/>
      <c r="AQ23" s="530"/>
      <c r="AR23" s="530"/>
      <c r="AS23" s="530"/>
      <c r="AT23" s="530"/>
      <c r="AU23" s="529"/>
      <c r="AV23" s="529"/>
      <c r="AW23" s="529"/>
      <c r="AX23" s="529"/>
      <c r="AY23" s="530"/>
      <c r="AZ23" s="530"/>
      <c r="BA23" s="530"/>
      <c r="BB23" s="529"/>
      <c r="BC23" s="529"/>
      <c r="BD23" s="529"/>
    </row>
    <row r="24" spans="1:56" s="593" customFormat="1" ht="20.15" customHeight="1">
      <c r="A24" s="608"/>
      <c r="B24" s="611"/>
      <c r="C24" s="611"/>
      <c r="D24" s="611"/>
      <c r="E24" s="611"/>
      <c r="F24" s="611"/>
      <c r="G24" s="611"/>
      <c r="H24" s="611"/>
      <c r="I24" s="611"/>
      <c r="J24" s="611"/>
      <c r="K24" s="611"/>
      <c r="L24" s="611"/>
      <c r="M24" s="611"/>
      <c r="N24" s="611"/>
      <c r="O24" s="611"/>
      <c r="P24" s="611"/>
      <c r="Q24" s="1225" t="s">
        <v>841</v>
      </c>
      <c r="R24" s="1225"/>
      <c r="S24" s="1225"/>
      <c r="T24" s="1225"/>
      <c r="U24" s="611"/>
      <c r="V24" s="611"/>
      <c r="W24" s="611"/>
      <c r="X24" s="611"/>
      <c r="Y24" s="611"/>
      <c r="Z24" s="611"/>
      <c r="AA24" s="611"/>
      <c r="AB24" s="611"/>
      <c r="AC24" s="611"/>
      <c r="AD24" s="611"/>
      <c r="AE24" s="611"/>
      <c r="AF24" s="611"/>
      <c r="AG24" s="611"/>
      <c r="AH24" s="611"/>
      <c r="AI24" s="611"/>
      <c r="AJ24" s="612"/>
      <c r="AN24" s="529"/>
      <c r="AO24" s="529"/>
      <c r="AP24" s="530"/>
      <c r="AQ24" s="530"/>
      <c r="AR24" s="530"/>
      <c r="AS24" s="530"/>
      <c r="AT24" s="530"/>
      <c r="AU24" s="529"/>
      <c r="AV24" s="529"/>
      <c r="AW24" s="529"/>
      <c r="AX24" s="529"/>
      <c r="AY24" s="530"/>
      <c r="AZ24" s="530"/>
      <c r="BA24" s="530"/>
      <c r="BB24" s="529"/>
      <c r="BC24" s="529"/>
      <c r="BD24" s="529"/>
    </row>
    <row r="25" spans="1:56" s="593" customFormat="1" ht="20.15" customHeight="1">
      <c r="A25" s="594"/>
      <c r="B25" s="595">
        <f t="shared" si="0"/>
        <v>0</v>
      </c>
      <c r="C25" s="547"/>
      <c r="D25" s="567"/>
      <c r="E25" s="581"/>
      <c r="F25" s="567"/>
      <c r="G25" s="581"/>
      <c r="H25" s="596"/>
      <c r="I25" s="581"/>
      <c r="J25" s="596"/>
      <c r="K25" s="597">
        <f>IF(ISERROR(VLOOKUP(CONCATENATE($B$9,"_",Q25),'選手名簿'!$A:$G,7,FALSE))=TRUE,"",VLOOKUP(CONCATENATE($B$9,"_",Q25),'選手名簿'!$A:$G,7,FALSE))</f>
        <v>5</v>
      </c>
      <c r="L25" s="1222" t="str">
        <f>IF(ISERROR(VLOOKUP(CONCATENATE($B$9,"_",Q25),'選手名簿'!$A:$E,5,FALSE))=TRUE,"",VLOOKUP(CONCATENATE($B$9,"_",Q25),'選手名簿'!$A:$E,5,FALSE))</f>
        <v>吉武　龍玄</v>
      </c>
      <c r="M25" s="1223"/>
      <c r="N25" s="1223"/>
      <c r="O25" s="1223"/>
      <c r="P25" s="1224"/>
      <c r="Q25" s="598">
        <v>5</v>
      </c>
      <c r="R25" s="599" t="str">
        <f>IF(ISERROR(VLOOKUP(CONCATENATE($B$9,"_",Q25),'選手名簿'!$A:$E,4,FALSE))=TRUE,"",VLOOKUP(CONCATENATE($B$9,"_",Q25),'選手名簿'!$A:$E,4,FALSE))</f>
        <v>GK</v>
      </c>
      <c r="S25" s="600" t="str">
        <f>IF(ISERROR(VLOOKUP(CONCATENATE($W$9,"_",T25),'選手名簿'!$A:$E,4,FALSE))=TRUE,"",VLOOKUP(CONCATENATE($W$9,"_",T25),'選手名簿'!$A:$E,4,FALSE))</f>
        <v>DF</v>
      </c>
      <c r="T25" s="601">
        <v>2</v>
      </c>
      <c r="U25" s="1222" t="str">
        <f>IF(ISERROR(VLOOKUP(CONCATENATE($W$9,"_",T25),'選手名簿'!$A:$E,5,FALSE))=TRUE,"",VLOOKUP(CONCATENATE($W$9,"_",T25),'選手名簿'!$A:$E,5,FALSE))</f>
        <v>岩本　蒼</v>
      </c>
      <c r="V25" s="1223"/>
      <c r="W25" s="1223"/>
      <c r="X25" s="1223"/>
      <c r="Y25" s="1224"/>
      <c r="Z25" s="597">
        <f>IF(ISERROR(VLOOKUP(CONCATENATE($W$9,"_",T25),'選手名簿'!$A:$G,7,FALSE))=TRUE,"",VLOOKUP(CONCATENATE($W$9,"_",T25),'選手名簿'!$A:$G,7,FALSE))</f>
        <v>5</v>
      </c>
      <c r="AA25" s="581"/>
      <c r="AB25" s="596"/>
      <c r="AC25" s="581"/>
      <c r="AD25" s="596"/>
      <c r="AE25" s="581"/>
      <c r="AF25" s="596"/>
      <c r="AG25" s="581"/>
      <c r="AH25" s="596"/>
      <c r="AI25" s="602"/>
      <c r="AJ25" s="603">
        <f t="shared" si="1"/>
        <v>0</v>
      </c>
      <c r="AN25" s="529"/>
      <c r="AO25" s="529"/>
      <c r="AP25" s="530"/>
      <c r="AQ25" s="530"/>
      <c r="AR25" s="530"/>
      <c r="AS25" s="530"/>
      <c r="AT25" s="530"/>
      <c r="AU25" s="529"/>
      <c r="AV25" s="529"/>
      <c r="AW25" s="529"/>
      <c r="AX25" s="529"/>
      <c r="AY25" s="530"/>
      <c r="AZ25" s="530"/>
      <c r="BA25" s="530"/>
      <c r="BB25" s="529"/>
      <c r="BC25" s="529"/>
      <c r="BD25" s="529"/>
    </row>
    <row r="26" spans="1:54" s="593" customFormat="1" ht="20.15" customHeight="1">
      <c r="A26" s="594"/>
      <c r="B26" s="595">
        <f t="shared" si="0"/>
        <v>0</v>
      </c>
      <c r="C26" s="581"/>
      <c r="D26" s="605"/>
      <c r="E26" s="581"/>
      <c r="F26" s="605"/>
      <c r="G26" s="581"/>
      <c r="H26" s="596"/>
      <c r="I26" s="581"/>
      <c r="J26" s="596"/>
      <c r="K26" s="597">
        <f>IF(ISERROR(VLOOKUP(CONCATENATE($B$9,"_",Q26),'選手名簿'!$A:$G,7,FALSE))=TRUE,"",VLOOKUP(CONCATENATE($B$9,"_",Q26),'選手名簿'!$A:$G,7,FALSE))</f>
        <v>5</v>
      </c>
      <c r="L26" s="1222" t="str">
        <f>IF(ISERROR(VLOOKUP(CONCATENATE($B$9,"_",Q26),'選手名簿'!$A:$E,5,FALSE))=TRUE,"",VLOOKUP(CONCATENATE($B$9,"_",Q26),'選手名簿'!$A:$E,5,FALSE))</f>
        <v>佐藤　龍輝</v>
      </c>
      <c r="M26" s="1223"/>
      <c r="N26" s="1223"/>
      <c r="O26" s="1223"/>
      <c r="P26" s="1224"/>
      <c r="Q26" s="598">
        <v>7</v>
      </c>
      <c r="R26" s="599" t="str">
        <f>IF(ISERROR(VLOOKUP(CONCATENATE($B$9,"_",Q26),'選手名簿'!$A:$E,4,FALSE))=TRUE,"",VLOOKUP(CONCATENATE($B$9,"_",Q26),'選手名簿'!$A:$E,4,FALSE))</f>
        <v>MF</v>
      </c>
      <c r="S26" s="600" t="str">
        <f>IF(ISERROR(VLOOKUP(CONCATENATE($W$9,"_",T26),'選手名簿'!$A:$E,4,FALSE))=TRUE,"",VLOOKUP(CONCATENATE($W$9,"_",T26),'選手名簿'!$A:$E,4,FALSE))</f>
        <v>DF</v>
      </c>
      <c r="T26" s="601">
        <v>3</v>
      </c>
      <c r="U26" s="1222" t="str">
        <f>IF(ISERROR(VLOOKUP(CONCATENATE($W$9,"_",T26),'選手名簿'!$A:$E,5,FALSE))=TRUE,"",VLOOKUP(CONCATENATE($W$9,"_",T26),'選手名簿'!$A:$E,5,FALSE))</f>
        <v>誉田　隼人</v>
      </c>
      <c r="V26" s="1223"/>
      <c r="W26" s="1223"/>
      <c r="X26" s="1223"/>
      <c r="Y26" s="1224"/>
      <c r="Z26" s="597">
        <f>IF(ISERROR(VLOOKUP(CONCATENATE($W$9,"_",T26),'選手名簿'!$A:$G,7,FALSE))=TRUE,"",VLOOKUP(CONCATENATE($W$9,"_",T26),'選手名簿'!$A:$G,7,FALSE))</f>
        <v>5</v>
      </c>
      <c r="AA26" s="581"/>
      <c r="AB26" s="596"/>
      <c r="AC26" s="581"/>
      <c r="AD26" s="596"/>
      <c r="AE26" s="581"/>
      <c r="AF26" s="596"/>
      <c r="AG26" s="581"/>
      <c r="AH26" s="596"/>
      <c r="AI26" s="602"/>
      <c r="AJ26" s="603">
        <f t="shared" si="1"/>
        <v>0</v>
      </c>
      <c r="AP26" s="530"/>
      <c r="AQ26" s="530"/>
      <c r="AR26" s="530"/>
      <c r="AS26" s="530"/>
      <c r="AT26" s="530"/>
      <c r="AX26" s="529"/>
      <c r="AY26" s="530"/>
      <c r="AZ26" s="530"/>
      <c r="BA26" s="530"/>
      <c r="BB26" s="529"/>
    </row>
    <row r="27" spans="1:56" s="593" customFormat="1" ht="20.15" customHeight="1">
      <c r="A27" s="594"/>
      <c r="B27" s="595">
        <f t="shared" si="0"/>
        <v>0</v>
      </c>
      <c r="C27" s="581"/>
      <c r="D27" s="605"/>
      <c r="E27" s="581"/>
      <c r="F27" s="605"/>
      <c r="G27" s="581"/>
      <c r="H27" s="596"/>
      <c r="I27" s="581"/>
      <c r="J27" s="596"/>
      <c r="K27" s="597">
        <f>IF(ISERROR(VLOOKUP(CONCATENATE($B$9,"_",Q27),'選手名簿'!$A:$G,7,FALSE))=TRUE,"",VLOOKUP(CONCATENATE($B$9,"_",Q27),'選手名簿'!$A:$G,7,FALSE))</f>
        <v>5</v>
      </c>
      <c r="L27" s="1222" t="str">
        <f>IF(ISERROR(VLOOKUP(CONCATENATE($B$9,"_",Q27),'選手名簿'!$A:$E,5,FALSE))=TRUE,"",VLOOKUP(CONCATENATE($B$9,"_",Q27),'選手名簿'!$A:$E,5,FALSE))</f>
        <v>西原　颯一</v>
      </c>
      <c r="M27" s="1223"/>
      <c r="N27" s="1223"/>
      <c r="O27" s="1223"/>
      <c r="P27" s="1224"/>
      <c r="Q27" s="598">
        <v>9</v>
      </c>
      <c r="R27" s="599" t="str">
        <f>IF(ISERROR(VLOOKUP(CONCATENATE($B$9,"_",Q27),'選手名簿'!$A:$E,4,FALSE))=TRUE,"",VLOOKUP(CONCATENATE($B$9,"_",Q27),'選手名簿'!$A:$E,4,FALSE))</f>
        <v>DF</v>
      </c>
      <c r="S27" s="600" t="str">
        <f>IF(ISERROR(VLOOKUP(CONCATENATE($W$9,"_",T27),'選手名簿'!$A:$E,4,FALSE))=TRUE,"",VLOOKUP(CONCATENATE($W$9,"_",T27),'選手名簿'!$A:$E,4,FALSE))</f>
        <v>DF</v>
      </c>
      <c r="T27" s="601">
        <v>6</v>
      </c>
      <c r="U27" s="1222" t="str">
        <f>IF(ISERROR(VLOOKUP(CONCATENATE($W$9,"_",T27),'選手名簿'!$A:$E,5,FALSE))=TRUE,"",VLOOKUP(CONCATENATE($W$9,"_",T27),'選手名簿'!$A:$E,5,FALSE))</f>
        <v>梅尾　俊介</v>
      </c>
      <c r="V27" s="1223"/>
      <c r="W27" s="1223"/>
      <c r="X27" s="1223"/>
      <c r="Y27" s="1224"/>
      <c r="Z27" s="597">
        <f>IF(ISERROR(VLOOKUP(CONCATENATE($W$9,"_",T27),'選手名簿'!$A:$G,7,FALSE))=TRUE,"",VLOOKUP(CONCATENATE($W$9,"_",T27),'選手名簿'!$A:$G,7,FALSE))</f>
        <v>5</v>
      </c>
      <c r="AA27" s="581"/>
      <c r="AB27" s="596"/>
      <c r="AC27" s="581"/>
      <c r="AD27" s="596"/>
      <c r="AE27" s="581"/>
      <c r="AF27" s="596"/>
      <c r="AG27" s="581"/>
      <c r="AH27" s="596"/>
      <c r="AI27" s="602"/>
      <c r="AJ27" s="603">
        <f t="shared" si="1"/>
        <v>0</v>
      </c>
      <c r="AN27" s="529"/>
      <c r="AO27" s="529"/>
      <c r="AP27" s="530"/>
      <c r="AQ27" s="530"/>
      <c r="AR27" s="530"/>
      <c r="AS27" s="530"/>
      <c r="AT27" s="530"/>
      <c r="AU27" s="529"/>
      <c r="AV27" s="529"/>
      <c r="AW27" s="529"/>
      <c r="AX27" s="529"/>
      <c r="AY27" s="530"/>
      <c r="AZ27" s="530"/>
      <c r="BA27" s="530"/>
      <c r="BB27" s="529"/>
      <c r="BC27" s="529"/>
      <c r="BD27" s="529"/>
    </row>
    <row r="28" spans="1:56" s="593" customFormat="1" ht="20.15" customHeight="1">
      <c r="A28" s="594"/>
      <c r="B28" s="595">
        <f t="shared" si="0"/>
        <v>0</v>
      </c>
      <c r="C28" s="581"/>
      <c r="D28" s="605"/>
      <c r="E28" s="581"/>
      <c r="F28" s="605"/>
      <c r="G28" s="581"/>
      <c r="H28" s="596"/>
      <c r="I28" s="581"/>
      <c r="J28" s="596"/>
      <c r="K28" s="597">
        <f>IF(ISERROR(VLOOKUP(CONCATENATE($B$9,"_",Q28),'選手名簿'!$A:$G,7,FALSE))=TRUE,"",VLOOKUP(CONCATENATE($B$9,"_",Q28),'選手名簿'!$A:$G,7,FALSE))</f>
        <v>5</v>
      </c>
      <c r="L28" s="1222" t="str">
        <f>IF(ISERROR(VLOOKUP(CONCATENATE($B$9,"_",Q28),'選手名簿'!$A:$E,5,FALSE))=TRUE,"",VLOOKUP(CONCATENATE($B$9,"_",Q28),'選手名簿'!$A:$E,5,FALSE))</f>
        <v>江隈　涼星</v>
      </c>
      <c r="M28" s="1223"/>
      <c r="N28" s="1223"/>
      <c r="O28" s="1223"/>
      <c r="P28" s="1224"/>
      <c r="Q28" s="598">
        <v>11</v>
      </c>
      <c r="R28" s="599" t="str">
        <f>IF(ISERROR(VLOOKUP(CONCATENATE($B$9,"_",Q28),'選手名簿'!$A:$E,4,FALSE))=TRUE,"",VLOOKUP(CONCATENATE($B$9,"_",Q28),'選手名簿'!$A:$E,4,FALSE))</f>
        <v>DF</v>
      </c>
      <c r="S28" s="600" t="str">
        <f>IF(ISERROR(VLOOKUP(CONCATENATE($W$9,"_",T28),'選手名簿'!$A:$E,4,FALSE))=TRUE,"",VLOOKUP(CONCATENATE($W$9,"_",T28),'選手名簿'!$A:$E,4,FALSE))</f>
        <v>FW</v>
      </c>
      <c r="T28" s="601">
        <v>11</v>
      </c>
      <c r="U28" s="1222" t="str">
        <f>IF(ISERROR(VLOOKUP(CONCATENATE($W$9,"_",T28),'選手名簿'!$A:$E,5,FALSE))=TRUE,"",VLOOKUP(CONCATENATE($W$9,"_",T28),'選手名簿'!$A:$E,5,FALSE))</f>
        <v>遠藤　楓牙</v>
      </c>
      <c r="V28" s="1223"/>
      <c r="W28" s="1223"/>
      <c r="X28" s="1223"/>
      <c r="Y28" s="1224"/>
      <c r="Z28" s="597">
        <f>IF(ISERROR(VLOOKUP(CONCATENATE($W$9,"_",T28),'選手名簿'!$A:$G,7,FALSE))=TRUE,"",VLOOKUP(CONCATENATE($W$9,"_",T28),'選手名簿'!$A:$G,7,FALSE))</f>
        <v>5</v>
      </c>
      <c r="AA28" s="581"/>
      <c r="AB28" s="596"/>
      <c r="AC28" s="581"/>
      <c r="AD28" s="596"/>
      <c r="AE28" s="581"/>
      <c r="AF28" s="596"/>
      <c r="AG28" s="581"/>
      <c r="AH28" s="596"/>
      <c r="AI28" s="602"/>
      <c r="AJ28" s="603">
        <f t="shared" si="1"/>
        <v>0</v>
      </c>
      <c r="AN28" s="529"/>
      <c r="AO28" s="529"/>
      <c r="AP28" s="530"/>
      <c r="AQ28" s="530"/>
      <c r="AR28" s="530"/>
      <c r="AS28" s="530"/>
      <c r="AT28" s="530"/>
      <c r="AU28" s="529"/>
      <c r="AV28" s="529"/>
      <c r="AW28" s="529"/>
      <c r="AX28" s="529"/>
      <c r="AY28" s="530"/>
      <c r="AZ28" s="530"/>
      <c r="BA28" s="530"/>
      <c r="BB28" s="529"/>
      <c r="BC28" s="529"/>
      <c r="BD28" s="529"/>
    </row>
    <row r="29" spans="1:56" s="593" customFormat="1" ht="20.15" customHeight="1">
      <c r="A29" s="594"/>
      <c r="B29" s="595">
        <f t="shared" si="0"/>
        <v>0</v>
      </c>
      <c r="C29" s="581"/>
      <c r="D29" s="605"/>
      <c r="E29" s="581"/>
      <c r="F29" s="605"/>
      <c r="G29" s="581"/>
      <c r="H29" s="596"/>
      <c r="I29" s="581"/>
      <c r="J29" s="596"/>
      <c r="K29" s="597">
        <f>IF(ISERROR(VLOOKUP(CONCATENATE($B$9,"_",Q29),'選手名簿'!$A:$G,7,FALSE))=TRUE,"",VLOOKUP(CONCATENATE($B$9,"_",Q29),'選手名簿'!$A:$G,7,FALSE))</f>
        <v>5</v>
      </c>
      <c r="L29" s="1222" t="str">
        <f>IF(ISERROR(VLOOKUP(CONCATENATE($B$9,"_",Q29),'選手名簿'!$A:$E,5,FALSE))=TRUE,"",VLOOKUP(CONCATENATE($B$9,"_",Q29),'選手名簿'!$A:$E,5,FALSE))</f>
        <v>河津　杏瑠</v>
      </c>
      <c r="M29" s="1223"/>
      <c r="N29" s="1223"/>
      <c r="O29" s="1223"/>
      <c r="P29" s="1224"/>
      <c r="Q29" s="598">
        <v>12</v>
      </c>
      <c r="R29" s="599" t="str">
        <f>IF(ISERROR(VLOOKUP(CONCATENATE($B$9,"_",Q29),'選手名簿'!$A:$E,4,FALSE))=TRUE,"",VLOOKUP(CONCATENATE($B$9,"_",Q29),'選手名簿'!$A:$E,4,FALSE))</f>
        <v>MF</v>
      </c>
      <c r="S29" s="600" t="str">
        <f>IF(ISERROR(VLOOKUP(CONCATENATE($W$9,"_",T29),'選手名簿'!$A:$E,4,FALSE))=TRUE,"",VLOOKUP(CONCATENATE($W$9,"_",T29),'選手名簿'!$A:$E,4,FALSE))</f>
        <v>FW</v>
      </c>
      <c r="T29" s="601">
        <v>12</v>
      </c>
      <c r="U29" s="1222" t="str">
        <f>IF(ISERROR(VLOOKUP(CONCATENATE($W$9,"_",T29),'選手名簿'!$A:$E,5,FALSE))=TRUE,"",VLOOKUP(CONCATENATE($W$9,"_",T29),'選手名簿'!$A:$E,5,FALSE))</f>
        <v>渡邉　碧斗</v>
      </c>
      <c r="V29" s="1223"/>
      <c r="W29" s="1223"/>
      <c r="X29" s="1223"/>
      <c r="Y29" s="1224"/>
      <c r="Z29" s="597">
        <f>IF(ISERROR(VLOOKUP(CONCATENATE($W$9,"_",T29),'選手名簿'!$A:$G,7,FALSE))=TRUE,"",VLOOKUP(CONCATENATE($W$9,"_",T29),'選手名簿'!$A:$G,7,FALSE))</f>
        <v>5</v>
      </c>
      <c r="AA29" s="581"/>
      <c r="AB29" s="596"/>
      <c r="AC29" s="581"/>
      <c r="AD29" s="596"/>
      <c r="AE29" s="581"/>
      <c r="AF29" s="596"/>
      <c r="AG29" s="581"/>
      <c r="AH29" s="596"/>
      <c r="AI29" s="602"/>
      <c r="AJ29" s="603">
        <f t="shared" si="1"/>
        <v>0</v>
      </c>
      <c r="AN29" s="529"/>
      <c r="AO29" s="529"/>
      <c r="AP29" s="530"/>
      <c r="AQ29" s="530"/>
      <c r="AR29" s="530"/>
      <c r="AS29" s="530"/>
      <c r="AT29" s="530"/>
      <c r="AU29" s="529"/>
      <c r="AV29" s="529"/>
      <c r="AW29" s="529"/>
      <c r="AX29" s="529"/>
      <c r="AY29" s="530"/>
      <c r="AZ29" s="530"/>
      <c r="BA29" s="530"/>
      <c r="BB29" s="529"/>
      <c r="BC29" s="529"/>
      <c r="BD29" s="529"/>
    </row>
    <row r="30" spans="1:56" s="593" customFormat="1" ht="20.15" customHeight="1">
      <c r="A30" s="594"/>
      <c r="B30" s="595">
        <f t="shared" si="0"/>
        <v>0</v>
      </c>
      <c r="C30" s="581"/>
      <c r="D30" s="605"/>
      <c r="E30" s="581"/>
      <c r="F30" s="605"/>
      <c r="G30" s="581"/>
      <c r="H30" s="596"/>
      <c r="I30" s="581"/>
      <c r="J30" s="596"/>
      <c r="K30" s="597">
        <f>IF(ISERROR(VLOOKUP(CONCATENATE($B$9,"_",Q30),'選手名簿'!$A:$G,7,FALSE))=TRUE,"",VLOOKUP(CONCATENATE($B$9,"_",Q30),'選手名簿'!$A:$G,7,FALSE))</f>
        <v>5</v>
      </c>
      <c r="L30" s="1222" t="str">
        <f>IF(ISERROR(VLOOKUP(CONCATENATE($B$9,"_",Q30),'選手名簿'!$A:$E,5,FALSE))=TRUE,"",VLOOKUP(CONCATENATE($B$9,"_",Q30),'選手名簿'!$A:$E,5,FALSE))</f>
        <v>太郎良　遥翔</v>
      </c>
      <c r="M30" s="1223"/>
      <c r="N30" s="1223"/>
      <c r="O30" s="1223"/>
      <c r="P30" s="1224"/>
      <c r="Q30" s="598">
        <v>13</v>
      </c>
      <c r="R30" s="599" t="str">
        <f>IF(ISERROR(VLOOKUP(CONCATENATE($B$9,"_",Q30),'選手名簿'!$A:$E,4,FALSE))=TRUE,"",VLOOKUP(CONCATENATE($B$9,"_",Q30),'選手名簿'!$A:$E,4,FALSE))</f>
        <v>MF</v>
      </c>
      <c r="S30" s="600" t="str">
        <f>IF(ISERROR(VLOOKUP(CONCATENATE($W$9,"_",T30),'選手名簿'!$A:$E,4,FALSE))=TRUE,"",VLOOKUP(CONCATENATE($W$9,"_",T30),'選手名簿'!$A:$E,4,FALSE))</f>
        <v>MF</v>
      </c>
      <c r="T30" s="601">
        <v>13</v>
      </c>
      <c r="U30" s="1222" t="str">
        <f>IF(ISERROR(VLOOKUP(CONCATENATE($W$9,"_",T30),'選手名簿'!$A:$E,5,FALSE))=TRUE,"",VLOOKUP(CONCATENATE($W$9,"_",T30),'選手名簿'!$A:$E,5,FALSE))</f>
        <v>宮本　歩夢</v>
      </c>
      <c r="V30" s="1223"/>
      <c r="W30" s="1223"/>
      <c r="X30" s="1223"/>
      <c r="Y30" s="1224"/>
      <c r="Z30" s="597">
        <f>IF(ISERROR(VLOOKUP(CONCATENATE($W$9,"_",T30),'選手名簿'!$A:$G,7,FALSE))=TRUE,"",VLOOKUP(CONCATENATE($W$9,"_",T30),'選手名簿'!$A:$G,7,FALSE))</f>
        <v>5</v>
      </c>
      <c r="AA30" s="581"/>
      <c r="AB30" s="596"/>
      <c r="AC30" s="581"/>
      <c r="AD30" s="596"/>
      <c r="AE30" s="581"/>
      <c r="AF30" s="596"/>
      <c r="AG30" s="581"/>
      <c r="AH30" s="596"/>
      <c r="AI30" s="602"/>
      <c r="AJ30" s="603">
        <f t="shared" si="1"/>
        <v>0</v>
      </c>
      <c r="AN30" s="529"/>
      <c r="AO30" s="529"/>
      <c r="AP30" s="530"/>
      <c r="AQ30" s="530"/>
      <c r="AR30" s="530"/>
      <c r="AS30" s="530"/>
      <c r="AT30" s="530"/>
      <c r="AU30" s="529"/>
      <c r="AV30" s="529"/>
      <c r="AW30" s="529"/>
      <c r="AX30" s="529"/>
      <c r="AY30" s="530"/>
      <c r="AZ30" s="530"/>
      <c r="BA30" s="530"/>
      <c r="BB30" s="529"/>
      <c r="BC30" s="529"/>
      <c r="BD30" s="529"/>
    </row>
    <row r="31" spans="1:56" s="593" customFormat="1" ht="20.15" customHeight="1">
      <c r="A31" s="594"/>
      <c r="B31" s="595">
        <f t="shared" si="0"/>
        <v>0</v>
      </c>
      <c r="C31" s="581"/>
      <c r="D31" s="605"/>
      <c r="E31" s="581"/>
      <c r="F31" s="605"/>
      <c r="G31" s="581"/>
      <c r="H31" s="596"/>
      <c r="I31" s="581"/>
      <c r="J31" s="596"/>
      <c r="K31" s="597">
        <f>IF(ISERROR(VLOOKUP(CONCATENATE($B$9,"_",Q31),'選手名簿'!$A:$G,7,FALSE))=TRUE,"",VLOOKUP(CONCATENATE($B$9,"_",Q31),'選手名簿'!$A:$G,7,FALSE))</f>
        <v>5</v>
      </c>
      <c r="L31" s="1222" t="str">
        <f>IF(ISERROR(VLOOKUP(CONCATENATE($B$9,"_",Q31),'選手名簿'!$A:$E,5,FALSE))=TRUE,"",VLOOKUP(CONCATENATE($B$9,"_",Q31),'選手名簿'!$A:$E,5,FALSE))</f>
        <v>松岡　瑞季</v>
      </c>
      <c r="M31" s="1223"/>
      <c r="N31" s="1223"/>
      <c r="O31" s="1223"/>
      <c r="P31" s="1224"/>
      <c r="Q31" s="598">
        <v>15</v>
      </c>
      <c r="R31" s="599" t="str">
        <f>IF(ISERROR(VLOOKUP(CONCATENATE($B$9,"_",Q31),'選手名簿'!$A:$E,4,FALSE))=TRUE,"",VLOOKUP(CONCATENATE($B$9,"_",Q31),'選手名簿'!$A:$E,4,FALSE))</f>
        <v>MF</v>
      </c>
      <c r="S31" s="600" t="str">
        <f>IF(ISERROR(VLOOKUP(CONCATENATE($W$9,"_",T31),'選手名簿'!$A:$E,4,FALSE))=TRUE,"",VLOOKUP(CONCATENATE($W$9,"_",T31),'選手名簿'!$A:$E,4,FALSE))</f>
        <v>FW</v>
      </c>
      <c r="T31" s="601">
        <v>14</v>
      </c>
      <c r="U31" s="1222" t="str">
        <f>IF(ISERROR(VLOOKUP(CONCATENATE($W$9,"_",T31),'選手名簿'!$A:$E,5,FALSE))=TRUE,"",VLOOKUP(CONCATENATE($W$9,"_",T31),'選手名簿'!$A:$E,5,FALSE))</f>
        <v>小野　琥太郎</v>
      </c>
      <c r="V31" s="1223"/>
      <c r="W31" s="1223"/>
      <c r="X31" s="1223"/>
      <c r="Y31" s="1224"/>
      <c r="Z31" s="597">
        <f>IF(ISERROR(VLOOKUP(CONCATENATE($W$9,"_",T31),'選手名簿'!$A:$G,7,FALSE))=TRUE,"",VLOOKUP(CONCATENATE($W$9,"_",T31),'選手名簿'!$A:$G,7,FALSE))</f>
        <v>5</v>
      </c>
      <c r="AA31" s="581"/>
      <c r="AB31" s="596"/>
      <c r="AC31" s="581"/>
      <c r="AD31" s="596"/>
      <c r="AE31" s="581"/>
      <c r="AF31" s="596"/>
      <c r="AG31" s="581"/>
      <c r="AH31" s="596"/>
      <c r="AI31" s="602"/>
      <c r="AJ31" s="603">
        <f t="shared" si="1"/>
        <v>0</v>
      </c>
      <c r="AN31" s="529"/>
      <c r="AO31" s="529"/>
      <c r="AP31" s="530"/>
      <c r="AQ31" s="530"/>
      <c r="AR31" s="530"/>
      <c r="AS31" s="530"/>
      <c r="AT31" s="530"/>
      <c r="AU31" s="529"/>
      <c r="AV31" s="529"/>
      <c r="AW31" s="529"/>
      <c r="AX31" s="529"/>
      <c r="AY31" s="530"/>
      <c r="AZ31" s="530"/>
      <c r="BA31" s="530"/>
      <c r="BB31" s="529"/>
      <c r="BC31" s="529"/>
      <c r="BD31" s="529"/>
    </row>
    <row r="32" spans="1:56" s="593" customFormat="1" ht="20.15" customHeight="1">
      <c r="A32" s="594"/>
      <c r="B32" s="595">
        <f t="shared" si="0"/>
        <v>0</v>
      </c>
      <c r="C32" s="581"/>
      <c r="D32" s="605"/>
      <c r="E32" s="581"/>
      <c r="F32" s="605"/>
      <c r="G32" s="581"/>
      <c r="H32" s="596"/>
      <c r="I32" s="581"/>
      <c r="J32" s="596"/>
      <c r="K32" s="597">
        <f>IF(ISERROR(VLOOKUP(CONCATENATE($B$9,"_",Q32),'選手名簿'!$A:$G,7,FALSE))=TRUE,"",VLOOKUP(CONCATENATE($B$9,"_",Q32),'選手名簿'!$A:$G,7,FALSE))</f>
        <v>4</v>
      </c>
      <c r="L32" s="1222" t="str">
        <f>IF(ISERROR(VLOOKUP(CONCATENATE($B$9,"_",Q32),'選手名簿'!$A:$E,5,FALSE))=TRUE,"",VLOOKUP(CONCATENATE($B$9,"_",Q32),'選手名簿'!$A:$E,5,FALSE))</f>
        <v>嶋末　颯真</v>
      </c>
      <c r="M32" s="1223"/>
      <c r="N32" s="1223"/>
      <c r="O32" s="1223"/>
      <c r="P32" s="1224"/>
      <c r="Q32" s="598">
        <v>16</v>
      </c>
      <c r="R32" s="599" t="str">
        <f>IF(ISERROR(VLOOKUP(CONCATENATE($B$9,"_",Q32),'選手名簿'!$A:$E,4,FALSE))=TRUE,"",VLOOKUP(CONCATENATE($B$9,"_",Q32),'選手名簿'!$A:$E,4,FALSE))</f>
        <v>FW</v>
      </c>
      <c r="S32" s="600" t="str">
        <f>IF(ISERROR(VLOOKUP(CONCATENATE($W$9,"_",T32),'選手名簿'!$A:$E,4,FALSE))=TRUE,"",VLOOKUP(CONCATENATE($W$9,"_",T32),'選手名簿'!$A:$E,4,FALSE))</f>
        <v>FW</v>
      </c>
      <c r="T32" s="601">
        <v>16</v>
      </c>
      <c r="U32" s="1222" t="str">
        <f>IF(ISERROR(VLOOKUP(CONCATENATE($W$9,"_",T32),'選手名簿'!$A:$E,5,FALSE))=TRUE,"",VLOOKUP(CONCATENATE($W$9,"_",T32),'選手名簿'!$A:$E,5,FALSE))</f>
        <v>三浦　旺真</v>
      </c>
      <c r="V32" s="1223"/>
      <c r="W32" s="1223"/>
      <c r="X32" s="1223"/>
      <c r="Y32" s="1224"/>
      <c r="Z32" s="597">
        <f>IF(ISERROR(VLOOKUP(CONCATENATE($W$9,"_",T32),'選手名簿'!$A:$G,7,FALSE))=TRUE,"",VLOOKUP(CONCATENATE($W$9,"_",T32),'選手名簿'!$A:$G,7,FALSE))</f>
        <v>3</v>
      </c>
      <c r="AA32" s="581"/>
      <c r="AB32" s="596"/>
      <c r="AC32" s="581"/>
      <c r="AD32" s="596"/>
      <c r="AE32" s="581"/>
      <c r="AF32" s="596"/>
      <c r="AG32" s="581"/>
      <c r="AH32" s="596"/>
      <c r="AI32" s="602"/>
      <c r="AJ32" s="603">
        <f t="shared" si="1"/>
        <v>0</v>
      </c>
      <c r="AN32" s="529"/>
      <c r="AO32" s="529"/>
      <c r="AP32" s="530"/>
      <c r="AQ32" s="530"/>
      <c r="AR32" s="530"/>
      <c r="AS32" s="530"/>
      <c r="AT32" s="530"/>
      <c r="AU32" s="529"/>
      <c r="AV32" s="529"/>
      <c r="AW32" s="529"/>
      <c r="AX32" s="529"/>
      <c r="AY32" s="530"/>
      <c r="AZ32" s="530"/>
      <c r="BA32" s="530"/>
      <c r="BB32" s="529"/>
      <c r="BC32" s="529"/>
      <c r="BD32" s="529"/>
    </row>
    <row r="33" spans="1:56" s="593" customFormat="1" ht="20.15" customHeight="1" hidden="1">
      <c r="A33" s="594"/>
      <c r="B33" s="595">
        <f t="shared" si="0"/>
        <v>0</v>
      </c>
      <c r="C33" s="581"/>
      <c r="D33" s="567"/>
      <c r="E33" s="581"/>
      <c r="F33" s="567"/>
      <c r="G33" s="581"/>
      <c r="H33" s="596"/>
      <c r="I33" s="581"/>
      <c r="J33" s="596"/>
      <c r="K33" s="597" t="str">
        <f>IF(ISERROR(VLOOKUP(CONCATENATE($B$9,"_",Q33),'選手名簿'!$A:$G,7,FALSE))=TRUE,"",VLOOKUP(CONCATENATE($B$9,"_",Q33),'選手名簿'!$A:$G,7,FALSE))</f>
        <v/>
      </c>
      <c r="L33" s="1222" t="str">
        <f>IF(ISERROR(VLOOKUP(CONCATENATE($B$9,"_",Q33),'選手名簿'!$A:$E,5,FALSE))=TRUE,"",VLOOKUP(CONCATENATE($B$9,"_",Q33),'選手名簿'!$A:$E,5,FALSE))</f>
        <v/>
      </c>
      <c r="M33" s="1223"/>
      <c r="N33" s="1223"/>
      <c r="O33" s="1223"/>
      <c r="P33" s="1224"/>
      <c r="Q33" s="598"/>
      <c r="R33" s="599" t="str">
        <f>IF(ISERROR(VLOOKUP(CONCATENATE($B$9,"_",Q33),'選手名簿'!$A:$E,4,FALSE))=TRUE,"",VLOOKUP(CONCATENATE($B$9,"_",Q33),'選手名簿'!$A:$E,4,FALSE))</f>
        <v/>
      </c>
      <c r="S33" s="600" t="str">
        <f>IF(ISERROR(VLOOKUP(CONCATENATE($W$9,"_",T33),'選手名簿'!$A:$E,4,FALSE))=TRUE,"",VLOOKUP(CONCATENATE($W$9,"_",T33),'選手名簿'!$A:$E,4,FALSE))</f>
        <v/>
      </c>
      <c r="T33" s="601"/>
      <c r="U33" s="1222" t="str">
        <f>IF(ISERROR(VLOOKUP(CONCATENATE($W$9,"_",T33),'選手名簿'!$A:$E,5,FALSE))=TRUE,"",VLOOKUP(CONCATENATE($W$9,"_",T33),'選手名簿'!$A:$E,5,FALSE))</f>
        <v/>
      </c>
      <c r="V33" s="1223"/>
      <c r="W33" s="1223"/>
      <c r="X33" s="1223"/>
      <c r="Y33" s="1224"/>
      <c r="Z33" s="597" t="str">
        <f>IF(ISERROR(VLOOKUP(CONCATENATE($W$9,"_",T33),'選手名簿'!$A:$G,7,FALSE))=TRUE,"",VLOOKUP(CONCATENATE($W$9,"_",T33),'選手名簿'!$A:$G,7,FALSE))</f>
        <v/>
      </c>
      <c r="AA33" s="581"/>
      <c r="AB33" s="596"/>
      <c r="AC33" s="581"/>
      <c r="AD33" s="596"/>
      <c r="AE33" s="581"/>
      <c r="AF33" s="596"/>
      <c r="AG33" s="581"/>
      <c r="AH33" s="596"/>
      <c r="AI33" s="602"/>
      <c r="AJ33" s="603">
        <f t="shared" si="1"/>
        <v>0</v>
      </c>
      <c r="AN33" s="529"/>
      <c r="AO33" s="529"/>
      <c r="AP33" s="530"/>
      <c r="AQ33" s="530"/>
      <c r="AR33" s="530"/>
      <c r="AS33" s="530"/>
      <c r="AT33" s="530"/>
      <c r="AU33" s="529"/>
      <c r="AV33" s="529"/>
      <c r="AW33" s="529"/>
      <c r="AX33" s="529"/>
      <c r="AY33" s="530"/>
      <c r="AZ33" s="530"/>
      <c r="BA33" s="530"/>
      <c r="BB33" s="529"/>
      <c r="BC33" s="529"/>
      <c r="BD33" s="529"/>
    </row>
    <row r="34" spans="1:56" s="593" customFormat="1" ht="20.15" customHeight="1" hidden="1">
      <c r="A34" s="594"/>
      <c r="B34" s="595">
        <f t="shared" si="0"/>
        <v>0</v>
      </c>
      <c r="C34" s="606"/>
      <c r="D34" s="596"/>
      <c r="E34" s="606"/>
      <c r="F34" s="596"/>
      <c r="G34" s="581"/>
      <c r="H34" s="596"/>
      <c r="I34" s="581"/>
      <c r="J34" s="596"/>
      <c r="K34" s="597" t="str">
        <f>IF(ISERROR(VLOOKUP(CONCATENATE($B$9,"_",Q34),'選手名簿'!$A:$G,7,FALSE))=TRUE,"",VLOOKUP(CONCATENATE($B$9,"_",Q34),'選手名簿'!$A:$G,7,FALSE))</f>
        <v/>
      </c>
      <c r="L34" s="1222" t="str">
        <f>IF(ISERROR(VLOOKUP(CONCATENATE($B$9,"_",Q34),'選手名簿'!$A:$E,5,FALSE))=TRUE,"",VLOOKUP(CONCATENATE($B$9,"_",Q34),'選手名簿'!$A:$E,5,FALSE))</f>
        <v/>
      </c>
      <c r="M34" s="1223"/>
      <c r="N34" s="1223"/>
      <c r="O34" s="1223"/>
      <c r="P34" s="1224"/>
      <c r="Q34" s="598"/>
      <c r="R34" s="599" t="str">
        <f>IF(ISERROR(VLOOKUP(CONCATENATE($B$9,"_",Q34),'選手名簿'!$A:$E,4,FALSE))=TRUE,"",VLOOKUP(CONCATENATE($B$9,"_",Q34),'選手名簿'!$A:$E,4,FALSE))</f>
        <v/>
      </c>
      <c r="S34" s="600" t="str">
        <f>IF(ISERROR(VLOOKUP(CONCATENATE($W$9,"_",T34),'選手名簿'!$A:$E,4,FALSE))=TRUE,"",VLOOKUP(CONCATENATE($W$9,"_",T34),'選手名簿'!$A:$E,4,FALSE))</f>
        <v/>
      </c>
      <c r="T34" s="601"/>
      <c r="U34" s="1222" t="str">
        <f>IF(ISERROR(VLOOKUP(CONCATENATE($W$9,"_",T34),'選手名簿'!$A:$E,5,FALSE))=TRUE,"",VLOOKUP(CONCATENATE($W$9,"_",T34),'選手名簿'!$A:$E,5,FALSE))</f>
        <v/>
      </c>
      <c r="V34" s="1223"/>
      <c r="W34" s="1223"/>
      <c r="X34" s="1223"/>
      <c r="Y34" s="1224"/>
      <c r="Z34" s="597" t="str">
        <f>IF(ISERROR(VLOOKUP(CONCATENATE($W$9,"_",T34),'選手名簿'!$A:$G,7,FALSE))=TRUE,"",VLOOKUP(CONCATENATE($W$9,"_",T34),'選手名簿'!$A:$G,7,FALSE))</f>
        <v/>
      </c>
      <c r="AA34" s="581"/>
      <c r="AB34" s="596"/>
      <c r="AC34" s="581"/>
      <c r="AD34" s="596"/>
      <c r="AE34" s="581"/>
      <c r="AF34" s="596"/>
      <c r="AG34" s="581"/>
      <c r="AH34" s="596"/>
      <c r="AI34" s="602"/>
      <c r="AJ34" s="603">
        <f t="shared" si="1"/>
        <v>0</v>
      </c>
      <c r="AN34" s="529"/>
      <c r="AO34" s="529"/>
      <c r="AP34" s="530"/>
      <c r="AQ34" s="530"/>
      <c r="AR34" s="530"/>
      <c r="AS34" s="530"/>
      <c r="AT34" s="530"/>
      <c r="AU34" s="529"/>
      <c r="AV34" s="529"/>
      <c r="AW34" s="529"/>
      <c r="AX34" s="529"/>
      <c r="AY34" s="530"/>
      <c r="AZ34" s="530"/>
      <c r="BA34" s="530"/>
      <c r="BB34" s="529"/>
      <c r="BC34" s="529"/>
      <c r="BD34" s="529"/>
    </row>
    <row r="35" spans="1:56" s="593" customFormat="1" ht="20.15" customHeight="1">
      <c r="A35" s="554"/>
      <c r="B35" s="573">
        <f>SUM(C35:J35)</f>
        <v>6</v>
      </c>
      <c r="C35" s="542"/>
      <c r="D35" s="543">
        <f>SUM(D16:D23,D25:D34)</f>
        <v>0</v>
      </c>
      <c r="E35" s="573"/>
      <c r="F35" s="543">
        <f>SUM(F16:F23,F25:F34)</f>
        <v>0</v>
      </c>
      <c r="G35" s="542"/>
      <c r="H35" s="543">
        <f>SUM(H16:H23,H25:H34)</f>
        <v>3</v>
      </c>
      <c r="I35" s="542"/>
      <c r="J35" s="543">
        <f>SUM(J16:J23,J25:J34)</f>
        <v>3</v>
      </c>
      <c r="K35" s="585" t="s">
        <v>842</v>
      </c>
      <c r="L35" s="1163">
        <f>SUM(D35,F35,H35,J35)</f>
        <v>6</v>
      </c>
      <c r="M35" s="1203"/>
      <c r="N35" s="1203"/>
      <c r="O35" s="1203"/>
      <c r="P35" s="1164"/>
      <c r="Q35" s="585" t="s">
        <v>843</v>
      </c>
      <c r="R35" s="1163" t="s">
        <v>844</v>
      </c>
      <c r="S35" s="1164"/>
      <c r="T35" s="585" t="s">
        <v>843</v>
      </c>
      <c r="U35" s="1163">
        <f>SUM(AB35,AD35,AF35,AH35)</f>
        <v>4</v>
      </c>
      <c r="V35" s="1203"/>
      <c r="W35" s="1203"/>
      <c r="X35" s="1203"/>
      <c r="Y35" s="1164"/>
      <c r="Z35" s="585" t="s">
        <v>842</v>
      </c>
      <c r="AA35" s="542"/>
      <c r="AB35" s="543">
        <f>SUM(AB16:AB23,AB25:AB34)</f>
        <v>4</v>
      </c>
      <c r="AC35" s="542"/>
      <c r="AD35" s="543">
        <f>SUM(AD16:AD23,AD25:AD34)</f>
        <v>0</v>
      </c>
      <c r="AE35" s="542"/>
      <c r="AF35" s="543">
        <f>SUM(AF16:AF23,AF25:AF34)</f>
        <v>0</v>
      </c>
      <c r="AG35" s="542"/>
      <c r="AH35" s="543">
        <f>SUM(AH16:AH23,AH25:AH34)</f>
        <v>0</v>
      </c>
      <c r="AI35" s="573"/>
      <c r="AJ35" s="575">
        <f>SUM(AA35:AH35)</f>
        <v>4</v>
      </c>
      <c r="AN35" s="529"/>
      <c r="AO35" s="529"/>
      <c r="AP35" s="530"/>
      <c r="AQ35" s="530"/>
      <c r="AR35" s="530"/>
      <c r="AS35" s="530"/>
      <c r="AT35" s="530"/>
      <c r="AU35" s="529"/>
      <c r="AV35" s="529"/>
      <c r="AW35" s="529"/>
      <c r="AX35" s="529"/>
      <c r="AY35" s="530"/>
      <c r="AZ35" s="530"/>
      <c r="BA35" s="530"/>
      <c r="BB35" s="529"/>
      <c r="BC35" s="529"/>
      <c r="BD35" s="529"/>
    </row>
    <row r="36" spans="1:56" s="541" customFormat="1" ht="20.15" customHeight="1">
      <c r="A36" s="532"/>
      <c r="B36" s="613"/>
      <c r="C36" s="1226" t="s">
        <v>845</v>
      </c>
      <c r="D36" s="1226"/>
      <c r="E36" s="1226"/>
      <c r="F36" s="1226"/>
      <c r="G36" s="1226"/>
      <c r="H36" s="1226"/>
      <c r="I36" s="1226"/>
      <c r="J36" s="1226" t="s">
        <v>443</v>
      </c>
      <c r="K36" s="1226" t="s">
        <v>846</v>
      </c>
      <c r="L36" s="1226"/>
      <c r="M36" s="1226"/>
      <c r="N36" s="1226"/>
      <c r="O36" s="1226"/>
      <c r="P36" s="1226"/>
      <c r="Q36" s="1226"/>
      <c r="R36" s="1228" t="s">
        <v>847</v>
      </c>
      <c r="S36" s="1228"/>
      <c r="T36" s="613"/>
      <c r="U36" s="1226" t="s">
        <v>845</v>
      </c>
      <c r="V36" s="1226"/>
      <c r="W36" s="1226"/>
      <c r="X36" s="1226"/>
      <c r="Y36" s="1226"/>
      <c r="Z36" s="1226"/>
      <c r="AA36" s="1226"/>
      <c r="AB36" s="1226" t="s">
        <v>443</v>
      </c>
      <c r="AC36" s="1226" t="s">
        <v>846</v>
      </c>
      <c r="AD36" s="1226"/>
      <c r="AE36" s="1226"/>
      <c r="AF36" s="1226"/>
      <c r="AG36" s="1226"/>
      <c r="AH36" s="1226"/>
      <c r="AI36" s="1226"/>
      <c r="AJ36" s="614"/>
      <c r="AN36" s="529"/>
      <c r="AO36" s="529"/>
      <c r="AP36" s="530"/>
      <c r="AQ36" s="530"/>
      <c r="AR36" s="530"/>
      <c r="AS36" s="530"/>
      <c r="AT36" s="530"/>
      <c r="AU36" s="529"/>
      <c r="AV36" s="529"/>
      <c r="AW36" s="529"/>
      <c r="AX36" s="529"/>
      <c r="AY36" s="530"/>
      <c r="AZ36" s="530"/>
      <c r="BA36" s="530"/>
      <c r="BB36" s="529"/>
      <c r="BC36" s="529"/>
      <c r="BD36" s="529"/>
    </row>
    <row r="37" spans="1:56" s="541" customFormat="1" ht="20.15" customHeight="1">
      <c r="A37" s="615"/>
      <c r="B37" s="616"/>
      <c r="C37" s="1227"/>
      <c r="D37" s="1227"/>
      <c r="E37" s="1227"/>
      <c r="F37" s="1227"/>
      <c r="G37" s="1227"/>
      <c r="H37" s="1227"/>
      <c r="I37" s="1227"/>
      <c r="J37" s="1227"/>
      <c r="K37" s="1227"/>
      <c r="L37" s="1227"/>
      <c r="M37" s="1227"/>
      <c r="N37" s="1227"/>
      <c r="O37" s="1227"/>
      <c r="P37" s="1227"/>
      <c r="Q37" s="1227"/>
      <c r="R37" s="1229" t="s">
        <v>260</v>
      </c>
      <c r="S37" s="1230"/>
      <c r="U37" s="1162"/>
      <c r="V37" s="1162"/>
      <c r="W37" s="1162"/>
      <c r="X37" s="1162"/>
      <c r="Y37" s="1162"/>
      <c r="Z37" s="1162"/>
      <c r="AA37" s="1162"/>
      <c r="AB37" s="1162"/>
      <c r="AC37" s="1162"/>
      <c r="AD37" s="1162"/>
      <c r="AE37" s="1162"/>
      <c r="AF37" s="1162"/>
      <c r="AG37" s="1162"/>
      <c r="AH37" s="1162"/>
      <c r="AI37" s="1162"/>
      <c r="AJ37" s="576"/>
      <c r="AN37" s="529"/>
      <c r="AO37" s="529"/>
      <c r="AP37" s="530"/>
      <c r="AQ37" s="530"/>
      <c r="AR37" s="530"/>
      <c r="AS37" s="530"/>
      <c r="AT37" s="530"/>
      <c r="AU37" s="529"/>
      <c r="AV37" s="529"/>
      <c r="AW37" s="529"/>
      <c r="AX37" s="529"/>
      <c r="AY37" s="530"/>
      <c r="AZ37" s="530"/>
      <c r="BA37" s="530"/>
      <c r="BB37" s="529"/>
      <c r="BC37" s="529"/>
      <c r="BD37" s="529"/>
    </row>
    <row r="38" spans="1:56" s="593" customFormat="1" ht="20.15" customHeight="1">
      <c r="A38" s="617"/>
      <c r="B38" s="541" t="s">
        <v>622</v>
      </c>
      <c r="C38" s="547"/>
      <c r="D38" s="541" t="s">
        <v>830</v>
      </c>
      <c r="E38" s="1226" t="str">
        <f>IF(ISERROR(VLOOKUP(CONCATENATE($B$9,"_",C38),'選手名簿'!$A:$E,5,FALSE))=TRUE,"",VLOOKUP(CONCATENATE($B$9,"_",C38),'選手名簿'!$A:$E,5,FALSE))</f>
        <v/>
      </c>
      <c r="F38" s="1226"/>
      <c r="G38" s="1226"/>
      <c r="H38" s="1226"/>
      <c r="I38" s="1226"/>
      <c r="J38" s="541" t="s">
        <v>443</v>
      </c>
      <c r="K38" s="547"/>
      <c r="L38" s="541" t="s">
        <v>830</v>
      </c>
      <c r="M38" s="1226" t="str">
        <f>IF(ISERROR(VLOOKUP(CONCATENATE($B$9,"_",K38),'選手名簿'!$A:$E,5,FALSE))=TRUE,"",VLOOKUP(CONCATENATE($B$9,"_",K38),'選手名簿'!$A:$E,5,FALSE))</f>
        <v/>
      </c>
      <c r="N38" s="1226"/>
      <c r="O38" s="1226"/>
      <c r="P38" s="1226"/>
      <c r="Q38" s="1226"/>
      <c r="R38" s="541"/>
      <c r="S38" s="618">
        <v>3</v>
      </c>
      <c r="T38" s="613" t="s">
        <v>622</v>
      </c>
      <c r="U38" s="539">
        <v>15</v>
      </c>
      <c r="V38" s="613" t="s">
        <v>830</v>
      </c>
      <c r="W38" s="1226" t="str">
        <f>IF(ISERROR(VLOOKUP(CONCATENATE($W$9,"_",U38),'選手名簿'!$A:$E,5,FALSE))=TRUE,"",VLOOKUP(CONCATENATE($W$9,"_",U38),'選手名簿'!$A:$E,5,FALSE))</f>
        <v>田邉　結大</v>
      </c>
      <c r="X38" s="1226"/>
      <c r="Y38" s="1226"/>
      <c r="Z38" s="1226"/>
      <c r="AA38" s="1226"/>
      <c r="AB38" s="613" t="s">
        <v>443</v>
      </c>
      <c r="AC38" s="539">
        <v>11</v>
      </c>
      <c r="AD38" s="613" t="s">
        <v>830</v>
      </c>
      <c r="AE38" s="1226" t="str">
        <f>IF(ISERROR(VLOOKUP(CONCATENATE($W$9,"_",AC38),'選手名簿'!$A:$E,5,FALSE))=TRUE,"",VLOOKUP(CONCATENATE($W$9,"_",AC38),'選手名簿'!$A:$E,5,FALSE))</f>
        <v>遠藤　楓牙</v>
      </c>
      <c r="AF38" s="1226"/>
      <c r="AG38" s="1226"/>
      <c r="AH38" s="1226"/>
      <c r="AI38" s="1226"/>
      <c r="AJ38" s="619"/>
      <c r="AK38" s="541"/>
      <c r="AL38" s="541"/>
      <c r="AN38" s="529"/>
      <c r="AO38" s="529"/>
      <c r="AP38" s="530"/>
      <c r="AQ38" s="530"/>
      <c r="AR38" s="530"/>
      <c r="AS38" s="530"/>
      <c r="AT38" s="530"/>
      <c r="AU38" s="529"/>
      <c r="AV38" s="529"/>
      <c r="AW38" s="529"/>
      <c r="AX38" s="529"/>
      <c r="AY38" s="530"/>
      <c r="AZ38" s="530"/>
      <c r="BA38" s="530"/>
      <c r="BB38" s="529"/>
      <c r="BC38" s="529"/>
      <c r="BD38" s="529"/>
    </row>
    <row r="39" spans="1:56" s="593" customFormat="1" ht="19.5" customHeight="1">
      <c r="A39" s="617"/>
      <c r="B39" s="541" t="s">
        <v>622</v>
      </c>
      <c r="C39" s="547"/>
      <c r="D39" s="541" t="s">
        <v>830</v>
      </c>
      <c r="E39" s="1162" t="str">
        <f>IF(ISERROR(VLOOKUP(CONCATENATE($B$9,"_",C39),'選手名簿'!$A:$E,5,FALSE))=TRUE,"",VLOOKUP(CONCATENATE($B$9,"_",C39),'選手名簿'!$A:$E,5,FALSE))</f>
        <v/>
      </c>
      <c r="F39" s="1162"/>
      <c r="G39" s="1162"/>
      <c r="H39" s="1162"/>
      <c r="I39" s="1162"/>
      <c r="J39" s="541" t="s">
        <v>443</v>
      </c>
      <c r="K39" s="547"/>
      <c r="L39" s="541" t="s">
        <v>830</v>
      </c>
      <c r="M39" s="1162" t="str">
        <f>IF(ISERROR(VLOOKUP(CONCATENATE($B$9,"_",K39),'選手名簿'!$A:$E,5,FALSE))=TRUE,"",VLOOKUP(CONCATENATE($B$9,"_",K39),'選手名簿'!$A:$E,5,FALSE))</f>
        <v/>
      </c>
      <c r="N39" s="1162"/>
      <c r="O39" s="1162"/>
      <c r="P39" s="1162"/>
      <c r="Q39" s="1162"/>
      <c r="R39" s="541"/>
      <c r="S39" s="617">
        <v>15</v>
      </c>
      <c r="T39" s="541" t="s">
        <v>622</v>
      </c>
      <c r="U39" s="547">
        <v>11</v>
      </c>
      <c r="V39" s="541" t="s">
        <v>830</v>
      </c>
      <c r="W39" s="1162" t="str">
        <f>IF(ISERROR(VLOOKUP(CONCATENATE($W$9,"_",U39),'選手名簿'!$A:$E,5,FALSE))=TRUE,"",VLOOKUP(CONCATENATE($W$9,"_",U39),'選手名簿'!$A:$E,5,FALSE))</f>
        <v>遠藤　楓牙</v>
      </c>
      <c r="X39" s="1162"/>
      <c r="Y39" s="1162"/>
      <c r="Z39" s="1162"/>
      <c r="AA39" s="1162"/>
      <c r="AB39" s="541" t="s">
        <v>443</v>
      </c>
      <c r="AC39" s="547">
        <v>15</v>
      </c>
      <c r="AD39" s="541" t="s">
        <v>830</v>
      </c>
      <c r="AE39" s="1162" t="str">
        <f>IF(ISERROR(VLOOKUP(CONCATENATE($W$9,"_",AC39),'選手名簿'!$A:$E,5,FALSE))=TRUE,"",VLOOKUP(CONCATENATE($W$9,"_",AC39),'選手名簿'!$A:$E,5,FALSE))</f>
        <v>田邉　結大</v>
      </c>
      <c r="AF39" s="1162"/>
      <c r="AG39" s="1162"/>
      <c r="AH39" s="1162"/>
      <c r="AI39" s="1162"/>
      <c r="AJ39" s="620"/>
      <c r="AK39" s="541"/>
      <c r="AL39" s="541"/>
      <c r="AN39" s="529"/>
      <c r="AO39" s="529"/>
      <c r="AP39" s="530"/>
      <c r="AQ39" s="530"/>
      <c r="AR39" s="530"/>
      <c r="AS39" s="530"/>
      <c r="AT39" s="530"/>
      <c r="AU39" s="529"/>
      <c r="AV39" s="529"/>
      <c r="AW39" s="529"/>
      <c r="AX39" s="529"/>
      <c r="AY39" s="530"/>
      <c r="AZ39" s="530"/>
      <c r="BA39" s="530"/>
      <c r="BB39" s="529"/>
      <c r="BC39" s="529"/>
      <c r="BD39" s="529"/>
    </row>
    <row r="40" spans="1:56" s="593" customFormat="1" ht="20.15" customHeight="1">
      <c r="A40" s="617"/>
      <c r="B40" s="541" t="s">
        <v>622</v>
      </c>
      <c r="C40" s="547"/>
      <c r="D40" s="541" t="s">
        <v>830</v>
      </c>
      <c r="E40" s="1162" t="str">
        <f>IF(ISERROR(VLOOKUP(CONCATENATE($B$9,"_",C40),'選手名簿'!$A:$E,5,FALSE))=TRUE,"",VLOOKUP(CONCATENATE($B$9,"_",C40),'選手名簿'!$A:$E,5,FALSE))</f>
        <v/>
      </c>
      <c r="F40" s="1162"/>
      <c r="G40" s="1162"/>
      <c r="H40" s="1162"/>
      <c r="I40" s="1162"/>
      <c r="J40" s="541" t="s">
        <v>443</v>
      </c>
      <c r="K40" s="547"/>
      <c r="L40" s="541" t="s">
        <v>830</v>
      </c>
      <c r="M40" s="1162" t="str">
        <f>IF(ISERROR(VLOOKUP(CONCATENATE($B$9,"_",K40),'選手名簿'!$A:$E,5,FALSE))=TRUE,"",VLOOKUP(CONCATENATE($B$9,"_",K40),'選手名簿'!$A:$E,5,FALSE))</f>
        <v/>
      </c>
      <c r="N40" s="1162"/>
      <c r="O40" s="1162"/>
      <c r="P40" s="1162"/>
      <c r="Q40" s="1162"/>
      <c r="R40" s="541"/>
      <c r="S40" s="617"/>
      <c r="T40" s="541" t="s">
        <v>622</v>
      </c>
      <c r="U40" s="547"/>
      <c r="V40" s="541" t="s">
        <v>830</v>
      </c>
      <c r="W40" s="1162" t="str">
        <f>IF(ISERROR(VLOOKUP(CONCATENATE($W$9,"_",U40),'選手名簿'!$A:$E,5,FALSE))=TRUE,"",VLOOKUP(CONCATENATE($W$9,"_",U40),'選手名簿'!$A:$E,5,FALSE))</f>
        <v/>
      </c>
      <c r="X40" s="1162"/>
      <c r="Y40" s="1162"/>
      <c r="Z40" s="1162"/>
      <c r="AA40" s="1162"/>
      <c r="AB40" s="541" t="s">
        <v>443</v>
      </c>
      <c r="AC40" s="547"/>
      <c r="AD40" s="541" t="s">
        <v>830</v>
      </c>
      <c r="AE40" s="1162" t="str">
        <f>IF(ISERROR(VLOOKUP(CONCATENATE($W$9,"_",AC40),'選手名簿'!$A:$E,5,FALSE))=TRUE,"",VLOOKUP(CONCATENATE($W$9,"_",AC40),'選手名簿'!$A:$E,5,FALSE))</f>
        <v/>
      </c>
      <c r="AF40" s="1162"/>
      <c r="AG40" s="1162"/>
      <c r="AH40" s="1162"/>
      <c r="AI40" s="1162"/>
      <c r="AJ40" s="620"/>
      <c r="AK40" s="541"/>
      <c r="AL40" s="541"/>
      <c r="AN40" s="529"/>
      <c r="AO40" s="529"/>
      <c r="AP40" s="530"/>
      <c r="AQ40" s="530"/>
      <c r="AR40" s="530"/>
      <c r="AS40" s="530"/>
      <c r="AT40" s="530"/>
      <c r="AU40" s="529"/>
      <c r="AV40" s="529"/>
      <c r="AW40" s="529"/>
      <c r="AX40" s="529"/>
      <c r="AY40" s="530"/>
      <c r="AZ40" s="530"/>
      <c r="BA40" s="530"/>
      <c r="BB40" s="529"/>
      <c r="BC40" s="529"/>
      <c r="BD40" s="529"/>
    </row>
    <row r="41" spans="1:56" s="593" customFormat="1" ht="20.15" customHeight="1">
      <c r="A41" s="617"/>
      <c r="B41" s="541" t="s">
        <v>622</v>
      </c>
      <c r="C41" s="547"/>
      <c r="D41" s="541" t="s">
        <v>830</v>
      </c>
      <c r="E41" s="1162" t="str">
        <f>IF(ISERROR(VLOOKUP(CONCATENATE($B$9,"_",C41),'選手名簿'!$A:$E,5,FALSE))=TRUE,"",VLOOKUP(CONCATENATE($B$9,"_",C41),'選手名簿'!$A:$E,5,FALSE))</f>
        <v/>
      </c>
      <c r="F41" s="1162"/>
      <c r="G41" s="1162"/>
      <c r="H41" s="1162"/>
      <c r="I41" s="1162"/>
      <c r="J41" s="541" t="s">
        <v>443</v>
      </c>
      <c r="K41" s="547"/>
      <c r="L41" s="541" t="s">
        <v>830</v>
      </c>
      <c r="M41" s="1162" t="str">
        <f>IF(ISERROR(VLOOKUP(CONCATENATE($B$9,"_",K41),'選手名簿'!$A:$E,5,FALSE))=TRUE,"",VLOOKUP(CONCATENATE($B$9,"_",K41),'選手名簿'!$A:$E,5,FALSE))</f>
        <v/>
      </c>
      <c r="N41" s="1162"/>
      <c r="O41" s="1162"/>
      <c r="P41" s="1162"/>
      <c r="Q41" s="1162"/>
      <c r="R41" s="541"/>
      <c r="S41" s="617"/>
      <c r="T41" s="541" t="s">
        <v>622</v>
      </c>
      <c r="U41" s="547"/>
      <c r="V41" s="541" t="s">
        <v>830</v>
      </c>
      <c r="W41" s="1162" t="str">
        <f>IF(ISERROR(VLOOKUP(CONCATENATE($W$9,"_",U41),'選手名簿'!$A:$E,5,FALSE))=TRUE,"",VLOOKUP(CONCATENATE($W$9,"_",U41),'選手名簿'!$A:$E,5,FALSE))</f>
        <v/>
      </c>
      <c r="X41" s="1162"/>
      <c r="Y41" s="1162"/>
      <c r="Z41" s="1162"/>
      <c r="AA41" s="1162"/>
      <c r="AB41" s="541" t="s">
        <v>443</v>
      </c>
      <c r="AC41" s="547"/>
      <c r="AD41" s="541" t="s">
        <v>830</v>
      </c>
      <c r="AE41" s="1162" t="str">
        <f>IF(ISERROR(VLOOKUP(CONCATENATE($W$9,"_",AC41),'選手名簿'!$A:$E,5,FALSE))=TRUE,"",VLOOKUP(CONCATENATE($W$9,"_",AC41),'選手名簿'!$A:$E,5,FALSE))</f>
        <v/>
      </c>
      <c r="AF41" s="1162"/>
      <c r="AG41" s="1162"/>
      <c r="AH41" s="1162"/>
      <c r="AI41" s="1162"/>
      <c r="AJ41" s="620"/>
      <c r="AK41" s="541"/>
      <c r="AL41" s="541"/>
      <c r="AN41" s="529"/>
      <c r="AO41" s="529"/>
      <c r="AP41" s="530"/>
      <c r="AQ41" s="530"/>
      <c r="AR41" s="530"/>
      <c r="AS41" s="530"/>
      <c r="AT41" s="530"/>
      <c r="AU41" s="529"/>
      <c r="AV41" s="529"/>
      <c r="AW41" s="529"/>
      <c r="AX41" s="529"/>
      <c r="AY41" s="530"/>
      <c r="AZ41" s="530"/>
      <c r="BA41" s="530"/>
      <c r="BB41" s="529"/>
      <c r="BC41" s="529"/>
      <c r="BD41" s="529"/>
    </row>
    <row r="42" spans="1:56" s="593" customFormat="1" ht="20.15" customHeight="1">
      <c r="A42" s="617"/>
      <c r="B42" s="541" t="s">
        <v>622</v>
      </c>
      <c r="C42" s="547"/>
      <c r="D42" s="541" t="s">
        <v>830</v>
      </c>
      <c r="E42" s="1162" t="str">
        <f>IF(ISERROR(VLOOKUP(CONCATENATE($B$9,"_",C42),'選手名簿'!$A:$E,5,FALSE))=TRUE,"",VLOOKUP(CONCATENATE($B$9,"_",C42),'選手名簿'!$A:$E,5,FALSE))</f>
        <v/>
      </c>
      <c r="F42" s="1162"/>
      <c r="G42" s="1162"/>
      <c r="H42" s="1162"/>
      <c r="I42" s="1162"/>
      <c r="J42" s="541" t="s">
        <v>443</v>
      </c>
      <c r="K42" s="547"/>
      <c r="L42" s="541" t="s">
        <v>830</v>
      </c>
      <c r="M42" s="1162" t="str">
        <f>IF(ISERROR(VLOOKUP(CONCATENATE($B$9,"_",K42),'選手名簿'!$A:$E,5,FALSE))=TRUE,"",VLOOKUP(CONCATENATE($B$9,"_",K42),'選手名簿'!$A:$E,5,FALSE))</f>
        <v/>
      </c>
      <c r="N42" s="1162"/>
      <c r="O42" s="1162"/>
      <c r="P42" s="1162"/>
      <c r="Q42" s="1162"/>
      <c r="R42" s="541"/>
      <c r="S42" s="617"/>
      <c r="T42" s="541" t="s">
        <v>622</v>
      </c>
      <c r="U42" s="547"/>
      <c r="V42" s="541" t="s">
        <v>830</v>
      </c>
      <c r="W42" s="1162" t="str">
        <f>IF(ISERROR(VLOOKUP(CONCATENATE($W$9,"_",U42),'選手名簿'!$A:$E,5,FALSE))=TRUE,"",VLOOKUP(CONCATENATE($W$9,"_",U42),'選手名簿'!$A:$E,5,FALSE))</f>
        <v/>
      </c>
      <c r="X42" s="1162"/>
      <c r="Y42" s="1162"/>
      <c r="Z42" s="1162"/>
      <c r="AA42" s="1162"/>
      <c r="AB42" s="541" t="s">
        <v>443</v>
      </c>
      <c r="AC42" s="547"/>
      <c r="AD42" s="541" t="s">
        <v>830</v>
      </c>
      <c r="AE42" s="1162" t="str">
        <f>IF(ISERROR(VLOOKUP(CONCATENATE($W$9,"_",AC42),'選手名簿'!$A:$E,5,FALSE))=TRUE,"",VLOOKUP(CONCATENATE($W$9,"_",AC42),'選手名簿'!$A:$E,5,FALSE))</f>
        <v/>
      </c>
      <c r="AF42" s="1162"/>
      <c r="AG42" s="1162"/>
      <c r="AH42" s="1162"/>
      <c r="AI42" s="1162"/>
      <c r="AJ42" s="620"/>
      <c r="AK42" s="541"/>
      <c r="AL42" s="541"/>
      <c r="AN42" s="529"/>
      <c r="AO42" s="529"/>
      <c r="AP42" s="530"/>
      <c r="AQ42" s="530"/>
      <c r="AR42" s="530"/>
      <c r="AS42" s="530"/>
      <c r="AT42" s="530"/>
      <c r="AU42" s="529"/>
      <c r="AV42" s="529"/>
      <c r="AW42" s="529"/>
      <c r="AX42" s="529"/>
      <c r="AY42" s="530"/>
      <c r="AZ42" s="530"/>
      <c r="BA42" s="530"/>
      <c r="BB42" s="529"/>
      <c r="BC42" s="529"/>
      <c r="BD42" s="529"/>
    </row>
    <row r="43" spans="1:56" s="593" customFormat="1" ht="20.15" customHeight="1">
      <c r="A43" s="617"/>
      <c r="B43" s="541" t="s">
        <v>622</v>
      </c>
      <c r="C43" s="547"/>
      <c r="D43" s="541" t="s">
        <v>830</v>
      </c>
      <c r="E43" s="1162" t="str">
        <f>IF(ISERROR(VLOOKUP(CONCATENATE($B$9,"_",C43),'選手名簿'!$A:$E,5,FALSE))=TRUE,"",VLOOKUP(CONCATENATE($B$9,"_",C43),'選手名簿'!$A:$E,5,FALSE))</f>
        <v/>
      </c>
      <c r="F43" s="1162"/>
      <c r="G43" s="1162"/>
      <c r="H43" s="1162"/>
      <c r="I43" s="1162"/>
      <c r="J43" s="541" t="s">
        <v>443</v>
      </c>
      <c r="K43" s="547"/>
      <c r="L43" s="541" t="s">
        <v>830</v>
      </c>
      <c r="M43" s="1162" t="str">
        <f>IF(ISERROR(VLOOKUP(CONCATENATE($B$9,"_",K43),'選手名簿'!$A:$E,5,FALSE))=TRUE,"",VLOOKUP(CONCATENATE($B$9,"_",K43),'選手名簿'!$A:$E,5,FALSE))</f>
        <v/>
      </c>
      <c r="N43" s="1162"/>
      <c r="O43" s="1162"/>
      <c r="P43" s="1162"/>
      <c r="Q43" s="1162"/>
      <c r="R43" s="541"/>
      <c r="S43" s="617"/>
      <c r="T43" s="541" t="s">
        <v>622</v>
      </c>
      <c r="U43" s="547"/>
      <c r="V43" s="541" t="s">
        <v>830</v>
      </c>
      <c r="W43" s="1162" t="str">
        <f>IF(ISERROR(VLOOKUP(CONCATENATE($W$9,"_",U43),'選手名簿'!$A:$E,5,FALSE))=TRUE,"",VLOOKUP(CONCATENATE($W$9,"_",U43),'選手名簿'!$A:$E,5,FALSE))</f>
        <v/>
      </c>
      <c r="X43" s="1162"/>
      <c r="Y43" s="1162"/>
      <c r="Z43" s="1162"/>
      <c r="AA43" s="1162"/>
      <c r="AB43" s="541" t="s">
        <v>443</v>
      </c>
      <c r="AC43" s="547"/>
      <c r="AD43" s="541" t="s">
        <v>830</v>
      </c>
      <c r="AE43" s="1162" t="str">
        <f>IF(ISERROR(VLOOKUP(CONCATENATE($W$9,"_",AC43),'選手名簿'!$A:$E,5,FALSE))=TRUE,"",VLOOKUP(CONCATENATE($W$9,"_",AC43),'選手名簿'!$A:$E,5,FALSE))</f>
        <v/>
      </c>
      <c r="AF43" s="1162"/>
      <c r="AG43" s="1162"/>
      <c r="AH43" s="1162"/>
      <c r="AI43" s="1162"/>
      <c r="AJ43" s="620"/>
      <c r="AK43" s="541"/>
      <c r="AL43" s="541"/>
      <c r="AN43" s="529"/>
      <c r="AO43" s="529"/>
      <c r="AP43" s="530"/>
      <c r="AQ43" s="530"/>
      <c r="AR43" s="530"/>
      <c r="AS43" s="530"/>
      <c r="AT43" s="530"/>
      <c r="AU43" s="529"/>
      <c r="AV43" s="529"/>
      <c r="AW43" s="529"/>
      <c r="AX43" s="529"/>
      <c r="AY43" s="530"/>
      <c r="AZ43" s="530"/>
      <c r="BA43" s="530"/>
      <c r="BB43" s="529"/>
      <c r="BC43" s="529"/>
      <c r="BD43" s="529"/>
    </row>
    <row r="44" spans="1:56" s="593" customFormat="1" ht="20.15" customHeight="1">
      <c r="A44" s="617"/>
      <c r="B44" s="541" t="s">
        <v>622</v>
      </c>
      <c r="C44" s="547"/>
      <c r="D44" s="541" t="s">
        <v>830</v>
      </c>
      <c r="E44" s="1162" t="str">
        <f>IF(ISERROR(VLOOKUP(CONCATENATE($B$9,"_",C44),'選手名簿'!$A:$E,5,FALSE))=TRUE,"",VLOOKUP(CONCATENATE($B$9,"_",C44),'選手名簿'!$A:$E,5,FALSE))</f>
        <v/>
      </c>
      <c r="F44" s="1162"/>
      <c r="G44" s="1162"/>
      <c r="H44" s="1162"/>
      <c r="I44" s="1162"/>
      <c r="J44" s="541" t="s">
        <v>443</v>
      </c>
      <c r="K44" s="547"/>
      <c r="L44" s="541" t="s">
        <v>830</v>
      </c>
      <c r="M44" s="1162" t="str">
        <f>IF(ISERROR(VLOOKUP(CONCATENATE($B$9,"_",K44),'選手名簿'!$A:$E,5,FALSE))=TRUE,"",VLOOKUP(CONCATENATE($B$9,"_",K44),'選手名簿'!$A:$E,5,FALSE))</f>
        <v/>
      </c>
      <c r="N44" s="1162"/>
      <c r="O44" s="1162"/>
      <c r="P44" s="1162"/>
      <c r="Q44" s="1162"/>
      <c r="R44" s="541"/>
      <c r="S44" s="617"/>
      <c r="T44" s="541" t="s">
        <v>622</v>
      </c>
      <c r="U44" s="547"/>
      <c r="V44" s="541" t="s">
        <v>830</v>
      </c>
      <c r="W44" s="1162" t="str">
        <f>IF(ISERROR(VLOOKUP(CONCATENATE($W$9,"_",U44),'選手名簿'!$A:$E,5,FALSE))=TRUE,"",VLOOKUP(CONCATENATE($W$9,"_",U44),'選手名簿'!$A:$E,5,FALSE))</f>
        <v/>
      </c>
      <c r="X44" s="1162"/>
      <c r="Y44" s="1162"/>
      <c r="Z44" s="1162"/>
      <c r="AA44" s="1162"/>
      <c r="AB44" s="541" t="s">
        <v>443</v>
      </c>
      <c r="AC44" s="547"/>
      <c r="AD44" s="541" t="s">
        <v>830</v>
      </c>
      <c r="AE44" s="1162" t="str">
        <f>IF(ISERROR(VLOOKUP(CONCATENATE($W$9,"_",AC44),'選手名簿'!$A:$E,5,FALSE))=TRUE,"",VLOOKUP(CONCATENATE($W$9,"_",AC44),'選手名簿'!$A:$E,5,FALSE))</f>
        <v/>
      </c>
      <c r="AF44" s="1162"/>
      <c r="AG44" s="1162"/>
      <c r="AH44" s="1162"/>
      <c r="AI44" s="1162"/>
      <c r="AJ44" s="620"/>
      <c r="AK44" s="541"/>
      <c r="AL44" s="541"/>
      <c r="AN44" s="529"/>
      <c r="AO44" s="529"/>
      <c r="AP44" s="530"/>
      <c r="AQ44" s="530"/>
      <c r="AR44" s="530"/>
      <c r="AS44" s="530"/>
      <c r="AT44" s="530"/>
      <c r="AU44" s="529"/>
      <c r="AV44" s="529"/>
      <c r="AW44" s="529"/>
      <c r="AX44" s="529"/>
      <c r="AY44" s="530"/>
      <c r="AZ44" s="530"/>
      <c r="BA44" s="530"/>
      <c r="BB44" s="529"/>
      <c r="BC44" s="529"/>
      <c r="BD44" s="529"/>
    </row>
    <row r="45" spans="1:56" s="593" customFormat="1" ht="20.15" customHeight="1">
      <c r="A45" s="621"/>
      <c r="B45" s="616" t="s">
        <v>622</v>
      </c>
      <c r="C45" s="622"/>
      <c r="D45" s="616" t="s">
        <v>830</v>
      </c>
      <c r="E45" s="1227" t="str">
        <f>IF(ISERROR(VLOOKUP(CONCATENATE($B$9,"_",C45),'選手名簿'!$A:$E,5,FALSE))=TRUE,"",VLOOKUP(CONCATENATE($B$9,"_",C45),'選手名簿'!$A:$E,5,FALSE))</f>
        <v/>
      </c>
      <c r="F45" s="1227"/>
      <c r="G45" s="1227"/>
      <c r="H45" s="1227"/>
      <c r="I45" s="1227"/>
      <c r="J45" s="616" t="s">
        <v>443</v>
      </c>
      <c r="K45" s="622"/>
      <c r="L45" s="616" t="s">
        <v>830</v>
      </c>
      <c r="M45" s="1227" t="str">
        <f>IF(ISERROR(VLOOKUP(CONCATENATE($B$9,"_",K45),'選手名簿'!$A:$E,5,FALSE))=TRUE,"",VLOOKUP(CONCATENATE($B$9,"_",K45),'選手名簿'!$A:$E,5,FALSE))</f>
        <v/>
      </c>
      <c r="N45" s="1227"/>
      <c r="O45" s="1227"/>
      <c r="P45" s="1227"/>
      <c r="Q45" s="1227"/>
      <c r="R45" s="616"/>
      <c r="S45" s="621"/>
      <c r="T45" s="616" t="s">
        <v>622</v>
      </c>
      <c r="U45" s="622"/>
      <c r="V45" s="616" t="s">
        <v>830</v>
      </c>
      <c r="W45" s="1227" t="str">
        <f>IF(ISERROR(VLOOKUP(CONCATENATE($W$9,"_",U45),'選手名簿'!$A:$E,5,FALSE))=TRUE,"",VLOOKUP(CONCATENATE($W$9,"_",U45),'選手名簿'!$A:$E,5,FALSE))</f>
        <v/>
      </c>
      <c r="X45" s="1227"/>
      <c r="Y45" s="1227"/>
      <c r="Z45" s="1227"/>
      <c r="AA45" s="1227"/>
      <c r="AB45" s="616" t="s">
        <v>443</v>
      </c>
      <c r="AC45" s="622"/>
      <c r="AD45" s="616" t="s">
        <v>830</v>
      </c>
      <c r="AE45" s="1227" t="str">
        <f>IF(ISERROR(VLOOKUP(CONCATENATE($W$9,"_",AC45),'選手名簿'!$A:$E,5,FALSE))=TRUE,"",VLOOKUP(CONCATENATE($W$9,"_",AC45),'選手名簿'!$A:$E,5,FALSE))</f>
        <v/>
      </c>
      <c r="AF45" s="1227"/>
      <c r="AG45" s="1227"/>
      <c r="AH45" s="1227"/>
      <c r="AI45" s="1227"/>
      <c r="AJ45" s="623"/>
      <c r="AK45" s="541"/>
      <c r="AL45" s="541"/>
      <c r="AN45" s="529"/>
      <c r="AO45" s="529"/>
      <c r="AP45" s="530"/>
      <c r="AQ45" s="530"/>
      <c r="AR45" s="530"/>
      <c r="AS45" s="530"/>
      <c r="AT45" s="530"/>
      <c r="AU45" s="529"/>
      <c r="AV45" s="529"/>
      <c r="AW45" s="529"/>
      <c r="AX45" s="529"/>
      <c r="AY45" s="530"/>
      <c r="AZ45" s="530"/>
      <c r="BA45" s="530"/>
      <c r="BB45" s="529"/>
      <c r="BC45" s="529"/>
      <c r="BD45" s="529"/>
    </row>
    <row r="46" spans="1:54" s="541" customFormat="1" ht="36" customHeight="1">
      <c r="A46" s="1168" t="s">
        <v>848</v>
      </c>
      <c r="B46" s="1231"/>
      <c r="C46" s="1231"/>
      <c r="D46" s="1231"/>
      <c r="E46" s="1231"/>
      <c r="F46" s="1231"/>
      <c r="G46" s="1157"/>
      <c r="H46" s="1169" t="s">
        <v>843</v>
      </c>
      <c r="I46" s="1157"/>
      <c r="J46" s="1169" t="s">
        <v>824</v>
      </c>
      <c r="K46" s="1157"/>
      <c r="L46" s="1231" t="s">
        <v>823</v>
      </c>
      <c r="M46" s="1157"/>
      <c r="N46" s="1169" t="s">
        <v>650</v>
      </c>
      <c r="O46" s="1157"/>
      <c r="P46" s="1169" t="s">
        <v>646</v>
      </c>
      <c r="Q46" s="1157"/>
      <c r="R46" s="1232" t="s">
        <v>849</v>
      </c>
      <c r="S46" s="1153"/>
      <c r="T46" s="1169" t="s">
        <v>646</v>
      </c>
      <c r="U46" s="1157"/>
      <c r="V46" s="1169" t="s">
        <v>650</v>
      </c>
      <c r="W46" s="1157"/>
      <c r="X46" s="1231" t="s">
        <v>823</v>
      </c>
      <c r="Y46" s="1157"/>
      <c r="Z46" s="1169" t="s">
        <v>824</v>
      </c>
      <c r="AA46" s="1231"/>
      <c r="AB46" s="1169" t="s">
        <v>843</v>
      </c>
      <c r="AC46" s="1157"/>
      <c r="AD46" s="1169" t="s">
        <v>848</v>
      </c>
      <c r="AE46" s="1231"/>
      <c r="AF46" s="1231"/>
      <c r="AG46" s="1231"/>
      <c r="AH46" s="1231"/>
      <c r="AI46" s="1231"/>
      <c r="AJ46" s="1221"/>
      <c r="AP46" s="530"/>
      <c r="AQ46" s="530"/>
      <c r="AR46" s="530"/>
      <c r="AS46" s="530"/>
      <c r="AT46" s="530"/>
      <c r="AX46" s="529"/>
      <c r="AY46" s="530"/>
      <c r="AZ46" s="530"/>
      <c r="BA46" s="530"/>
      <c r="BB46" s="529"/>
    </row>
    <row r="47" spans="1:54" s="541" customFormat="1" ht="20.15" customHeight="1">
      <c r="A47" s="617"/>
      <c r="B47" s="547"/>
      <c r="C47" s="547"/>
      <c r="D47" s="547"/>
      <c r="E47" s="547"/>
      <c r="F47" s="547"/>
      <c r="G47" s="547"/>
      <c r="H47" s="1233">
        <f aca="true" t="shared" si="2" ref="H47:H51">SUM(J47:Q47)</f>
        <v>5</v>
      </c>
      <c r="I47" s="1233"/>
      <c r="J47" s="1214"/>
      <c r="K47" s="1214"/>
      <c r="L47" s="1234"/>
      <c r="M47" s="1213"/>
      <c r="N47" s="1212">
        <v>2</v>
      </c>
      <c r="O47" s="1213"/>
      <c r="P47" s="1212">
        <v>3</v>
      </c>
      <c r="Q47" s="1213"/>
      <c r="R47" s="556" t="s">
        <v>850</v>
      </c>
      <c r="S47" s="550" t="s">
        <v>851</v>
      </c>
      <c r="T47" s="1212">
        <v>5</v>
      </c>
      <c r="U47" s="1213"/>
      <c r="V47" s="1212">
        <v>5</v>
      </c>
      <c r="W47" s="1213"/>
      <c r="X47" s="1234"/>
      <c r="Y47" s="1213"/>
      <c r="Z47" s="1214"/>
      <c r="AA47" s="1214"/>
      <c r="AB47" s="1233">
        <f aca="true" t="shared" si="3" ref="AB47:AB51">SUM(T47:AA47)</f>
        <v>10</v>
      </c>
      <c r="AC47" s="1233"/>
      <c r="AD47" s="624"/>
      <c r="AE47" s="624"/>
      <c r="AF47" s="624"/>
      <c r="AG47" s="624"/>
      <c r="AH47" s="624"/>
      <c r="AI47" s="624"/>
      <c r="AJ47" s="625"/>
      <c r="AP47" s="530"/>
      <c r="AQ47" s="530"/>
      <c r="AR47" s="530"/>
      <c r="AS47" s="530"/>
      <c r="AT47" s="530"/>
      <c r="AX47" s="529"/>
      <c r="AY47" s="530"/>
      <c r="AZ47" s="530"/>
      <c r="BA47" s="530"/>
      <c r="BB47" s="529"/>
    </row>
    <row r="48" spans="1:54" s="541" customFormat="1" ht="20.15" customHeight="1">
      <c r="A48" s="617"/>
      <c r="B48" s="547"/>
      <c r="C48" s="547"/>
      <c r="D48" s="547"/>
      <c r="E48" s="547"/>
      <c r="F48" s="547"/>
      <c r="G48" s="547"/>
      <c r="H48" s="1233">
        <f t="shared" si="2"/>
        <v>3</v>
      </c>
      <c r="I48" s="1233"/>
      <c r="J48" s="1214"/>
      <c r="K48" s="1214"/>
      <c r="L48" s="1234"/>
      <c r="M48" s="1213"/>
      <c r="N48" s="1212">
        <v>3</v>
      </c>
      <c r="O48" s="1213"/>
      <c r="P48" s="1212">
        <v>0</v>
      </c>
      <c r="Q48" s="1213"/>
      <c r="R48" s="556" t="s">
        <v>852</v>
      </c>
      <c r="S48" s="550" t="s">
        <v>851</v>
      </c>
      <c r="T48" s="1212">
        <v>1</v>
      </c>
      <c r="U48" s="1213"/>
      <c r="V48" s="1212">
        <v>1</v>
      </c>
      <c r="W48" s="1213"/>
      <c r="X48" s="1234"/>
      <c r="Y48" s="1213"/>
      <c r="Z48" s="1214"/>
      <c r="AA48" s="1214"/>
      <c r="AB48" s="1233">
        <f t="shared" si="3"/>
        <v>2</v>
      </c>
      <c r="AC48" s="1233"/>
      <c r="AD48" s="547"/>
      <c r="AE48" s="547"/>
      <c r="AF48" s="547"/>
      <c r="AG48" s="547"/>
      <c r="AH48" s="547"/>
      <c r="AI48" s="547"/>
      <c r="AJ48" s="548"/>
      <c r="AP48" s="530"/>
      <c r="AQ48" s="530"/>
      <c r="AR48" s="530"/>
      <c r="AS48" s="530"/>
      <c r="AT48" s="530"/>
      <c r="AX48" s="529"/>
      <c r="AY48" s="530"/>
      <c r="AZ48" s="530"/>
      <c r="BA48" s="530"/>
      <c r="BB48" s="529"/>
    </row>
    <row r="49" spans="1:54" s="541" customFormat="1" ht="20.15" customHeight="1">
      <c r="A49" s="617"/>
      <c r="B49" s="547"/>
      <c r="C49" s="547"/>
      <c r="D49" s="547"/>
      <c r="E49" s="547"/>
      <c r="F49" s="547"/>
      <c r="G49" s="547"/>
      <c r="H49" s="1233">
        <f t="shared" si="2"/>
        <v>2</v>
      </c>
      <c r="I49" s="1233"/>
      <c r="J49" s="1214"/>
      <c r="K49" s="1214"/>
      <c r="L49" s="1234"/>
      <c r="M49" s="1213"/>
      <c r="N49" s="1212">
        <v>0</v>
      </c>
      <c r="O49" s="1213"/>
      <c r="P49" s="1212">
        <v>2</v>
      </c>
      <c r="Q49" s="1213"/>
      <c r="R49" s="556" t="s">
        <v>853</v>
      </c>
      <c r="S49" s="550" t="s">
        <v>854</v>
      </c>
      <c r="T49" s="1212">
        <v>3</v>
      </c>
      <c r="U49" s="1213"/>
      <c r="V49" s="1212">
        <v>3</v>
      </c>
      <c r="W49" s="1213"/>
      <c r="X49" s="1234"/>
      <c r="Y49" s="1213"/>
      <c r="Z49" s="1214"/>
      <c r="AA49" s="1214"/>
      <c r="AB49" s="1233">
        <f t="shared" si="3"/>
        <v>6</v>
      </c>
      <c r="AC49" s="1233"/>
      <c r="AD49" s="547"/>
      <c r="AE49" s="547"/>
      <c r="AF49" s="547"/>
      <c r="AG49" s="547"/>
      <c r="AH49" s="547"/>
      <c r="AI49" s="547"/>
      <c r="AJ49" s="548"/>
      <c r="AP49" s="530"/>
      <c r="AQ49" s="530"/>
      <c r="AR49" s="530"/>
      <c r="AS49" s="530"/>
      <c r="AT49" s="530"/>
      <c r="AX49" s="529"/>
      <c r="AY49" s="530"/>
      <c r="AZ49" s="530"/>
      <c r="BA49" s="530"/>
      <c r="BB49" s="529"/>
    </row>
    <row r="50" spans="1:54" s="541" customFormat="1" ht="20.15" customHeight="1">
      <c r="A50" s="617"/>
      <c r="B50" s="547"/>
      <c r="C50" s="547"/>
      <c r="D50" s="547"/>
      <c r="E50" s="547"/>
      <c r="F50" s="547"/>
      <c r="G50" s="547"/>
      <c r="H50" s="1233">
        <f t="shared" si="2"/>
        <v>1</v>
      </c>
      <c r="I50" s="1233"/>
      <c r="J50" s="1214"/>
      <c r="K50" s="1214"/>
      <c r="L50" s="1234"/>
      <c r="M50" s="1213"/>
      <c r="N50" s="1212">
        <v>1</v>
      </c>
      <c r="O50" s="1213"/>
      <c r="P50" s="1212">
        <v>0</v>
      </c>
      <c r="Q50" s="1213"/>
      <c r="R50" s="556" t="s">
        <v>855</v>
      </c>
      <c r="S50" s="550" t="s">
        <v>854</v>
      </c>
      <c r="T50" s="1212">
        <v>0</v>
      </c>
      <c r="U50" s="1213"/>
      <c r="V50" s="1212">
        <v>0</v>
      </c>
      <c r="W50" s="1213"/>
      <c r="X50" s="1234"/>
      <c r="Y50" s="1213"/>
      <c r="Z50" s="1214"/>
      <c r="AA50" s="1214"/>
      <c r="AB50" s="1233">
        <f t="shared" si="3"/>
        <v>0</v>
      </c>
      <c r="AC50" s="1233"/>
      <c r="AD50" s="547"/>
      <c r="AE50" s="547"/>
      <c r="AF50" s="547"/>
      <c r="AG50" s="547"/>
      <c r="AH50" s="547"/>
      <c r="AI50" s="547"/>
      <c r="AJ50" s="548"/>
      <c r="AP50" s="530"/>
      <c r="AQ50" s="530"/>
      <c r="AR50" s="530"/>
      <c r="AS50" s="530"/>
      <c r="AT50" s="530"/>
      <c r="AX50" s="529"/>
      <c r="AY50" s="530"/>
      <c r="AZ50" s="530"/>
      <c r="BA50" s="530"/>
      <c r="BB50" s="529"/>
    </row>
    <row r="51" spans="1:54" s="541" customFormat="1" ht="20.15" customHeight="1">
      <c r="A51" s="626"/>
      <c r="B51" s="551"/>
      <c r="C51" s="551"/>
      <c r="D51" s="551"/>
      <c r="E51" s="551"/>
      <c r="F51" s="551"/>
      <c r="G51" s="551"/>
      <c r="H51" s="1233">
        <f t="shared" si="2"/>
        <v>1</v>
      </c>
      <c r="I51" s="1233"/>
      <c r="J51" s="1214"/>
      <c r="K51" s="1214"/>
      <c r="L51" s="1234"/>
      <c r="M51" s="1213"/>
      <c r="N51" s="1212">
        <v>1</v>
      </c>
      <c r="O51" s="1213"/>
      <c r="P51" s="1212">
        <v>0</v>
      </c>
      <c r="Q51" s="1213"/>
      <c r="R51" s="556" t="s">
        <v>856</v>
      </c>
      <c r="S51" s="543" t="s">
        <v>851</v>
      </c>
      <c r="T51" s="1212">
        <v>0</v>
      </c>
      <c r="U51" s="1213"/>
      <c r="V51" s="1212">
        <v>0</v>
      </c>
      <c r="W51" s="1213"/>
      <c r="X51" s="1234"/>
      <c r="Y51" s="1213"/>
      <c r="Z51" s="1214"/>
      <c r="AA51" s="1214"/>
      <c r="AB51" s="1233">
        <f t="shared" si="3"/>
        <v>0</v>
      </c>
      <c r="AC51" s="1233"/>
      <c r="AD51" s="551"/>
      <c r="AE51" s="551"/>
      <c r="AF51" s="551"/>
      <c r="AG51" s="551"/>
      <c r="AH51" s="551"/>
      <c r="AI51" s="551"/>
      <c r="AJ51" s="552"/>
      <c r="AP51" s="530"/>
      <c r="AQ51" s="530"/>
      <c r="AR51" s="530"/>
      <c r="AS51" s="530"/>
      <c r="AT51" s="530"/>
      <c r="AX51" s="529"/>
      <c r="AY51" s="530"/>
      <c r="AZ51" s="530"/>
      <c r="BA51" s="530"/>
      <c r="BB51" s="529"/>
    </row>
    <row r="52" spans="1:54" s="541" customFormat="1" ht="20.15" customHeight="1">
      <c r="A52" s="1235" t="s">
        <v>786</v>
      </c>
      <c r="B52" s="1215"/>
      <c r="C52" s="1171"/>
      <c r="D52" s="1185" t="s">
        <v>658</v>
      </c>
      <c r="E52" s="1171"/>
      <c r="F52" s="1185" t="s">
        <v>857</v>
      </c>
      <c r="G52" s="1215"/>
      <c r="H52" s="1215"/>
      <c r="I52" s="1215"/>
      <c r="J52" s="1215"/>
      <c r="K52" s="1215"/>
      <c r="L52" s="1215"/>
      <c r="M52" s="1215"/>
      <c r="N52" s="1215"/>
      <c r="O52" s="1215"/>
      <c r="P52" s="1215"/>
      <c r="Q52" s="1215"/>
      <c r="R52" s="1236"/>
      <c r="S52" s="1235" t="s">
        <v>786</v>
      </c>
      <c r="T52" s="1215"/>
      <c r="U52" s="1171"/>
      <c r="V52" s="1185" t="s">
        <v>658</v>
      </c>
      <c r="W52" s="1171"/>
      <c r="X52" s="1185" t="s">
        <v>857</v>
      </c>
      <c r="Y52" s="1215"/>
      <c r="Z52" s="1215"/>
      <c r="AA52" s="1215"/>
      <c r="AB52" s="1215"/>
      <c r="AC52" s="1215"/>
      <c r="AD52" s="1215"/>
      <c r="AE52" s="1215"/>
      <c r="AF52" s="1215"/>
      <c r="AG52" s="1215"/>
      <c r="AH52" s="1215"/>
      <c r="AI52" s="1215"/>
      <c r="AJ52" s="1236"/>
      <c r="AP52" s="530"/>
      <c r="AQ52" s="530"/>
      <c r="AR52" s="530"/>
      <c r="AS52" s="530"/>
      <c r="AT52" s="530"/>
      <c r="AX52" s="529"/>
      <c r="AY52" s="530"/>
      <c r="AZ52" s="530"/>
      <c r="BA52" s="530"/>
      <c r="BB52" s="529"/>
    </row>
    <row r="53" spans="1:54" s="541" customFormat="1" ht="20.15" customHeight="1">
      <c r="A53" s="580"/>
      <c r="B53" s="606">
        <v>28</v>
      </c>
      <c r="C53" s="550" t="s">
        <v>622</v>
      </c>
      <c r="D53" s="1212">
        <v>3</v>
      </c>
      <c r="E53" s="1213"/>
      <c r="F53" s="1212" t="s">
        <v>10020</v>
      </c>
      <c r="G53" s="1234"/>
      <c r="H53" s="1234"/>
      <c r="I53" s="1234"/>
      <c r="J53" s="1234"/>
      <c r="K53" s="1234"/>
      <c r="L53" s="1234"/>
      <c r="M53" s="1234"/>
      <c r="N53" s="1234"/>
      <c r="O53" s="1234"/>
      <c r="P53" s="1234"/>
      <c r="Q53" s="1234"/>
      <c r="R53" s="1237"/>
      <c r="S53" s="580"/>
      <c r="T53" s="606"/>
      <c r="U53" s="550" t="s">
        <v>622</v>
      </c>
      <c r="V53" s="1212"/>
      <c r="W53" s="1213"/>
      <c r="X53" s="1212"/>
      <c r="Y53" s="1234"/>
      <c r="Z53" s="1234"/>
      <c r="AA53" s="1234"/>
      <c r="AB53" s="1234"/>
      <c r="AC53" s="1234"/>
      <c r="AD53" s="1234"/>
      <c r="AE53" s="1234"/>
      <c r="AF53" s="1234"/>
      <c r="AG53" s="1234"/>
      <c r="AH53" s="1234"/>
      <c r="AI53" s="1234"/>
      <c r="AJ53" s="1237"/>
      <c r="AP53" s="530"/>
      <c r="AQ53" s="530"/>
      <c r="AR53" s="530"/>
      <c r="AS53" s="530"/>
      <c r="AT53" s="530"/>
      <c r="AX53" s="529"/>
      <c r="AY53" s="530"/>
      <c r="AZ53" s="530"/>
      <c r="BA53" s="530"/>
      <c r="BB53" s="529"/>
    </row>
    <row r="54" spans="1:54" s="541" customFormat="1" ht="20.15" customHeight="1">
      <c r="A54" s="580"/>
      <c r="B54" s="606">
        <v>29</v>
      </c>
      <c r="C54" s="550" t="s">
        <v>622</v>
      </c>
      <c r="D54" s="1212">
        <v>14</v>
      </c>
      <c r="E54" s="1213"/>
      <c r="F54" s="1212" t="s">
        <v>10021</v>
      </c>
      <c r="G54" s="1234"/>
      <c r="H54" s="1234"/>
      <c r="I54" s="1234"/>
      <c r="J54" s="1234"/>
      <c r="K54" s="1234"/>
      <c r="L54" s="1234"/>
      <c r="M54" s="1234"/>
      <c r="N54" s="1234"/>
      <c r="O54" s="1234"/>
      <c r="P54" s="1234"/>
      <c r="Q54" s="1234"/>
      <c r="R54" s="1237"/>
      <c r="S54" s="580"/>
      <c r="T54" s="606"/>
      <c r="U54" s="550" t="s">
        <v>622</v>
      </c>
      <c r="V54" s="1212"/>
      <c r="W54" s="1213"/>
      <c r="X54" s="1212"/>
      <c r="Y54" s="1234"/>
      <c r="Z54" s="1234"/>
      <c r="AA54" s="1234"/>
      <c r="AB54" s="1234"/>
      <c r="AC54" s="1234"/>
      <c r="AD54" s="1234"/>
      <c r="AE54" s="1234"/>
      <c r="AF54" s="1234"/>
      <c r="AG54" s="1234"/>
      <c r="AH54" s="1234"/>
      <c r="AI54" s="1234"/>
      <c r="AJ54" s="1237"/>
      <c r="AP54" s="530"/>
      <c r="AQ54" s="530"/>
      <c r="AR54" s="530"/>
      <c r="AS54" s="530"/>
      <c r="AT54" s="530"/>
      <c r="AX54" s="529"/>
      <c r="AY54" s="530"/>
      <c r="AZ54" s="530"/>
      <c r="BA54" s="530"/>
      <c r="BB54" s="529"/>
    </row>
    <row r="55" spans="1:54" s="541" customFormat="1" ht="20.15" customHeight="1">
      <c r="A55" s="580"/>
      <c r="B55" s="606"/>
      <c r="C55" s="550" t="s">
        <v>622</v>
      </c>
      <c r="D55" s="1212"/>
      <c r="E55" s="1213"/>
      <c r="F55" s="1212"/>
      <c r="G55" s="1234"/>
      <c r="H55" s="1234"/>
      <c r="I55" s="1234"/>
      <c r="J55" s="1234"/>
      <c r="K55" s="1234"/>
      <c r="L55" s="1234"/>
      <c r="M55" s="1234"/>
      <c r="N55" s="1234"/>
      <c r="O55" s="1234"/>
      <c r="P55" s="1234"/>
      <c r="Q55" s="1234"/>
      <c r="R55" s="1237"/>
      <c r="S55" s="580"/>
      <c r="T55" s="606"/>
      <c r="U55" s="550" t="s">
        <v>622</v>
      </c>
      <c r="V55" s="1212"/>
      <c r="W55" s="1213"/>
      <c r="X55" s="1212"/>
      <c r="Y55" s="1234"/>
      <c r="Z55" s="1234"/>
      <c r="AA55" s="1234"/>
      <c r="AB55" s="1234"/>
      <c r="AC55" s="1234"/>
      <c r="AD55" s="1234"/>
      <c r="AE55" s="1234"/>
      <c r="AF55" s="1234"/>
      <c r="AG55" s="1234"/>
      <c r="AH55" s="1234"/>
      <c r="AI55" s="1234"/>
      <c r="AJ55" s="1237"/>
      <c r="AP55" s="530"/>
      <c r="AQ55" s="530"/>
      <c r="AR55" s="530"/>
      <c r="AS55" s="530"/>
      <c r="AT55" s="530"/>
      <c r="AX55" s="529"/>
      <c r="AY55" s="530"/>
      <c r="AZ55" s="530"/>
      <c r="BA55" s="530"/>
      <c r="BB55" s="529"/>
    </row>
    <row r="56" spans="1:54" s="541" customFormat="1" ht="20.15" customHeight="1">
      <c r="A56" s="580"/>
      <c r="B56" s="606"/>
      <c r="C56" s="550" t="s">
        <v>622</v>
      </c>
      <c r="D56" s="1212"/>
      <c r="E56" s="1213"/>
      <c r="F56" s="1212"/>
      <c r="G56" s="1234"/>
      <c r="H56" s="1234"/>
      <c r="I56" s="1234"/>
      <c r="J56" s="1234"/>
      <c r="K56" s="1234"/>
      <c r="L56" s="1234"/>
      <c r="M56" s="1234"/>
      <c r="N56" s="1234"/>
      <c r="O56" s="1234"/>
      <c r="P56" s="1234"/>
      <c r="Q56" s="1234"/>
      <c r="R56" s="1237"/>
      <c r="S56" s="580"/>
      <c r="T56" s="606"/>
      <c r="U56" s="550" t="s">
        <v>622</v>
      </c>
      <c r="V56" s="1212"/>
      <c r="W56" s="1213"/>
      <c r="X56" s="1212"/>
      <c r="Y56" s="1234"/>
      <c r="Z56" s="1234"/>
      <c r="AA56" s="1234"/>
      <c r="AB56" s="1234"/>
      <c r="AC56" s="1234"/>
      <c r="AD56" s="1234"/>
      <c r="AE56" s="1234"/>
      <c r="AF56" s="1234"/>
      <c r="AG56" s="1234"/>
      <c r="AH56" s="1234"/>
      <c r="AI56" s="1234"/>
      <c r="AJ56" s="1237"/>
      <c r="AP56" s="530"/>
      <c r="AQ56" s="530"/>
      <c r="AR56" s="530"/>
      <c r="AS56" s="530"/>
      <c r="AT56" s="530"/>
      <c r="AX56" s="529"/>
      <c r="AY56" s="530"/>
      <c r="AZ56" s="530"/>
      <c r="BA56" s="530"/>
      <c r="BB56" s="529"/>
    </row>
    <row r="57" spans="1:54" s="541" customFormat="1" ht="20.15" customHeight="1">
      <c r="A57" s="580"/>
      <c r="B57" s="606"/>
      <c r="C57" s="550" t="s">
        <v>622</v>
      </c>
      <c r="D57" s="1212"/>
      <c r="E57" s="1213"/>
      <c r="F57" s="1212"/>
      <c r="G57" s="1234"/>
      <c r="H57" s="1234"/>
      <c r="I57" s="1234"/>
      <c r="J57" s="1234"/>
      <c r="K57" s="1234"/>
      <c r="L57" s="1234"/>
      <c r="M57" s="1234"/>
      <c r="N57" s="1234"/>
      <c r="O57" s="1234"/>
      <c r="P57" s="1234"/>
      <c r="Q57" s="1234"/>
      <c r="R57" s="1237"/>
      <c r="S57" s="580"/>
      <c r="T57" s="606"/>
      <c r="U57" s="550" t="s">
        <v>622</v>
      </c>
      <c r="V57" s="1212"/>
      <c r="W57" s="1213"/>
      <c r="X57" s="1212"/>
      <c r="Y57" s="1234"/>
      <c r="Z57" s="1234"/>
      <c r="AA57" s="1234"/>
      <c r="AB57" s="1234"/>
      <c r="AC57" s="1234"/>
      <c r="AD57" s="1234"/>
      <c r="AE57" s="1234"/>
      <c r="AF57" s="1234"/>
      <c r="AG57" s="1234"/>
      <c r="AH57" s="1234"/>
      <c r="AI57" s="1234"/>
      <c r="AJ57" s="1237"/>
      <c r="AP57" s="530"/>
      <c r="AQ57" s="530"/>
      <c r="AR57" s="530"/>
      <c r="AS57" s="530"/>
      <c r="AT57" s="530"/>
      <c r="AX57" s="529"/>
      <c r="AY57" s="530"/>
      <c r="AZ57" s="530"/>
      <c r="BA57" s="530"/>
      <c r="BB57" s="529"/>
    </row>
    <row r="58" spans="1:54" s="541" customFormat="1" ht="20.15" customHeight="1">
      <c r="A58" s="580"/>
      <c r="B58" s="606"/>
      <c r="C58" s="550" t="s">
        <v>622</v>
      </c>
      <c r="D58" s="1212"/>
      <c r="E58" s="1213"/>
      <c r="F58" s="1212"/>
      <c r="G58" s="1234"/>
      <c r="H58" s="1234"/>
      <c r="I58" s="1234"/>
      <c r="J58" s="1234"/>
      <c r="K58" s="1234"/>
      <c r="L58" s="1234"/>
      <c r="M58" s="1234"/>
      <c r="N58" s="1234"/>
      <c r="O58" s="1234"/>
      <c r="P58" s="1234"/>
      <c r="Q58" s="1234"/>
      <c r="R58" s="1237"/>
      <c r="S58" s="580"/>
      <c r="T58" s="606"/>
      <c r="U58" s="550" t="s">
        <v>622</v>
      </c>
      <c r="V58" s="1212"/>
      <c r="W58" s="1213"/>
      <c r="X58" s="1212"/>
      <c r="Y58" s="1234"/>
      <c r="Z58" s="1234"/>
      <c r="AA58" s="1234"/>
      <c r="AB58" s="1234"/>
      <c r="AC58" s="1234"/>
      <c r="AD58" s="1234"/>
      <c r="AE58" s="1234"/>
      <c r="AF58" s="1234"/>
      <c r="AG58" s="1234"/>
      <c r="AH58" s="1234"/>
      <c r="AI58" s="1234"/>
      <c r="AJ58" s="1237"/>
      <c r="AP58" s="530"/>
      <c r="AQ58" s="530"/>
      <c r="AR58" s="530"/>
      <c r="AS58" s="530"/>
      <c r="AT58" s="530"/>
      <c r="AX58" s="529"/>
      <c r="AY58" s="530"/>
      <c r="AZ58" s="530"/>
      <c r="BA58" s="530"/>
      <c r="BB58" s="529"/>
    </row>
    <row r="59" spans="1:54" s="541" customFormat="1" ht="20.15" customHeight="1">
      <c r="A59" s="627" t="s">
        <v>858</v>
      </c>
      <c r="B59" s="628"/>
      <c r="C59" s="629"/>
      <c r="D59" s="1238" t="s">
        <v>859</v>
      </c>
      <c r="E59" s="1238"/>
      <c r="F59" s="1238"/>
      <c r="G59" s="629"/>
      <c r="H59" s="1238" t="s">
        <v>860</v>
      </c>
      <c r="I59" s="1238"/>
      <c r="J59" s="629" t="s">
        <v>861</v>
      </c>
      <c r="K59" s="629"/>
      <c r="L59" s="1238" t="s">
        <v>862</v>
      </c>
      <c r="M59" s="1238"/>
      <c r="N59" s="1238"/>
      <c r="O59" s="629" t="s">
        <v>443</v>
      </c>
      <c r="P59" s="629"/>
      <c r="Q59" s="1238" t="s">
        <v>863</v>
      </c>
      <c r="R59" s="1238"/>
      <c r="S59" s="629" t="s">
        <v>864</v>
      </c>
      <c r="T59" s="629"/>
      <c r="U59" s="1238" t="s">
        <v>865</v>
      </c>
      <c r="V59" s="1238"/>
      <c r="W59" s="629" t="s">
        <v>562</v>
      </c>
      <c r="X59" s="629"/>
      <c r="Y59" s="1238" t="s">
        <v>866</v>
      </c>
      <c r="Z59" s="1238"/>
      <c r="AA59" s="1238"/>
      <c r="AB59" s="629" t="s">
        <v>867</v>
      </c>
      <c r="AC59" s="629"/>
      <c r="AD59" s="1238" t="s">
        <v>868</v>
      </c>
      <c r="AE59" s="1238"/>
      <c r="AF59" s="629" t="s">
        <v>869</v>
      </c>
      <c r="AG59" s="629"/>
      <c r="AH59" s="629"/>
      <c r="AI59" s="629"/>
      <c r="AJ59" s="630"/>
      <c r="AP59" s="530"/>
      <c r="AQ59" s="530"/>
      <c r="AR59" s="530"/>
      <c r="AS59" s="530"/>
      <c r="AT59" s="530"/>
      <c r="AX59" s="529"/>
      <c r="AY59" s="530"/>
      <c r="AZ59" s="530"/>
      <c r="BA59" s="530"/>
      <c r="BB59" s="529"/>
    </row>
    <row r="60" spans="1:36" ht="18.75" customHeight="1" hidden="1">
      <c r="A60" s="531"/>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631"/>
    </row>
    <row r="61" spans="1:54" s="593" customFormat="1" ht="20.15" customHeight="1" hidden="1">
      <c r="A61" s="1249" t="s">
        <v>870</v>
      </c>
      <c r="B61" s="1250"/>
      <c r="C61" s="1250"/>
      <c r="D61" s="1250"/>
      <c r="E61" s="632" t="s">
        <v>451</v>
      </c>
      <c r="F61" s="1251"/>
      <c r="G61" s="1251"/>
      <c r="H61" s="1251"/>
      <c r="I61" s="1251"/>
      <c r="J61" s="1251"/>
      <c r="K61" s="632" t="s">
        <v>647</v>
      </c>
      <c r="L61" s="632"/>
      <c r="M61" s="1250" t="s">
        <v>871</v>
      </c>
      <c r="N61" s="1250"/>
      <c r="O61" s="1250"/>
      <c r="P61" s="1250"/>
      <c r="Q61" s="1250"/>
      <c r="R61" s="632" t="s">
        <v>451</v>
      </c>
      <c r="S61" s="1250" t="s">
        <v>872</v>
      </c>
      <c r="T61" s="1250"/>
      <c r="U61" s="1250"/>
      <c r="V61" s="1250"/>
      <c r="W61" s="1250"/>
      <c r="X61" s="1250"/>
      <c r="Y61" s="1250"/>
      <c r="Z61" s="1250"/>
      <c r="AA61" s="1250"/>
      <c r="AB61" s="1250"/>
      <c r="AC61" s="1250"/>
      <c r="AD61" s="1250"/>
      <c r="AE61" s="1250"/>
      <c r="AF61" s="1250"/>
      <c r="AG61" s="1250"/>
      <c r="AH61" s="1250"/>
      <c r="AI61" s="632" t="s">
        <v>873</v>
      </c>
      <c r="AJ61" s="633"/>
      <c r="AP61" s="530"/>
      <c r="AQ61" s="530"/>
      <c r="AR61" s="530"/>
      <c r="AS61" s="530"/>
      <c r="AT61" s="530"/>
      <c r="AX61" s="529"/>
      <c r="AY61" s="530"/>
      <c r="AZ61" s="530"/>
      <c r="BA61" s="530"/>
      <c r="BB61" s="529"/>
    </row>
    <row r="62" spans="1:36" ht="20.15" customHeight="1" hidden="1">
      <c r="A62" s="125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4"/>
    </row>
    <row r="63" spans="1:36" ht="20.15" customHeight="1" hidden="1">
      <c r="A63" s="1255"/>
      <c r="B63" s="1256"/>
      <c r="C63" s="1256"/>
      <c r="D63" s="1256"/>
      <c r="E63" s="1256"/>
      <c r="F63" s="1256"/>
      <c r="G63" s="1256"/>
      <c r="H63" s="1256"/>
      <c r="I63" s="1256"/>
      <c r="J63" s="1256"/>
      <c r="K63" s="1256"/>
      <c r="L63" s="1256"/>
      <c r="M63" s="1256"/>
      <c r="N63" s="1256"/>
      <c r="O63" s="1256"/>
      <c r="P63" s="1256"/>
      <c r="Q63" s="1256"/>
      <c r="R63" s="1256"/>
      <c r="S63" s="1256"/>
      <c r="T63" s="1256"/>
      <c r="U63" s="1256"/>
      <c r="V63" s="1256"/>
      <c r="W63" s="1256"/>
      <c r="X63" s="1256"/>
      <c r="Y63" s="1256"/>
      <c r="Z63" s="1256"/>
      <c r="AA63" s="1256"/>
      <c r="AB63" s="1256"/>
      <c r="AC63" s="1256"/>
      <c r="AD63" s="1256"/>
      <c r="AE63" s="1256"/>
      <c r="AF63" s="1256"/>
      <c r="AG63" s="1256"/>
      <c r="AH63" s="1256"/>
      <c r="AI63" s="1256"/>
      <c r="AJ63" s="1257"/>
    </row>
    <row r="64" spans="1:36" ht="20.15" customHeight="1" hidden="1">
      <c r="A64" s="1255"/>
      <c r="B64" s="1256"/>
      <c r="C64" s="1256"/>
      <c r="D64" s="1256"/>
      <c r="E64" s="1256"/>
      <c r="F64" s="1256"/>
      <c r="G64" s="1256"/>
      <c r="H64" s="1256"/>
      <c r="I64" s="1256"/>
      <c r="J64" s="1256"/>
      <c r="K64" s="1256"/>
      <c r="L64" s="1256"/>
      <c r="M64" s="1256"/>
      <c r="N64" s="1256"/>
      <c r="O64" s="1256"/>
      <c r="P64" s="1256"/>
      <c r="Q64" s="1256"/>
      <c r="R64" s="1256"/>
      <c r="S64" s="1256"/>
      <c r="T64" s="1256"/>
      <c r="U64" s="1256"/>
      <c r="V64" s="1256"/>
      <c r="W64" s="1256"/>
      <c r="X64" s="1256"/>
      <c r="Y64" s="1256"/>
      <c r="Z64" s="1256"/>
      <c r="AA64" s="1256"/>
      <c r="AB64" s="1256"/>
      <c r="AC64" s="1256"/>
      <c r="AD64" s="1256"/>
      <c r="AE64" s="1256"/>
      <c r="AF64" s="1256"/>
      <c r="AG64" s="1256"/>
      <c r="AH64" s="1256"/>
      <c r="AI64" s="1256"/>
      <c r="AJ64" s="1257"/>
    </row>
    <row r="65" spans="1:36" ht="20.15" customHeight="1" hidden="1">
      <c r="A65" s="1255"/>
      <c r="B65" s="1256"/>
      <c r="C65" s="1256"/>
      <c r="D65" s="1256"/>
      <c r="E65" s="1256"/>
      <c r="F65" s="1256"/>
      <c r="G65" s="1256"/>
      <c r="H65" s="1256"/>
      <c r="I65" s="1256"/>
      <c r="J65" s="1256"/>
      <c r="K65" s="1256"/>
      <c r="L65" s="1256"/>
      <c r="M65" s="1256"/>
      <c r="N65" s="1256"/>
      <c r="O65" s="1256"/>
      <c r="P65" s="1256"/>
      <c r="Q65" s="1256"/>
      <c r="R65" s="1256"/>
      <c r="S65" s="1256"/>
      <c r="T65" s="1256"/>
      <c r="U65" s="1256"/>
      <c r="V65" s="1256"/>
      <c r="W65" s="1256"/>
      <c r="X65" s="1256"/>
      <c r="Y65" s="1256"/>
      <c r="Z65" s="1256"/>
      <c r="AA65" s="1256"/>
      <c r="AB65" s="1256"/>
      <c r="AC65" s="1256"/>
      <c r="AD65" s="1256"/>
      <c r="AE65" s="1256"/>
      <c r="AF65" s="1256"/>
      <c r="AG65" s="1256"/>
      <c r="AH65" s="1256"/>
      <c r="AI65" s="1256"/>
      <c r="AJ65" s="1257"/>
    </row>
    <row r="66" spans="1:36" ht="20.15" customHeight="1" hidden="1">
      <c r="A66" s="1255"/>
      <c r="B66" s="1256"/>
      <c r="C66" s="1256"/>
      <c r="D66" s="1256"/>
      <c r="E66" s="1256"/>
      <c r="F66" s="1256"/>
      <c r="G66" s="1256"/>
      <c r="H66" s="1256"/>
      <c r="I66" s="1256"/>
      <c r="J66" s="1256"/>
      <c r="K66" s="1256"/>
      <c r="L66" s="1256"/>
      <c r="M66" s="1256"/>
      <c r="N66" s="1256"/>
      <c r="O66" s="1256"/>
      <c r="P66" s="1256"/>
      <c r="Q66" s="1256"/>
      <c r="R66" s="1256"/>
      <c r="S66" s="1256"/>
      <c r="T66" s="1256"/>
      <c r="U66" s="1256"/>
      <c r="V66" s="1256"/>
      <c r="W66" s="1256"/>
      <c r="X66" s="1256"/>
      <c r="Y66" s="1256"/>
      <c r="Z66" s="1256"/>
      <c r="AA66" s="1256"/>
      <c r="AB66" s="1256"/>
      <c r="AC66" s="1256"/>
      <c r="AD66" s="1256"/>
      <c r="AE66" s="1256"/>
      <c r="AF66" s="1256"/>
      <c r="AG66" s="1256"/>
      <c r="AH66" s="1256"/>
      <c r="AI66" s="1256"/>
      <c r="AJ66" s="1257"/>
    </row>
    <row r="67" spans="1:36" ht="20.15" customHeight="1" hidden="1">
      <c r="A67" s="1255"/>
      <c r="B67" s="1256"/>
      <c r="C67" s="1256"/>
      <c r="D67" s="1256"/>
      <c r="E67" s="1256"/>
      <c r="F67" s="1256"/>
      <c r="G67" s="1256"/>
      <c r="H67" s="1256"/>
      <c r="I67" s="1256"/>
      <c r="J67" s="1256"/>
      <c r="K67" s="1256"/>
      <c r="L67" s="1256"/>
      <c r="M67" s="1256"/>
      <c r="N67" s="1256"/>
      <c r="O67" s="1256"/>
      <c r="P67" s="1256"/>
      <c r="Q67" s="1256"/>
      <c r="R67" s="1256"/>
      <c r="S67" s="1256"/>
      <c r="T67" s="1256"/>
      <c r="U67" s="1256"/>
      <c r="V67" s="1256"/>
      <c r="W67" s="1256"/>
      <c r="X67" s="1256"/>
      <c r="Y67" s="1256"/>
      <c r="Z67" s="1256"/>
      <c r="AA67" s="1256"/>
      <c r="AB67" s="1256"/>
      <c r="AC67" s="1256"/>
      <c r="AD67" s="1256"/>
      <c r="AE67" s="1256"/>
      <c r="AF67" s="1256"/>
      <c r="AG67" s="1256"/>
      <c r="AH67" s="1256"/>
      <c r="AI67" s="1256"/>
      <c r="AJ67" s="1257"/>
    </row>
    <row r="68" spans="1:36" ht="20.15" customHeight="1" hidden="1">
      <c r="A68" s="1258"/>
      <c r="B68" s="1259"/>
      <c r="C68" s="1259"/>
      <c r="D68" s="1259"/>
      <c r="E68" s="1259"/>
      <c r="F68" s="1259"/>
      <c r="G68" s="1259"/>
      <c r="H68" s="1259"/>
      <c r="I68" s="1259"/>
      <c r="J68" s="1259"/>
      <c r="K68" s="1259"/>
      <c r="L68" s="1259"/>
      <c r="M68" s="1259"/>
      <c r="N68" s="1259"/>
      <c r="O68" s="1259"/>
      <c r="P68" s="1259"/>
      <c r="Q68" s="1259"/>
      <c r="R68" s="1259"/>
      <c r="S68" s="1259"/>
      <c r="T68" s="1259"/>
      <c r="U68" s="1259"/>
      <c r="V68" s="1259"/>
      <c r="W68" s="1259"/>
      <c r="X68" s="1259"/>
      <c r="Y68" s="1259"/>
      <c r="Z68" s="1259"/>
      <c r="AA68" s="1259"/>
      <c r="AB68" s="1259"/>
      <c r="AC68" s="1259"/>
      <c r="AD68" s="1259"/>
      <c r="AE68" s="1259"/>
      <c r="AF68" s="1259"/>
      <c r="AG68" s="1259"/>
      <c r="AH68" s="1259"/>
      <c r="AI68" s="1259"/>
      <c r="AJ68" s="1260"/>
    </row>
    <row r="69" spans="1:36" ht="20.15" customHeight="1">
      <c r="A69" s="1261" t="s">
        <v>874</v>
      </c>
      <c r="B69" s="1261"/>
      <c r="C69" s="1261"/>
      <c r="D69" s="1261"/>
      <c r="E69" s="1261"/>
      <c r="F69" s="1261"/>
      <c r="G69" s="1261"/>
      <c r="H69" s="1261"/>
      <c r="I69" s="1261"/>
      <c r="J69" s="1261"/>
      <c r="K69" s="1261"/>
      <c r="L69" s="1261"/>
      <c r="M69" s="1261"/>
      <c r="N69" s="1261"/>
      <c r="O69" s="1261"/>
      <c r="P69" s="1261"/>
      <c r="Q69" s="1261"/>
      <c r="R69" s="1261"/>
      <c r="S69" s="1261"/>
      <c r="T69" s="1261"/>
      <c r="U69" s="1261"/>
      <c r="V69" s="1261"/>
      <c r="W69" s="1261"/>
      <c r="X69" s="1261"/>
      <c r="Y69" s="1261"/>
      <c r="Z69" s="1261"/>
      <c r="AA69" s="1261"/>
      <c r="AB69" s="1261"/>
      <c r="AC69" s="1261"/>
      <c r="AD69" s="1261"/>
      <c r="AE69" s="1261"/>
      <c r="AF69" s="1261"/>
      <c r="AG69" s="1261"/>
      <c r="AH69" s="1261"/>
      <c r="AI69" s="1261"/>
      <c r="AJ69" s="1261"/>
    </row>
    <row r="70" spans="1:36" ht="20.15" customHeight="1">
      <c r="A70" s="1262" t="s">
        <v>875</v>
      </c>
      <c r="B70" s="1262"/>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1262"/>
      <c r="AE70" s="1262"/>
      <c r="AF70" s="1262"/>
      <c r="AG70" s="1262"/>
      <c r="AH70" s="1262"/>
      <c r="AI70" s="1262"/>
      <c r="AJ70" s="1262"/>
    </row>
    <row r="72" spans="7:36" s="634" customFormat="1" ht="16.75">
      <c r="G72" s="1263" t="s">
        <v>876</v>
      </c>
      <c r="H72" s="1263"/>
      <c r="I72" s="1263"/>
      <c r="J72" s="1263"/>
      <c r="K72" s="1263"/>
      <c r="L72" s="1263"/>
      <c r="M72" s="1263"/>
      <c r="N72" s="1264" t="s">
        <v>877</v>
      </c>
      <c r="O72" s="1265"/>
      <c r="P72" s="1265"/>
      <c r="Q72" s="1265"/>
      <c r="R72" s="1265"/>
      <c r="S72" s="1265"/>
      <c r="T72" s="1266"/>
      <c r="U72" s="1263" t="s">
        <v>878</v>
      </c>
      <c r="V72" s="1263"/>
      <c r="W72" s="1263"/>
      <c r="X72" s="1263"/>
      <c r="Y72" s="1263"/>
      <c r="Z72" s="1263"/>
      <c r="AA72" s="1263"/>
      <c r="AB72" s="1264" t="s">
        <v>879</v>
      </c>
      <c r="AC72" s="1265"/>
      <c r="AD72" s="1265"/>
      <c r="AE72" s="1265"/>
      <c r="AF72" s="1265"/>
      <c r="AG72" s="1265"/>
      <c r="AH72" s="1265"/>
      <c r="AI72" s="1265"/>
      <c r="AJ72" s="1266"/>
    </row>
    <row r="73" spans="7:36" s="635" customFormat="1" ht="13.25" customHeight="1">
      <c r="G73" s="1239" t="s">
        <v>686</v>
      </c>
      <c r="H73" s="1239"/>
      <c r="I73" s="1239"/>
      <c r="J73" s="1239"/>
      <c r="K73" s="1239"/>
      <c r="L73" s="1239"/>
      <c r="M73" s="1239"/>
      <c r="N73" s="1240" t="s">
        <v>703</v>
      </c>
      <c r="O73" s="1241"/>
      <c r="P73" s="1241"/>
      <c r="Q73" s="1241"/>
      <c r="R73" s="1241"/>
      <c r="S73" s="1241"/>
      <c r="T73" s="1242"/>
      <c r="U73" s="1239" t="s">
        <v>645</v>
      </c>
      <c r="V73" s="1239"/>
      <c r="W73" s="1239"/>
      <c r="X73" s="1239"/>
      <c r="Y73" s="1239"/>
      <c r="Z73" s="1239"/>
      <c r="AA73" s="1239"/>
      <c r="AB73" s="1240" t="s">
        <v>881</v>
      </c>
      <c r="AC73" s="1241"/>
      <c r="AD73" s="1241"/>
      <c r="AE73" s="1241"/>
      <c r="AF73" s="1241"/>
      <c r="AG73" s="1241"/>
      <c r="AH73" s="1241"/>
      <c r="AI73" s="1241"/>
      <c r="AJ73" s="1242"/>
    </row>
    <row r="74" spans="7:36" s="635" customFormat="1" ht="13.25" customHeight="1">
      <c r="G74" s="1239"/>
      <c r="H74" s="1239"/>
      <c r="I74" s="1239"/>
      <c r="J74" s="1239"/>
      <c r="K74" s="1239"/>
      <c r="L74" s="1239"/>
      <c r="M74" s="1239"/>
      <c r="N74" s="1243"/>
      <c r="O74" s="1244"/>
      <c r="P74" s="1244"/>
      <c r="Q74" s="1244"/>
      <c r="R74" s="1244"/>
      <c r="S74" s="1244"/>
      <c r="T74" s="1245"/>
      <c r="U74" s="1239"/>
      <c r="V74" s="1239"/>
      <c r="W74" s="1239"/>
      <c r="X74" s="1239"/>
      <c r="Y74" s="1239"/>
      <c r="Z74" s="1239"/>
      <c r="AA74" s="1239"/>
      <c r="AB74" s="1243"/>
      <c r="AC74" s="1244"/>
      <c r="AD74" s="1244"/>
      <c r="AE74" s="1244"/>
      <c r="AF74" s="1244"/>
      <c r="AG74" s="1244"/>
      <c r="AH74" s="1244"/>
      <c r="AI74" s="1244"/>
      <c r="AJ74" s="1245"/>
    </row>
    <row r="75" spans="7:36" s="635" customFormat="1" ht="13.25" customHeight="1">
      <c r="G75" s="1239"/>
      <c r="H75" s="1239"/>
      <c r="I75" s="1239"/>
      <c r="J75" s="1239"/>
      <c r="K75" s="1239"/>
      <c r="L75" s="1239"/>
      <c r="M75" s="1239"/>
      <c r="N75" s="1246"/>
      <c r="O75" s="1247"/>
      <c r="P75" s="1247"/>
      <c r="Q75" s="1247"/>
      <c r="R75" s="1247"/>
      <c r="S75" s="1247"/>
      <c r="T75" s="1248"/>
      <c r="U75" s="1239"/>
      <c r="V75" s="1239"/>
      <c r="W75" s="1239"/>
      <c r="X75" s="1239"/>
      <c r="Y75" s="1239"/>
      <c r="Z75" s="1239"/>
      <c r="AA75" s="1239"/>
      <c r="AB75" s="1246"/>
      <c r="AC75" s="1247"/>
      <c r="AD75" s="1247"/>
      <c r="AE75" s="1247"/>
      <c r="AF75" s="1247"/>
      <c r="AG75" s="1247"/>
      <c r="AH75" s="1247"/>
      <c r="AI75" s="1247"/>
      <c r="AJ75" s="1248"/>
    </row>
  </sheetData>
  <mergeCells count="276">
    <mergeCell ref="G73:M75"/>
    <mergeCell ref="N73:T75"/>
    <mergeCell ref="U73:AA75"/>
    <mergeCell ref="AB73:AJ75"/>
    <mergeCell ref="A61:D61"/>
    <mergeCell ref="F61:J61"/>
    <mergeCell ref="M61:Q61"/>
    <mergeCell ref="S61:AH61"/>
    <mergeCell ref="A62:AJ68"/>
    <mergeCell ref="A69:AJ69"/>
    <mergeCell ref="A70:AJ70"/>
    <mergeCell ref="G72:M72"/>
    <mergeCell ref="N72:T72"/>
    <mergeCell ref="U72:AA72"/>
    <mergeCell ref="AB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52:C52"/>
    <mergeCell ref="D52:E52"/>
    <mergeCell ref="F52:R52"/>
    <mergeCell ref="S52:U52"/>
    <mergeCell ref="V52:W52"/>
    <mergeCell ref="X52:AJ52"/>
    <mergeCell ref="D53:E53"/>
    <mergeCell ref="F53:R53"/>
    <mergeCell ref="V53:W53"/>
    <mergeCell ref="X53:AJ53"/>
    <mergeCell ref="AB50:AC50"/>
    <mergeCell ref="H51:I51"/>
    <mergeCell ref="J51:K51"/>
    <mergeCell ref="L51:M51"/>
    <mergeCell ref="N51:O51"/>
    <mergeCell ref="P51:Q51"/>
    <mergeCell ref="T51:U51"/>
    <mergeCell ref="V51:W51"/>
    <mergeCell ref="X51:Y51"/>
    <mergeCell ref="Z51:AA51"/>
    <mergeCell ref="AB51:AC51"/>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9:AC49"/>
    <mergeCell ref="H48:I48"/>
    <mergeCell ref="J48:K48"/>
    <mergeCell ref="L48:M48"/>
    <mergeCell ref="N48:O48"/>
    <mergeCell ref="P48:Q48"/>
    <mergeCell ref="T48:U48"/>
    <mergeCell ref="V48:W48"/>
    <mergeCell ref="X48:Y48"/>
    <mergeCell ref="Z48:AA48"/>
    <mergeCell ref="X46:Y46"/>
    <mergeCell ref="Z46:AA46"/>
    <mergeCell ref="AB46:AC46"/>
    <mergeCell ref="AD46:AJ46"/>
    <mergeCell ref="H47:I47"/>
    <mergeCell ref="J47:K47"/>
    <mergeCell ref="L47:M47"/>
    <mergeCell ref="N47:O47"/>
    <mergeCell ref="P47:Q47"/>
    <mergeCell ref="T47:U47"/>
    <mergeCell ref="V47:W47"/>
    <mergeCell ref="X47:Y47"/>
    <mergeCell ref="Z47:AA47"/>
    <mergeCell ref="AB47:AC47"/>
    <mergeCell ref="A46:G46"/>
    <mergeCell ref="H46:I46"/>
    <mergeCell ref="J46:K46"/>
    <mergeCell ref="L46:M46"/>
    <mergeCell ref="N46:O46"/>
    <mergeCell ref="P46:Q46"/>
    <mergeCell ref="R46:S46"/>
    <mergeCell ref="T46:U46"/>
    <mergeCell ref="V46:W46"/>
    <mergeCell ref="E43:I43"/>
    <mergeCell ref="M43:Q43"/>
    <mergeCell ref="W43:AA43"/>
    <mergeCell ref="AE43:AI43"/>
    <mergeCell ref="E44:I44"/>
    <mergeCell ref="M44:Q44"/>
    <mergeCell ref="W44:AA44"/>
    <mergeCell ref="AE44:AI44"/>
    <mergeCell ref="E45:I45"/>
    <mergeCell ref="M45:Q45"/>
    <mergeCell ref="W45:AA45"/>
    <mergeCell ref="AE45:AI45"/>
    <mergeCell ref="E40:I40"/>
    <mergeCell ref="M40:Q40"/>
    <mergeCell ref="W40:AA40"/>
    <mergeCell ref="AE40:AI40"/>
    <mergeCell ref="E41:I41"/>
    <mergeCell ref="M41:Q41"/>
    <mergeCell ref="W41:AA41"/>
    <mergeCell ref="AE41:AI41"/>
    <mergeCell ref="E42:I42"/>
    <mergeCell ref="M42:Q42"/>
    <mergeCell ref="W42:AA42"/>
    <mergeCell ref="AE42:AI42"/>
    <mergeCell ref="AC36:AI37"/>
    <mergeCell ref="R37:S37"/>
    <mergeCell ref="E38:I38"/>
    <mergeCell ref="M38:Q38"/>
    <mergeCell ref="W38:AA38"/>
    <mergeCell ref="AE38:AI38"/>
    <mergeCell ref="E39:I39"/>
    <mergeCell ref="M39:Q39"/>
    <mergeCell ref="W39:AA39"/>
    <mergeCell ref="AE39:AI39"/>
    <mergeCell ref="L35:P35"/>
    <mergeCell ref="R35:S35"/>
    <mergeCell ref="U35:Y35"/>
    <mergeCell ref="C36:I37"/>
    <mergeCell ref="J36:J37"/>
    <mergeCell ref="K36:Q37"/>
    <mergeCell ref="R36:S36"/>
    <mergeCell ref="U36:AA37"/>
    <mergeCell ref="AB36:AB37"/>
    <mergeCell ref="L30:P30"/>
    <mergeCell ref="U30:Y30"/>
    <mergeCell ref="L31:P31"/>
    <mergeCell ref="U31:Y31"/>
    <mergeCell ref="L32:P32"/>
    <mergeCell ref="U32:Y32"/>
    <mergeCell ref="L33:P33"/>
    <mergeCell ref="U33:Y33"/>
    <mergeCell ref="L34:P34"/>
    <mergeCell ref="U34:Y34"/>
    <mergeCell ref="L25:P25"/>
    <mergeCell ref="U25:Y25"/>
    <mergeCell ref="L26:P26"/>
    <mergeCell ref="U26:Y26"/>
    <mergeCell ref="L27:P27"/>
    <mergeCell ref="U27:Y27"/>
    <mergeCell ref="L28:P28"/>
    <mergeCell ref="U28:Y28"/>
    <mergeCell ref="L29:P29"/>
    <mergeCell ref="U29:Y29"/>
    <mergeCell ref="L20:P20"/>
    <mergeCell ref="U20:Y20"/>
    <mergeCell ref="L21:P21"/>
    <mergeCell ref="U21:Y21"/>
    <mergeCell ref="L22:P22"/>
    <mergeCell ref="U22:Y22"/>
    <mergeCell ref="L23:P23"/>
    <mergeCell ref="U23:Y23"/>
    <mergeCell ref="Q24:T24"/>
    <mergeCell ref="AI15:AJ15"/>
    <mergeCell ref="L16:P16"/>
    <mergeCell ref="U16:Y16"/>
    <mergeCell ref="L17:P17"/>
    <mergeCell ref="U17:Y17"/>
    <mergeCell ref="L18:P18"/>
    <mergeCell ref="U18:Y18"/>
    <mergeCell ref="L19:P19"/>
    <mergeCell ref="U19:Y19"/>
    <mergeCell ref="A15:B15"/>
    <mergeCell ref="C15:D15"/>
    <mergeCell ref="E15:F15"/>
    <mergeCell ref="G15:H15"/>
    <mergeCell ref="I15:J15"/>
    <mergeCell ref="AA15:AB15"/>
    <mergeCell ref="AC15:AD15"/>
    <mergeCell ref="AE15:AF15"/>
    <mergeCell ref="AG15:AH15"/>
    <mergeCell ref="R11:S11"/>
    <mergeCell ref="V11:W11"/>
    <mergeCell ref="X11:Y11"/>
    <mergeCell ref="R12:S12"/>
    <mergeCell ref="C13:J13"/>
    <mergeCell ref="AA13:AH13"/>
    <mergeCell ref="AP13:AQ13"/>
    <mergeCell ref="A14:B14"/>
    <mergeCell ref="C14:D14"/>
    <mergeCell ref="E14:F14"/>
    <mergeCell ref="G14:H14"/>
    <mergeCell ref="I14:J14"/>
    <mergeCell ref="R14:S14"/>
    <mergeCell ref="AA14:AB14"/>
    <mergeCell ref="AC14:AD14"/>
    <mergeCell ref="AE14:AF14"/>
    <mergeCell ref="AG14:AH14"/>
    <mergeCell ref="AI14:AJ14"/>
    <mergeCell ref="AP14:AQ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M10:O10"/>
    <mergeCell ref="R10:S10"/>
    <mergeCell ref="V10:X10"/>
    <mergeCell ref="L11:M11"/>
    <mergeCell ref="N11:O11"/>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rintOptions/>
  <pageMargins left="0" right="0" top="0" bottom="0" header="0.19685039370078738" footer="0.35433070866141736"/>
  <pageSetup fitToHeight="1" fitToWidth="1" horizontalDpi="600" verticalDpi="600" orientation="portrait" paperSize="9" scale="68"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D75"/>
  <sheetViews>
    <sheetView showGridLines="0" zoomScale="70" zoomScaleNormal="70" workbookViewId="0" topLeftCell="A1">
      <selection activeCell="M1" sqref="M1"/>
    </sheetView>
  </sheetViews>
  <sheetFormatPr defaultColWidth="3.875" defaultRowHeight="13.5"/>
  <cols>
    <col min="1" max="41" width="3.875" style="529" customWidth="1"/>
    <col min="42" max="43" width="8.50390625" style="530" hidden="1" customWidth="1"/>
    <col min="44" max="44" width="15.625" style="530" hidden="1" customWidth="1"/>
    <col min="45" max="46" width="8.50390625" style="530" hidden="1" customWidth="1"/>
    <col min="47" max="49" width="3.50390625" style="529" hidden="1" customWidth="1"/>
    <col min="50" max="50" width="8.50390625" style="529" hidden="1" customWidth="1"/>
    <col min="51" max="51" width="15.625" style="530" hidden="1" customWidth="1"/>
    <col min="52" max="53" width="8.50390625" style="530" hidden="1" customWidth="1"/>
    <col min="54" max="57" width="8.50390625" style="529" customWidth="1"/>
    <col min="58" max="16384" width="3.875" style="529" customWidth="1"/>
  </cols>
  <sheetData>
    <row r="1" spans="1:27" ht="30" customHeight="1">
      <c r="A1" s="1139" t="s">
        <v>775</v>
      </c>
      <c r="B1" s="1139"/>
      <c r="C1" s="1140"/>
      <c r="D1" s="1140"/>
      <c r="E1" s="1140"/>
      <c r="F1" s="1140"/>
      <c r="G1" s="1141" t="s">
        <v>776</v>
      </c>
      <c r="H1" s="1141"/>
      <c r="I1" s="1141"/>
      <c r="J1" s="1141"/>
      <c r="K1" s="1142">
        <v>33</v>
      </c>
      <c r="L1" s="1141"/>
      <c r="T1" s="531"/>
      <c r="U1" s="531"/>
      <c r="V1" s="531"/>
      <c r="W1" s="531"/>
      <c r="X1" s="531"/>
      <c r="Y1" s="531"/>
      <c r="AA1" s="531"/>
    </row>
    <row r="2" spans="1:36" ht="20.15" customHeight="1">
      <c r="A2" s="1143" t="s">
        <v>777</v>
      </c>
      <c r="B2" s="1144"/>
      <c r="C2" s="1145" t="s">
        <v>778</v>
      </c>
      <c r="D2" s="1146"/>
      <c r="E2" s="1146"/>
      <c r="F2" s="1146"/>
      <c r="G2" s="1146"/>
      <c r="H2" s="1146"/>
      <c r="I2" s="1146"/>
      <c r="J2" s="1146"/>
      <c r="K2" s="1146"/>
      <c r="L2" s="1146"/>
      <c r="M2" s="1146"/>
      <c r="N2" s="1147"/>
      <c r="O2" s="535" t="s">
        <v>779</v>
      </c>
      <c r="P2" s="1154">
        <v>2</v>
      </c>
      <c r="Q2" s="1154"/>
      <c r="R2" s="536" t="s">
        <v>237</v>
      </c>
      <c r="S2" s="537"/>
      <c r="T2" s="533"/>
      <c r="U2" s="533"/>
      <c r="V2" s="533"/>
      <c r="W2" s="533"/>
      <c r="X2" s="533"/>
      <c r="Y2" s="533"/>
      <c r="Z2" s="533"/>
      <c r="AA2" s="534"/>
      <c r="AB2" s="538" t="s">
        <v>780</v>
      </c>
      <c r="AC2" s="1155" t="s">
        <v>781</v>
      </c>
      <c r="AD2" s="1144"/>
      <c r="AE2" s="538" t="s">
        <v>782</v>
      </c>
      <c r="AF2" s="1158"/>
      <c r="AG2" s="1159"/>
      <c r="AH2" s="1159"/>
      <c r="AI2" s="1159"/>
      <c r="AJ2" s="1160"/>
    </row>
    <row r="3" spans="1:36" ht="20.15" customHeight="1">
      <c r="A3" s="1161" t="s">
        <v>783</v>
      </c>
      <c r="B3" s="1162"/>
      <c r="C3" s="1148"/>
      <c r="D3" s="1149"/>
      <c r="E3" s="1149"/>
      <c r="F3" s="1149"/>
      <c r="G3" s="1149"/>
      <c r="H3" s="1149"/>
      <c r="I3" s="1149"/>
      <c r="J3" s="1149"/>
      <c r="K3" s="1149"/>
      <c r="L3" s="1149"/>
      <c r="M3" s="1149"/>
      <c r="N3" s="1150"/>
      <c r="O3" s="1163" t="s">
        <v>567</v>
      </c>
      <c r="P3" s="1164"/>
      <c r="Q3" s="1163" t="s">
        <v>784</v>
      </c>
      <c r="R3" s="1164"/>
      <c r="S3" s="1148" t="s">
        <v>785</v>
      </c>
      <c r="T3" s="1149"/>
      <c r="U3" s="1149"/>
      <c r="V3" s="1149"/>
      <c r="W3" s="1149"/>
      <c r="X3" s="1149"/>
      <c r="Y3" s="1149"/>
      <c r="Z3" s="1149"/>
      <c r="AA3" s="1150"/>
      <c r="AB3" s="544" t="s">
        <v>786</v>
      </c>
      <c r="AC3" s="1156"/>
      <c r="AD3" s="1157"/>
      <c r="AE3" s="546" t="s">
        <v>787</v>
      </c>
      <c r="AF3" s="1165" t="s">
        <v>701</v>
      </c>
      <c r="AG3" s="1166"/>
      <c r="AH3" s="1166"/>
      <c r="AI3" s="1166"/>
      <c r="AJ3" s="1167"/>
    </row>
    <row r="4" spans="1:51" ht="20.15" customHeight="1">
      <c r="A4" s="1168" t="s">
        <v>789</v>
      </c>
      <c r="B4" s="1157"/>
      <c r="C4" s="1151"/>
      <c r="D4" s="1152"/>
      <c r="E4" s="1152"/>
      <c r="F4" s="1152"/>
      <c r="G4" s="1152"/>
      <c r="H4" s="1152"/>
      <c r="I4" s="1152"/>
      <c r="J4" s="1152"/>
      <c r="K4" s="1152"/>
      <c r="L4" s="1152"/>
      <c r="M4" s="1152"/>
      <c r="N4" s="1153"/>
      <c r="O4" s="1169" t="s">
        <v>568</v>
      </c>
      <c r="P4" s="1157"/>
      <c r="Q4" s="1169" t="s">
        <v>790</v>
      </c>
      <c r="R4" s="1157"/>
      <c r="S4" s="1151" t="s">
        <v>885</v>
      </c>
      <c r="T4" s="1152"/>
      <c r="U4" s="1152"/>
      <c r="V4" s="1152"/>
      <c r="W4" s="1152"/>
      <c r="X4" s="1152"/>
      <c r="Y4" s="1152"/>
      <c r="Z4" s="1152"/>
      <c r="AA4" s="1153"/>
      <c r="AB4" s="544" t="s">
        <v>792</v>
      </c>
      <c r="AC4" s="1170" t="s">
        <v>793</v>
      </c>
      <c r="AD4" s="1171"/>
      <c r="AE4" s="546" t="s">
        <v>794</v>
      </c>
      <c r="AF4" s="1172" t="s">
        <v>648</v>
      </c>
      <c r="AG4" s="1173"/>
      <c r="AH4" s="1173"/>
      <c r="AI4" s="1173"/>
      <c r="AJ4" s="1174"/>
      <c r="AX4" s="541"/>
      <c r="AY4" s="553"/>
    </row>
    <row r="5" spans="1:51" ht="20.15" customHeight="1">
      <c r="A5" s="1175" t="s">
        <v>783</v>
      </c>
      <c r="B5" s="1164"/>
      <c r="C5" s="1176" t="s">
        <v>795</v>
      </c>
      <c r="D5" s="1177"/>
      <c r="E5" s="1177"/>
      <c r="F5" s="1177"/>
      <c r="G5" s="1177"/>
      <c r="H5" s="1177"/>
      <c r="I5" s="1178"/>
      <c r="J5" s="555" t="s">
        <v>796</v>
      </c>
      <c r="K5" s="543" t="s">
        <v>797</v>
      </c>
      <c r="L5" s="1185" t="s">
        <v>798</v>
      </c>
      <c r="M5" s="1186"/>
      <c r="N5" s="557" t="s">
        <v>799</v>
      </c>
      <c r="O5" s="558" t="s">
        <v>800</v>
      </c>
      <c r="P5" s="559" t="s">
        <v>801</v>
      </c>
      <c r="Q5" s="542" t="s">
        <v>802</v>
      </c>
      <c r="R5" s="555" t="s">
        <v>803</v>
      </c>
      <c r="S5" s="1187" t="s">
        <v>266</v>
      </c>
      <c r="T5" s="1188"/>
      <c r="U5" s="555" t="s">
        <v>804</v>
      </c>
      <c r="V5" s="560" t="s">
        <v>805</v>
      </c>
      <c r="W5" s="560"/>
      <c r="X5" s="561"/>
      <c r="Y5" s="560"/>
      <c r="Z5" s="562"/>
      <c r="AA5" s="563" t="s">
        <v>598</v>
      </c>
      <c r="AB5" s="560"/>
      <c r="AC5" s="560"/>
      <c r="AD5" s="560"/>
      <c r="AE5" s="562"/>
      <c r="AF5" s="563" t="s">
        <v>806</v>
      </c>
      <c r="AG5" s="560"/>
      <c r="AH5" s="560"/>
      <c r="AI5" s="560"/>
      <c r="AJ5" s="564"/>
      <c r="AX5" s="541"/>
      <c r="AY5" s="553"/>
    </row>
    <row r="6" spans="1:36" ht="20.15" customHeight="1">
      <c r="A6" s="1161"/>
      <c r="B6" s="1189"/>
      <c r="C6" s="1179"/>
      <c r="D6" s="1180"/>
      <c r="E6" s="1180"/>
      <c r="F6" s="1180"/>
      <c r="G6" s="1180"/>
      <c r="H6" s="1180"/>
      <c r="I6" s="1181"/>
      <c r="J6" s="566"/>
      <c r="K6" s="565" t="s">
        <v>807</v>
      </c>
      <c r="L6" s="1185" t="s">
        <v>808</v>
      </c>
      <c r="M6" s="1186"/>
      <c r="N6" s="1190">
        <v>13</v>
      </c>
      <c r="O6" s="1191"/>
      <c r="P6" s="550" t="s">
        <v>265</v>
      </c>
      <c r="Q6" s="546"/>
      <c r="R6" s="566"/>
      <c r="S6" s="1192" t="s">
        <v>268</v>
      </c>
      <c r="T6" s="1193"/>
      <c r="U6" s="566"/>
      <c r="V6" s="1194" t="s">
        <v>881</v>
      </c>
      <c r="W6" s="1195"/>
      <c r="X6" s="1195"/>
      <c r="Y6" s="1195"/>
      <c r="Z6" s="1196"/>
      <c r="AA6" s="1194" t="s">
        <v>886</v>
      </c>
      <c r="AB6" s="1195"/>
      <c r="AC6" s="1195"/>
      <c r="AD6" s="1195"/>
      <c r="AE6" s="1196"/>
      <c r="AF6" s="1194" t="s">
        <v>887</v>
      </c>
      <c r="AG6" s="1195"/>
      <c r="AH6" s="1195"/>
      <c r="AI6" s="1195"/>
      <c r="AJ6" s="1197"/>
    </row>
    <row r="7" spans="1:36" ht="20.15" customHeight="1">
      <c r="A7" s="1168" t="s">
        <v>812</v>
      </c>
      <c r="B7" s="1157"/>
      <c r="C7" s="1182"/>
      <c r="D7" s="1183"/>
      <c r="E7" s="1183"/>
      <c r="F7" s="1183"/>
      <c r="G7" s="1183"/>
      <c r="H7" s="1183"/>
      <c r="I7" s="1184"/>
      <c r="J7" s="568" t="s">
        <v>813</v>
      </c>
      <c r="K7" s="545" t="s">
        <v>814</v>
      </c>
      <c r="L7" s="1185" t="s">
        <v>815</v>
      </c>
      <c r="M7" s="1186"/>
      <c r="N7" s="1190">
        <v>57</v>
      </c>
      <c r="O7" s="1191"/>
      <c r="P7" s="550" t="s">
        <v>816</v>
      </c>
      <c r="Q7" s="544" t="s">
        <v>264</v>
      </c>
      <c r="R7" s="568" t="s">
        <v>817</v>
      </c>
      <c r="S7" s="1198" t="s">
        <v>818</v>
      </c>
      <c r="T7" s="1199"/>
      <c r="U7" s="568" t="s">
        <v>819</v>
      </c>
      <c r="V7" s="569"/>
      <c r="W7" s="569"/>
      <c r="X7" s="569"/>
      <c r="Y7" s="569"/>
      <c r="Z7" s="570"/>
      <c r="AA7" s="1200" t="s">
        <v>883</v>
      </c>
      <c r="AB7" s="1201"/>
      <c r="AC7" s="1201"/>
      <c r="AD7" s="1201"/>
      <c r="AE7" s="1202"/>
      <c r="AF7" s="571"/>
      <c r="AG7" s="569"/>
      <c r="AH7" s="569"/>
      <c r="AI7" s="569"/>
      <c r="AJ7" s="572"/>
    </row>
    <row r="8" spans="1:53" s="541" customFormat="1" ht="20.15" customHeight="1">
      <c r="A8" s="1175" t="s">
        <v>821</v>
      </c>
      <c r="B8" s="1203"/>
      <c r="C8" s="1203"/>
      <c r="D8" s="573"/>
      <c r="E8" s="573"/>
      <c r="F8" s="573"/>
      <c r="G8" s="573"/>
      <c r="H8" s="573"/>
      <c r="I8" s="573"/>
      <c r="J8" s="573"/>
      <c r="K8" s="573"/>
      <c r="L8" s="1203"/>
      <c r="M8" s="1203"/>
      <c r="N8" s="1203"/>
      <c r="O8" s="1164"/>
      <c r="P8" s="1204">
        <v>2</v>
      </c>
      <c r="Q8" s="574">
        <v>1</v>
      </c>
      <c r="R8" s="1185" t="s">
        <v>646</v>
      </c>
      <c r="S8" s="1171"/>
      <c r="T8" s="574">
        <v>0</v>
      </c>
      <c r="U8" s="1204">
        <v>0</v>
      </c>
      <c r="V8" s="1163" t="s">
        <v>821</v>
      </c>
      <c r="W8" s="1203"/>
      <c r="X8" s="1203"/>
      <c r="Y8" s="573"/>
      <c r="Z8" s="573"/>
      <c r="AA8" s="573"/>
      <c r="AE8" s="573"/>
      <c r="AF8" s="573"/>
      <c r="AG8" s="1203"/>
      <c r="AH8" s="1203"/>
      <c r="AI8" s="1203"/>
      <c r="AJ8" s="1207"/>
      <c r="AP8" s="553"/>
      <c r="AQ8" s="553"/>
      <c r="AR8" s="553"/>
      <c r="AS8" s="553"/>
      <c r="AT8" s="553"/>
      <c r="AY8" s="553"/>
      <c r="AZ8" s="553"/>
      <c r="BA8" s="553"/>
    </row>
    <row r="9" spans="1:53" s="541" customFormat="1" ht="20.15" customHeight="1">
      <c r="A9" s="540"/>
      <c r="B9" s="1208" t="str">
        <f>AR13</f>
        <v>大分トリニータＵ－１２</v>
      </c>
      <c r="C9" s="1208"/>
      <c r="D9" s="1208"/>
      <c r="E9" s="1208"/>
      <c r="F9" s="1208"/>
      <c r="G9" s="1208"/>
      <c r="H9" s="1208"/>
      <c r="I9" s="1208"/>
      <c r="J9" s="1208"/>
      <c r="K9" s="1208"/>
      <c r="L9" s="1162" t="str">
        <f>AR14</f>
        <v>大分市</v>
      </c>
      <c r="M9" s="1162"/>
      <c r="N9" s="1162"/>
      <c r="O9" s="1189"/>
      <c r="P9" s="1205"/>
      <c r="Q9" s="574">
        <v>1</v>
      </c>
      <c r="R9" s="1185" t="s">
        <v>650</v>
      </c>
      <c r="S9" s="1171"/>
      <c r="T9" s="574">
        <v>0</v>
      </c>
      <c r="U9" s="1205"/>
      <c r="V9" s="546"/>
      <c r="W9" s="1208" t="str">
        <f>AY13</f>
        <v>玖珠サッカースポーツ少年団</v>
      </c>
      <c r="X9" s="1208"/>
      <c r="Y9" s="1208"/>
      <c r="Z9" s="1208"/>
      <c r="AA9" s="1208"/>
      <c r="AB9" s="1208"/>
      <c r="AC9" s="1208"/>
      <c r="AD9" s="1208"/>
      <c r="AE9" s="1208"/>
      <c r="AF9" s="1208"/>
      <c r="AG9" s="1162" t="str">
        <f>AY14</f>
        <v>玖珠町</v>
      </c>
      <c r="AH9" s="1162"/>
      <c r="AI9" s="1162"/>
      <c r="AJ9" s="1209"/>
      <c r="AP9" s="553"/>
      <c r="AQ9" s="553"/>
      <c r="AR9" s="553"/>
      <c r="AS9" s="553"/>
      <c r="AT9" s="553"/>
      <c r="AY9" s="553"/>
      <c r="AZ9" s="553"/>
      <c r="BA9" s="553"/>
    </row>
    <row r="10" spans="1:53" s="541" customFormat="1" ht="20.15" customHeight="1">
      <c r="A10" s="549"/>
      <c r="B10" s="577"/>
      <c r="C10" s="577"/>
      <c r="D10" s="577"/>
      <c r="E10" s="577"/>
      <c r="F10" s="577"/>
      <c r="G10" s="577"/>
      <c r="H10" s="577"/>
      <c r="I10" s="577"/>
      <c r="J10" s="577"/>
      <c r="K10" s="577"/>
      <c r="L10" s="577"/>
      <c r="M10" s="1173" t="s">
        <v>822</v>
      </c>
      <c r="N10" s="1173"/>
      <c r="O10" s="1210"/>
      <c r="P10" s="1205"/>
      <c r="Q10" s="574"/>
      <c r="R10" s="1185" t="s">
        <v>823</v>
      </c>
      <c r="S10" s="1171"/>
      <c r="T10" s="574"/>
      <c r="U10" s="1205"/>
      <c r="V10" s="1211" t="s">
        <v>822</v>
      </c>
      <c r="W10" s="1173"/>
      <c r="X10" s="1173"/>
      <c r="Y10" s="577"/>
      <c r="Z10" s="577"/>
      <c r="AA10" s="577"/>
      <c r="AB10" s="577"/>
      <c r="AC10" s="577"/>
      <c r="AD10" s="577"/>
      <c r="AE10" s="577"/>
      <c r="AF10" s="577"/>
      <c r="AG10" s="577"/>
      <c r="AH10" s="577"/>
      <c r="AI10" s="577"/>
      <c r="AJ10" s="579"/>
      <c r="AP10" s="553"/>
      <c r="AQ10" s="553"/>
      <c r="AR10" s="553"/>
      <c r="AS10" s="553"/>
      <c r="AT10" s="553"/>
      <c r="AY10" s="553"/>
      <c r="AZ10" s="553"/>
      <c r="BA10" s="553"/>
    </row>
    <row r="11" spans="1:53" s="541" customFormat="1" ht="20.15" customHeight="1">
      <c r="A11" s="580"/>
      <c r="B11" s="574"/>
      <c r="C11" s="574"/>
      <c r="D11" s="574"/>
      <c r="E11" s="574"/>
      <c r="F11" s="574"/>
      <c r="G11" s="574"/>
      <c r="H11" s="574"/>
      <c r="I11" s="574"/>
      <c r="J11" s="574"/>
      <c r="K11" s="581"/>
      <c r="L11" s="1212" t="s">
        <v>656</v>
      </c>
      <c r="M11" s="1213"/>
      <c r="N11" s="1214" t="s">
        <v>653</v>
      </c>
      <c r="O11" s="1214"/>
      <c r="P11" s="1205"/>
      <c r="Q11" s="574"/>
      <c r="R11" s="1185" t="s">
        <v>824</v>
      </c>
      <c r="S11" s="1171"/>
      <c r="T11" s="574"/>
      <c r="U11" s="1205"/>
      <c r="V11" s="1214" t="s">
        <v>653</v>
      </c>
      <c r="W11" s="1214"/>
      <c r="X11" s="1212" t="s">
        <v>656</v>
      </c>
      <c r="Y11" s="1213"/>
      <c r="Z11" s="574"/>
      <c r="AA11" s="574"/>
      <c r="AB11" s="574"/>
      <c r="AC11" s="574"/>
      <c r="AD11" s="574"/>
      <c r="AE11" s="574"/>
      <c r="AF11" s="574"/>
      <c r="AG11" s="574"/>
      <c r="AH11" s="574"/>
      <c r="AI11" s="574"/>
      <c r="AJ11" s="583"/>
      <c r="AP11" s="553"/>
      <c r="AQ11" s="553"/>
      <c r="AR11" s="553"/>
      <c r="AS11" s="553"/>
      <c r="AT11" s="553"/>
      <c r="AY11" s="553"/>
      <c r="AZ11" s="553"/>
      <c r="BA11" s="553"/>
    </row>
    <row r="12" spans="1:53" s="541" customFormat="1" ht="20.15" customHeight="1">
      <c r="A12" s="580"/>
      <c r="B12" s="574"/>
      <c r="C12" s="584"/>
      <c r="D12" s="584"/>
      <c r="E12" s="584"/>
      <c r="F12" s="584"/>
      <c r="G12" s="574"/>
      <c r="H12" s="574"/>
      <c r="I12" s="574"/>
      <c r="J12" s="574"/>
      <c r="K12" s="581"/>
      <c r="L12" s="581" t="s">
        <v>15</v>
      </c>
      <c r="M12" s="582" t="s">
        <v>562</v>
      </c>
      <c r="N12" s="581" t="s">
        <v>825</v>
      </c>
      <c r="O12" s="582" t="s">
        <v>826</v>
      </c>
      <c r="P12" s="1206"/>
      <c r="Q12" s="574"/>
      <c r="R12" s="1185" t="s">
        <v>827</v>
      </c>
      <c r="S12" s="1171"/>
      <c r="T12" s="574"/>
      <c r="U12" s="1206"/>
      <c r="V12" s="581" t="s">
        <v>825</v>
      </c>
      <c r="W12" s="582" t="s">
        <v>826</v>
      </c>
      <c r="X12" s="581" t="s">
        <v>15</v>
      </c>
      <c r="Y12" s="582" t="s">
        <v>562</v>
      </c>
      <c r="Z12" s="574"/>
      <c r="AA12" s="574"/>
      <c r="AB12" s="574"/>
      <c r="AC12" s="574"/>
      <c r="AD12" s="574"/>
      <c r="AE12" s="574"/>
      <c r="AF12" s="574"/>
      <c r="AG12" s="574"/>
      <c r="AH12" s="578"/>
      <c r="AI12" s="574"/>
      <c r="AJ12" s="583"/>
      <c r="AP12" s="553"/>
      <c r="AQ12" s="553"/>
      <c r="AR12" s="553"/>
      <c r="AS12" s="553"/>
      <c r="AT12" s="553"/>
      <c r="AY12" s="553"/>
      <c r="AZ12" s="553"/>
      <c r="BA12" s="553"/>
    </row>
    <row r="13" spans="1:53" s="541" customFormat="1" ht="20.15" customHeight="1">
      <c r="A13" s="554"/>
      <c r="B13" s="573"/>
      <c r="C13" s="1215" t="s">
        <v>828</v>
      </c>
      <c r="D13" s="1215"/>
      <c r="E13" s="1215"/>
      <c r="F13" s="1215"/>
      <c r="G13" s="1215"/>
      <c r="H13" s="1215"/>
      <c r="I13" s="1215"/>
      <c r="J13" s="1171"/>
      <c r="K13" s="585" t="s">
        <v>829</v>
      </c>
      <c r="L13" s="542"/>
      <c r="M13" s="573"/>
      <c r="N13" s="573"/>
      <c r="O13" s="573"/>
      <c r="P13" s="543"/>
      <c r="Q13" s="585" t="s">
        <v>830</v>
      </c>
      <c r="R13" s="542"/>
      <c r="S13" s="543"/>
      <c r="T13" s="585" t="s">
        <v>830</v>
      </c>
      <c r="U13" s="542"/>
      <c r="V13" s="573"/>
      <c r="W13" s="573"/>
      <c r="X13" s="573"/>
      <c r="Y13" s="543"/>
      <c r="Z13" s="585" t="s">
        <v>829</v>
      </c>
      <c r="AA13" s="1163" t="s">
        <v>828</v>
      </c>
      <c r="AB13" s="1203"/>
      <c r="AC13" s="1203"/>
      <c r="AD13" s="1203"/>
      <c r="AE13" s="1203"/>
      <c r="AF13" s="1203"/>
      <c r="AG13" s="1203"/>
      <c r="AH13" s="1203"/>
      <c r="AI13" s="573"/>
      <c r="AJ13" s="575"/>
      <c r="AP13" s="1216" t="s">
        <v>9</v>
      </c>
      <c r="AQ13" s="1217"/>
      <c r="AR13" s="589" t="s">
        <v>9996</v>
      </c>
      <c r="AS13" s="586"/>
      <c r="AT13" s="587"/>
      <c r="AX13" s="588" t="s">
        <v>9</v>
      </c>
      <c r="AY13" s="586" t="s">
        <v>10004</v>
      </c>
      <c r="AZ13" s="586"/>
      <c r="BA13" s="587"/>
    </row>
    <row r="14" spans="1:53" s="541" customFormat="1" ht="20.15" customHeight="1">
      <c r="A14" s="1175" t="s">
        <v>831</v>
      </c>
      <c r="B14" s="1164"/>
      <c r="C14" s="1218" t="s">
        <v>832</v>
      </c>
      <c r="D14" s="1218"/>
      <c r="E14" s="1218" t="s">
        <v>832</v>
      </c>
      <c r="F14" s="1218"/>
      <c r="G14" s="1163" t="s">
        <v>826</v>
      </c>
      <c r="H14" s="1164"/>
      <c r="I14" s="1219" t="s">
        <v>833</v>
      </c>
      <c r="J14" s="1189"/>
      <c r="K14" s="590"/>
      <c r="L14" s="546"/>
      <c r="M14" s="541" t="s">
        <v>834</v>
      </c>
      <c r="N14" s="541" t="s">
        <v>835</v>
      </c>
      <c r="O14" s="541" t="s">
        <v>789</v>
      </c>
      <c r="P14" s="565"/>
      <c r="Q14" s="590"/>
      <c r="R14" s="1219" t="s">
        <v>836</v>
      </c>
      <c r="S14" s="1189"/>
      <c r="T14" s="590"/>
      <c r="U14" s="546"/>
      <c r="V14" s="541" t="s">
        <v>834</v>
      </c>
      <c r="W14" s="541" t="s">
        <v>835</v>
      </c>
      <c r="X14" s="541" t="s">
        <v>789</v>
      </c>
      <c r="Y14" s="565"/>
      <c r="Z14" s="590"/>
      <c r="AA14" s="1163" t="s">
        <v>833</v>
      </c>
      <c r="AB14" s="1164"/>
      <c r="AC14" s="1163" t="s">
        <v>826</v>
      </c>
      <c r="AD14" s="1164"/>
      <c r="AE14" s="1163" t="s">
        <v>832</v>
      </c>
      <c r="AF14" s="1164"/>
      <c r="AG14" s="1163" t="s">
        <v>832</v>
      </c>
      <c r="AH14" s="1164"/>
      <c r="AI14" s="1163" t="s">
        <v>831</v>
      </c>
      <c r="AJ14" s="1207"/>
      <c r="AP14" s="1216" t="s">
        <v>837</v>
      </c>
      <c r="AQ14" s="1217"/>
      <c r="AR14" s="591" t="s">
        <v>9994</v>
      </c>
      <c r="AS14" s="561"/>
      <c r="AT14" s="561"/>
      <c r="AX14" s="588" t="s">
        <v>837</v>
      </c>
      <c r="AY14" s="591" t="s">
        <v>10007</v>
      </c>
      <c r="AZ14" s="561"/>
      <c r="BA14" s="561"/>
    </row>
    <row r="15" spans="1:54" s="541" customFormat="1" ht="20.15" customHeight="1">
      <c r="A15" s="1168" t="s">
        <v>838</v>
      </c>
      <c r="B15" s="1157"/>
      <c r="C15" s="1220" t="s">
        <v>826</v>
      </c>
      <c r="D15" s="1220"/>
      <c r="E15" s="1220" t="s">
        <v>833</v>
      </c>
      <c r="F15" s="1220"/>
      <c r="G15" s="1219" t="s">
        <v>839</v>
      </c>
      <c r="H15" s="1189"/>
      <c r="I15" s="1219" t="s">
        <v>839</v>
      </c>
      <c r="J15" s="1189"/>
      <c r="K15" s="592" t="s">
        <v>235</v>
      </c>
      <c r="L15" s="544"/>
      <c r="M15" s="577"/>
      <c r="N15" s="577"/>
      <c r="O15" s="577"/>
      <c r="P15" s="545"/>
      <c r="Q15" s="592" t="s">
        <v>840</v>
      </c>
      <c r="R15" s="544"/>
      <c r="S15" s="545"/>
      <c r="T15" s="592" t="s">
        <v>840</v>
      </c>
      <c r="U15" s="544"/>
      <c r="V15" s="577"/>
      <c r="W15" s="577"/>
      <c r="X15" s="577"/>
      <c r="Y15" s="545"/>
      <c r="Z15" s="592" t="s">
        <v>235</v>
      </c>
      <c r="AA15" s="1169" t="s">
        <v>839</v>
      </c>
      <c r="AB15" s="1157"/>
      <c r="AC15" s="1169" t="s">
        <v>839</v>
      </c>
      <c r="AD15" s="1157"/>
      <c r="AE15" s="1169" t="s">
        <v>833</v>
      </c>
      <c r="AF15" s="1157"/>
      <c r="AG15" s="1169" t="s">
        <v>826</v>
      </c>
      <c r="AH15" s="1157"/>
      <c r="AI15" s="1169" t="s">
        <v>838</v>
      </c>
      <c r="AJ15" s="1221"/>
      <c r="AP15" s="530"/>
      <c r="AQ15" s="530"/>
      <c r="AR15" s="530"/>
      <c r="AS15" s="530"/>
      <c r="AT15" s="530"/>
      <c r="AU15" s="593"/>
      <c r="AV15" s="593"/>
      <c r="AW15" s="593"/>
      <c r="AX15" s="529"/>
      <c r="AY15" s="530"/>
      <c r="AZ15" s="530"/>
      <c r="BA15" s="530"/>
      <c r="BB15" s="529"/>
    </row>
    <row r="16" spans="1:56" s="593" customFormat="1" ht="20.15" customHeight="1">
      <c r="A16" s="594"/>
      <c r="B16" s="595">
        <f aca="true" t="shared" si="0" ref="B16:B34">SUM(D16,F16,H16,J16)</f>
        <v>0</v>
      </c>
      <c r="C16" s="547"/>
      <c r="D16" s="567"/>
      <c r="E16" s="581"/>
      <c r="F16" s="596"/>
      <c r="G16" s="581"/>
      <c r="H16" s="596"/>
      <c r="I16" s="581"/>
      <c r="J16" s="596"/>
      <c r="K16" s="597">
        <f>IF(ISERROR(VLOOKUP(CONCATENATE($B$9,"_",Q16),'選手名簿'!$A:$G,7,FALSE))=TRUE,"",VLOOKUP(CONCATENATE($B$9,"_",Q16),'選手名簿'!$A:$G,7,FALSE))</f>
        <v>5</v>
      </c>
      <c r="L16" s="1222" t="str">
        <f>IF(ISERROR(VLOOKUP(CONCATENATE($B$9,"_",Q16),'選手名簿'!$A:$E,5,FALSE))=TRUE,"",VLOOKUP(CONCATENATE($B$9,"_",Q16),'選手名簿'!$A:$E,5,FALSE))</f>
        <v>上杉　結希</v>
      </c>
      <c r="M16" s="1223"/>
      <c r="N16" s="1223"/>
      <c r="O16" s="1223"/>
      <c r="P16" s="1224"/>
      <c r="Q16" s="598">
        <v>12</v>
      </c>
      <c r="R16" s="599" t="s">
        <v>9998</v>
      </c>
      <c r="S16" s="600" t="str">
        <f>IF(ISERROR(VLOOKUP(CONCATENATE($W$9,"_",T16),'選手名簿'!$A:$E,4,FALSE))=TRUE,"",VLOOKUP(CONCATENATE($W$9,"_",T16),'選手名簿'!$A:$E,4,FALSE))</f>
        <v>GK</v>
      </c>
      <c r="T16" s="601">
        <v>1</v>
      </c>
      <c r="U16" s="1222" t="str">
        <f>IF(ISERROR(VLOOKUP(CONCATENATE($W$9,"_",T16),'選手名簿'!$A:$E,5,FALSE))=TRUE,"",VLOOKUP(CONCATENATE($W$9,"_",T16),'選手名簿'!$A:$E,5,FALSE))</f>
        <v>荒木　崇秀</v>
      </c>
      <c r="V16" s="1223"/>
      <c r="W16" s="1223"/>
      <c r="X16" s="1223"/>
      <c r="Y16" s="1224"/>
      <c r="Z16" s="597">
        <f>IF(ISERROR(VLOOKUP(CONCATENATE($W$9,"_",T16),'選手名簿'!$A:$G,7,FALSE))=TRUE,"",VLOOKUP(CONCATENATE($W$9,"_",T16),'選手名簿'!$A:$G,7,FALSE))</f>
        <v>5</v>
      </c>
      <c r="AA16" s="581"/>
      <c r="AB16" s="596"/>
      <c r="AC16" s="581"/>
      <c r="AD16" s="596"/>
      <c r="AE16" s="581"/>
      <c r="AF16" s="596"/>
      <c r="AG16" s="581"/>
      <c r="AH16" s="596"/>
      <c r="AI16" s="602"/>
      <c r="AJ16" s="603">
        <f aca="true" t="shared" si="1" ref="AJ16:AJ34">SUM(AB16,AD16,AF16,AH16)</f>
        <v>0</v>
      </c>
      <c r="AN16" s="529"/>
      <c r="AO16" s="529"/>
      <c r="AP16" s="530"/>
      <c r="AQ16" s="530"/>
      <c r="AR16" s="530"/>
      <c r="AS16" s="530"/>
      <c r="AT16" s="530"/>
      <c r="AU16" s="529"/>
      <c r="AV16" s="529"/>
      <c r="AW16" s="529"/>
      <c r="AX16" s="529"/>
      <c r="AY16" s="530"/>
      <c r="AZ16" s="530"/>
      <c r="BA16" s="530"/>
      <c r="BB16" s="529"/>
      <c r="BC16" s="529"/>
      <c r="BD16" s="529"/>
    </row>
    <row r="17" spans="1:54" s="593" customFormat="1" ht="20.15" customHeight="1">
      <c r="A17" s="594"/>
      <c r="B17" s="595">
        <f t="shared" si="0"/>
        <v>1</v>
      </c>
      <c r="C17" s="581"/>
      <c r="D17" s="605"/>
      <c r="E17" s="581"/>
      <c r="F17" s="596"/>
      <c r="G17" s="581"/>
      <c r="H17" s="596"/>
      <c r="I17" s="581"/>
      <c r="J17" s="596">
        <v>1</v>
      </c>
      <c r="K17" s="597">
        <f>IF(ISERROR(VLOOKUP(CONCATENATE($B$9,"_",Q17),'選手名簿'!$A:$G,7,FALSE))=TRUE,"",VLOOKUP(CONCATENATE($B$9,"_",Q17),'選手名簿'!$A:$G,7,FALSE))</f>
        <v>5</v>
      </c>
      <c r="L17" s="1222" t="str">
        <f>IF(ISERROR(VLOOKUP(CONCATENATE($B$9,"_",Q17),'選手名簿'!$A:$E,5,FALSE))=TRUE,"",VLOOKUP(CONCATENATE($B$9,"_",Q17),'選手名簿'!$A:$E,5,FALSE))</f>
        <v>橋本　万璃</v>
      </c>
      <c r="M17" s="1223"/>
      <c r="N17" s="1223"/>
      <c r="O17" s="1223"/>
      <c r="P17" s="1224"/>
      <c r="Q17" s="598">
        <v>3</v>
      </c>
      <c r="R17" s="599" t="str">
        <f>IF(ISERROR(VLOOKUP(CONCATENATE($B$9,"_",Q17),'選手名簿'!$A:$E,4,FALSE))=TRUE,"",VLOOKUP(CONCATENATE($B$9,"_",Q17),'選手名簿'!$A:$E,4,FALSE))</f>
        <v>DF</v>
      </c>
      <c r="S17" s="600" t="str">
        <f>IF(ISERROR(VLOOKUP(CONCATENATE($W$9,"_",T17),'選手名簿'!$A:$E,4,FALSE))=TRUE,"",VLOOKUP(CONCATENATE($W$9,"_",T17),'選手名簿'!$A:$E,4,FALSE))</f>
        <v>DF</v>
      </c>
      <c r="T17" s="601">
        <v>8</v>
      </c>
      <c r="U17" s="1222" t="str">
        <f>IF(ISERROR(VLOOKUP(CONCATENATE($W$9,"_",T17),'選手名簿'!$A:$E,5,FALSE))=TRUE,"",VLOOKUP(CONCATENATE($W$9,"_",T17),'選手名簿'!$A:$E,5,FALSE))</f>
        <v>衛藤　昇</v>
      </c>
      <c r="V17" s="1223"/>
      <c r="W17" s="1223"/>
      <c r="X17" s="1223"/>
      <c r="Y17" s="1224"/>
      <c r="Z17" s="597">
        <f>IF(ISERROR(VLOOKUP(CONCATENATE($W$9,"_",T17),'選手名簿'!$A:$G,7,FALSE))=TRUE,"",VLOOKUP(CONCATENATE($W$9,"_",T17),'選手名簿'!$A:$G,7,FALSE))</f>
        <v>5</v>
      </c>
      <c r="AA17" s="581"/>
      <c r="AB17" s="596"/>
      <c r="AC17" s="581"/>
      <c r="AD17" s="596"/>
      <c r="AE17" s="581"/>
      <c r="AF17" s="596"/>
      <c r="AG17" s="581"/>
      <c r="AH17" s="596"/>
      <c r="AI17" s="602"/>
      <c r="AJ17" s="603">
        <f t="shared" si="1"/>
        <v>0</v>
      </c>
      <c r="AP17" s="530"/>
      <c r="AQ17" s="530"/>
      <c r="AR17" s="530"/>
      <c r="AS17" s="530"/>
      <c r="AT17" s="530"/>
      <c r="AX17" s="529"/>
      <c r="AY17" s="530"/>
      <c r="AZ17" s="530"/>
      <c r="BA17" s="530"/>
      <c r="BB17" s="529"/>
    </row>
    <row r="18" spans="1:56" s="593" customFormat="1" ht="20.15" customHeight="1">
      <c r="A18" s="594"/>
      <c r="B18" s="595">
        <f t="shared" si="0"/>
        <v>2</v>
      </c>
      <c r="C18" s="581"/>
      <c r="D18" s="567"/>
      <c r="E18" s="581"/>
      <c r="F18" s="596"/>
      <c r="G18" s="581"/>
      <c r="H18" s="596">
        <v>1</v>
      </c>
      <c r="I18" s="581" t="s">
        <v>10012</v>
      </c>
      <c r="J18" s="596">
        <v>1</v>
      </c>
      <c r="K18" s="597">
        <f>IF(ISERROR(VLOOKUP(CONCATENATE($B$9,"_",Q18),'選手名簿'!$A:$G,7,FALSE))=TRUE,"",VLOOKUP(CONCATENATE($B$9,"_",Q18),'選手名簿'!$A:$G,7,FALSE))</f>
        <v>5</v>
      </c>
      <c r="L18" s="1222" t="str">
        <f>IF(ISERROR(VLOOKUP(CONCATENATE($B$9,"_",Q18),'選手名簿'!$A:$E,5,FALSE))=TRUE,"",VLOOKUP(CONCATENATE($B$9,"_",Q18),'選手名簿'!$A:$E,5,FALSE))</f>
        <v>湯之原　旺輔</v>
      </c>
      <c r="M18" s="1223"/>
      <c r="N18" s="1223"/>
      <c r="O18" s="1223"/>
      <c r="P18" s="1224"/>
      <c r="Q18" s="598">
        <v>5</v>
      </c>
      <c r="R18" s="599" t="str">
        <f>IF(ISERROR(VLOOKUP(CONCATENATE($B$9,"_",Q18),'選手名簿'!$A:$E,4,FALSE))=TRUE,"",VLOOKUP(CONCATENATE($B$9,"_",Q18),'選手名簿'!$A:$E,4,FALSE))</f>
        <v>DF</v>
      </c>
      <c r="S18" s="600" t="str">
        <f>IF(ISERROR(VLOOKUP(CONCATENATE($W$9,"_",T18),'選手名簿'!$A:$E,4,FALSE))=TRUE,"",VLOOKUP(CONCATENATE($W$9,"_",T18),'選手名簿'!$A:$E,4,FALSE))</f>
        <v>DF</v>
      </c>
      <c r="T18" s="601">
        <v>10</v>
      </c>
      <c r="U18" s="1222" t="str">
        <f>IF(ISERROR(VLOOKUP(CONCATENATE($W$9,"_",T18),'選手名簿'!$A:$E,5,FALSE))=TRUE,"",VLOOKUP(CONCATENATE($W$9,"_",T18),'選手名簿'!$A:$E,5,FALSE))</f>
        <v>嶋末　大地</v>
      </c>
      <c r="V18" s="1223"/>
      <c r="W18" s="1223"/>
      <c r="X18" s="1223"/>
      <c r="Y18" s="1224"/>
      <c r="Z18" s="597">
        <f>IF(ISERROR(VLOOKUP(CONCATENATE($W$9,"_",T18),'選手名簿'!$A:$G,7,FALSE))=TRUE,"",VLOOKUP(CONCATENATE($W$9,"_",T18),'選手名簿'!$A:$G,7,FALSE))</f>
        <v>5</v>
      </c>
      <c r="AA18" s="581"/>
      <c r="AB18" s="596"/>
      <c r="AC18" s="581"/>
      <c r="AD18" s="596"/>
      <c r="AE18" s="581"/>
      <c r="AF18" s="596"/>
      <c r="AG18" s="581"/>
      <c r="AH18" s="596"/>
      <c r="AI18" s="602"/>
      <c r="AJ18" s="603">
        <f t="shared" si="1"/>
        <v>0</v>
      </c>
      <c r="AN18" s="529"/>
      <c r="AO18" s="529"/>
      <c r="AP18" s="530"/>
      <c r="AQ18" s="530"/>
      <c r="AR18" s="530"/>
      <c r="AS18" s="530"/>
      <c r="AT18" s="530"/>
      <c r="AU18" s="529"/>
      <c r="AV18" s="529"/>
      <c r="AW18" s="529"/>
      <c r="AX18" s="529"/>
      <c r="AY18" s="530"/>
      <c r="AZ18" s="530"/>
      <c r="BA18" s="530"/>
      <c r="BB18" s="529"/>
      <c r="BC18" s="529"/>
      <c r="BD18" s="529"/>
    </row>
    <row r="19" spans="1:56" s="593" customFormat="1" ht="20.15" customHeight="1">
      <c r="A19" s="594"/>
      <c r="B19" s="595">
        <f t="shared" si="0"/>
        <v>0</v>
      </c>
      <c r="C19" s="606"/>
      <c r="D19" s="596"/>
      <c r="E19" s="581"/>
      <c r="F19" s="596"/>
      <c r="G19" s="581"/>
      <c r="H19" s="596"/>
      <c r="I19" s="581"/>
      <c r="J19" s="596"/>
      <c r="K19" s="597">
        <f>IF(ISERROR(VLOOKUP(CONCATENATE($B$9,"_",Q19),'選手名簿'!$A:$G,7,FALSE))=TRUE,"",VLOOKUP(CONCATENATE($B$9,"_",Q19),'選手名簿'!$A:$G,7,FALSE))</f>
        <v>5</v>
      </c>
      <c r="L19" s="1222" t="str">
        <f>IF(ISERROR(VLOOKUP(CONCATENATE($B$9,"_",Q19),'選手名簿'!$A:$E,5,FALSE))=TRUE,"",VLOOKUP(CONCATENATE($B$9,"_",Q19),'選手名簿'!$A:$E,5,FALSE))</f>
        <v>藤原　頼翔</v>
      </c>
      <c r="M19" s="1223"/>
      <c r="N19" s="1223"/>
      <c r="O19" s="1223"/>
      <c r="P19" s="1224"/>
      <c r="Q19" s="598">
        <v>6</v>
      </c>
      <c r="R19" s="599" t="str">
        <f>IF(ISERROR(VLOOKUP(CONCATENATE($B$9,"_",Q19),'選手名簿'!$A:$E,4,FALSE))=TRUE,"",VLOOKUP(CONCATENATE($B$9,"_",Q19),'選手名簿'!$A:$E,4,FALSE))</f>
        <v>MF</v>
      </c>
      <c r="S19" s="600" t="str">
        <f>IF(ISERROR(VLOOKUP(CONCATENATE($W$9,"_",T19),'選手名簿'!$A:$E,4,FALSE))=TRUE,"",VLOOKUP(CONCATENATE($W$9,"_",T19),'選手名簿'!$A:$E,4,FALSE))</f>
        <v>DF</v>
      </c>
      <c r="T19" s="601">
        <v>11</v>
      </c>
      <c r="U19" s="1222" t="str">
        <f>IF(ISERROR(VLOOKUP(CONCATENATE($W$9,"_",T19),'選手名簿'!$A:$E,5,FALSE))=TRUE,"",VLOOKUP(CONCATENATE($W$9,"_",T19),'選手名簿'!$A:$E,5,FALSE))</f>
        <v>江隈　涼星</v>
      </c>
      <c r="V19" s="1223"/>
      <c r="W19" s="1223"/>
      <c r="X19" s="1223"/>
      <c r="Y19" s="1224"/>
      <c r="Z19" s="597">
        <f>IF(ISERROR(VLOOKUP(CONCATENATE($W$9,"_",T19),'選手名簿'!$A:$G,7,FALSE))=TRUE,"",VLOOKUP(CONCATENATE($W$9,"_",T19),'選手名簿'!$A:$G,7,FALSE))</f>
        <v>5</v>
      </c>
      <c r="AA19" s="581"/>
      <c r="AB19" s="596"/>
      <c r="AC19" s="581"/>
      <c r="AD19" s="596"/>
      <c r="AE19" s="581"/>
      <c r="AF19" s="596"/>
      <c r="AG19" s="581"/>
      <c r="AH19" s="596"/>
      <c r="AI19" s="602"/>
      <c r="AJ19" s="603">
        <f t="shared" si="1"/>
        <v>0</v>
      </c>
      <c r="AN19" s="529"/>
      <c r="AO19" s="529"/>
      <c r="AP19" s="530"/>
      <c r="AQ19" s="530"/>
      <c r="AR19" s="530"/>
      <c r="AS19" s="530"/>
      <c r="AT19" s="530"/>
      <c r="AU19" s="529"/>
      <c r="AV19" s="529"/>
      <c r="AW19" s="529"/>
      <c r="AX19" s="529"/>
      <c r="AY19" s="530"/>
      <c r="AZ19" s="530"/>
      <c r="BA19" s="530"/>
      <c r="BB19" s="529"/>
      <c r="BC19" s="529"/>
      <c r="BD19" s="529"/>
    </row>
    <row r="20" spans="1:56" s="593" customFormat="1" ht="20.15" customHeight="1">
      <c r="A20" s="594"/>
      <c r="B20" s="595">
        <f t="shared" si="0"/>
        <v>0</v>
      </c>
      <c r="C20" s="606"/>
      <c r="D20" s="607"/>
      <c r="E20" s="581"/>
      <c r="F20" s="596"/>
      <c r="G20" s="581"/>
      <c r="H20" s="605"/>
      <c r="I20" s="581"/>
      <c r="J20" s="596"/>
      <c r="K20" s="597">
        <f>IF(ISERROR(VLOOKUP(CONCATENATE($B$9,"_",Q20),'選手名簿'!$A:$G,7,FALSE))=TRUE,"",VLOOKUP(CONCATENATE($B$9,"_",Q20),'選手名簿'!$A:$G,7,FALSE))</f>
        <v>5</v>
      </c>
      <c r="L20" s="1222" t="str">
        <f>IF(ISERROR(VLOOKUP(CONCATENATE($B$9,"_",Q20),'選手名簿'!$A:$E,5,FALSE))=TRUE,"",VLOOKUP(CONCATENATE($B$9,"_",Q20),'選手名簿'!$A:$E,5,FALSE))</f>
        <v>高橋　新ノ介</v>
      </c>
      <c r="M20" s="1223"/>
      <c r="N20" s="1223"/>
      <c r="O20" s="1223"/>
      <c r="P20" s="1224"/>
      <c r="Q20" s="598">
        <v>8</v>
      </c>
      <c r="R20" s="599" t="str">
        <f>IF(ISERROR(VLOOKUP(CONCATENATE($B$9,"_",Q20),'選手名簿'!$A:$E,4,FALSE))=TRUE,"",VLOOKUP(CONCATENATE($B$9,"_",Q20),'選手名簿'!$A:$E,4,FALSE))</f>
        <v>MF</v>
      </c>
      <c r="S20" s="600" t="str">
        <f>IF(ISERROR(VLOOKUP(CONCATENATE($W$9,"_",T20),'選手名簿'!$A:$E,4,FALSE))=TRUE,"",VLOOKUP(CONCATENATE($W$9,"_",T20),'選手名簿'!$A:$E,4,FALSE))</f>
        <v>MF</v>
      </c>
      <c r="T20" s="601">
        <v>4</v>
      </c>
      <c r="U20" s="1222" t="str">
        <f>IF(ISERROR(VLOOKUP(CONCATENATE($W$9,"_",T20),'選手名簿'!$A:$E,5,FALSE))=TRUE,"",VLOOKUP(CONCATENATE($W$9,"_",T20),'選手名簿'!$A:$E,5,FALSE))</f>
        <v>小幡　玲治</v>
      </c>
      <c r="V20" s="1223"/>
      <c r="W20" s="1223"/>
      <c r="X20" s="1223"/>
      <c r="Y20" s="1224"/>
      <c r="Z20" s="597">
        <f>IF(ISERROR(VLOOKUP(CONCATENATE($W$9,"_",T20),'選手名簿'!$A:$G,7,FALSE))=TRUE,"",VLOOKUP(CONCATENATE($W$9,"_",T20),'選手名簿'!$A:$G,7,FALSE))</f>
        <v>5</v>
      </c>
      <c r="AA20" s="581"/>
      <c r="AB20" s="596"/>
      <c r="AC20" s="581"/>
      <c r="AD20" s="596"/>
      <c r="AE20" s="581"/>
      <c r="AF20" s="596"/>
      <c r="AG20" s="581"/>
      <c r="AH20" s="596"/>
      <c r="AI20" s="602"/>
      <c r="AJ20" s="603">
        <f t="shared" si="1"/>
        <v>0</v>
      </c>
      <c r="AN20" s="529"/>
      <c r="AO20" s="529"/>
      <c r="AP20" s="530"/>
      <c r="AQ20" s="530"/>
      <c r="AR20" s="530"/>
      <c r="AS20" s="530"/>
      <c r="AT20" s="530"/>
      <c r="AU20" s="529"/>
      <c r="AV20" s="529"/>
      <c r="AW20" s="529"/>
      <c r="AX20" s="529"/>
      <c r="AY20" s="530"/>
      <c r="AZ20" s="530"/>
      <c r="BA20" s="530"/>
      <c r="BB20" s="529"/>
      <c r="BC20" s="529"/>
      <c r="BD20" s="529"/>
    </row>
    <row r="21" spans="1:56" s="593" customFormat="1" ht="20.15" customHeight="1">
      <c r="A21" s="608"/>
      <c r="B21" s="595">
        <f t="shared" si="0"/>
        <v>0</v>
      </c>
      <c r="C21" s="606"/>
      <c r="D21" s="607"/>
      <c r="E21" s="581"/>
      <c r="F21" s="596"/>
      <c r="G21" s="609"/>
      <c r="H21" s="610"/>
      <c r="I21" s="609"/>
      <c r="J21" s="610"/>
      <c r="K21" s="597">
        <f>IF(ISERROR(VLOOKUP(CONCATENATE($B$9,"_",Q21),'選手名簿'!$A:$G,7,FALSE))=TRUE,"",VLOOKUP(CONCATENATE($B$9,"_",Q21),'選手名簿'!$A:$G,7,FALSE))</f>
        <v>5</v>
      </c>
      <c r="L21" s="1222" t="str">
        <f>IF(ISERROR(VLOOKUP(CONCATENATE($B$9,"_",Q21),'選手名簿'!$A:$E,5,FALSE))=TRUE,"",VLOOKUP(CONCATENATE($B$9,"_",Q21),'選手名簿'!$A:$E,5,FALSE))</f>
        <v>黒木　颯馬</v>
      </c>
      <c r="M21" s="1223"/>
      <c r="N21" s="1223"/>
      <c r="O21" s="1223"/>
      <c r="P21" s="1224"/>
      <c r="Q21" s="598">
        <v>16</v>
      </c>
      <c r="R21" s="599" t="str">
        <f>IF(ISERROR(VLOOKUP(CONCATENATE($B$9,"_",Q21),'選手名簿'!$A:$E,4,FALSE))=TRUE,"",VLOOKUP(CONCATENATE($B$9,"_",Q21),'選手名簿'!$A:$E,4,FALSE))</f>
        <v>MF</v>
      </c>
      <c r="S21" s="600" t="str">
        <f>IF(ISERROR(VLOOKUP(CONCATENATE($W$9,"_",T21),'選手名簿'!$A:$E,4,FALSE))=TRUE,"",VLOOKUP(CONCATENATE($W$9,"_",T21),'選手名簿'!$A:$E,4,FALSE))</f>
        <v>MF</v>
      </c>
      <c r="T21" s="601">
        <v>6</v>
      </c>
      <c r="U21" s="1222" t="str">
        <f>IF(ISERROR(VLOOKUP(CONCATENATE($W$9,"_",T21),'選手名簿'!$A:$E,5,FALSE))=TRUE,"",VLOOKUP(CONCATENATE($W$9,"_",T21),'選手名簿'!$A:$E,5,FALSE))</f>
        <v>安部　叶音</v>
      </c>
      <c r="V21" s="1223"/>
      <c r="W21" s="1223"/>
      <c r="X21" s="1223"/>
      <c r="Y21" s="1224"/>
      <c r="Z21" s="597">
        <f>IF(ISERROR(VLOOKUP(CONCATENATE($W$9,"_",T21),'選手名簿'!$A:$G,7,FALSE))=TRUE,"",VLOOKUP(CONCATENATE($W$9,"_",T21),'選手名簿'!$A:$G,7,FALSE))</f>
        <v>5</v>
      </c>
      <c r="AA21" s="609"/>
      <c r="AB21" s="610"/>
      <c r="AC21" s="609"/>
      <c r="AD21" s="610"/>
      <c r="AE21" s="581"/>
      <c r="AF21" s="610"/>
      <c r="AG21" s="581"/>
      <c r="AH21" s="610"/>
      <c r="AI21" s="602"/>
      <c r="AJ21" s="603">
        <f t="shared" si="1"/>
        <v>0</v>
      </c>
      <c r="AN21" s="529"/>
      <c r="AO21" s="529"/>
      <c r="AP21" s="530"/>
      <c r="AQ21" s="530"/>
      <c r="AR21" s="530"/>
      <c r="AS21" s="530"/>
      <c r="AT21" s="530"/>
      <c r="AU21" s="529"/>
      <c r="AV21" s="529"/>
      <c r="AW21" s="529"/>
      <c r="AX21" s="529"/>
      <c r="AY21" s="530"/>
      <c r="AZ21" s="530"/>
      <c r="BA21" s="530"/>
      <c r="BB21" s="529"/>
      <c r="BC21" s="529"/>
      <c r="BD21" s="529"/>
    </row>
    <row r="22" spans="1:56" s="593" customFormat="1" ht="20.15" customHeight="1">
      <c r="A22" s="608"/>
      <c r="B22" s="595">
        <f t="shared" si="0"/>
        <v>1</v>
      </c>
      <c r="C22" s="581"/>
      <c r="D22" s="596"/>
      <c r="E22" s="581"/>
      <c r="F22" s="596"/>
      <c r="G22" s="581"/>
      <c r="H22" s="596"/>
      <c r="I22" s="581"/>
      <c r="J22" s="596">
        <v>1</v>
      </c>
      <c r="K22" s="597">
        <f>IF(ISERROR(VLOOKUP(CONCATENATE($B$9,"_",Q22),'選手名簿'!$A:$G,7,FALSE))=TRUE,"",VLOOKUP(CONCATENATE($B$9,"_",Q22),'選手名簿'!$A:$G,7,FALSE))</f>
        <v>5</v>
      </c>
      <c r="L22" s="1222" t="str">
        <f>IF(ISERROR(VLOOKUP(CONCATENATE($B$9,"_",Q22),'選手名簿'!$A:$E,5,FALSE))=TRUE,"",VLOOKUP(CONCATENATE($B$9,"_",Q22),'選手名簿'!$A:$E,5,FALSE))</f>
        <v>山﨑　凱斗</v>
      </c>
      <c r="M22" s="1223"/>
      <c r="N22" s="1223"/>
      <c r="O22" s="1223"/>
      <c r="P22" s="1224"/>
      <c r="Q22" s="598">
        <v>9</v>
      </c>
      <c r="R22" s="599" t="str">
        <f>IF(ISERROR(VLOOKUP(CONCATENATE($B$9,"_",Q22),'選手名簿'!$A:$E,4,FALSE))=TRUE,"",VLOOKUP(CONCATENATE($B$9,"_",Q22),'選手名簿'!$A:$E,4,FALSE))</f>
        <v>FW</v>
      </c>
      <c r="S22" s="600" t="str">
        <f>IF(ISERROR(VLOOKUP(CONCATENATE($W$9,"_",T22),'選手名簿'!$A:$E,4,FALSE))=TRUE,"",VLOOKUP(CONCATENATE($W$9,"_",T22),'選手名簿'!$A:$E,4,FALSE))</f>
        <v>MF</v>
      </c>
      <c r="T22" s="601">
        <v>14</v>
      </c>
      <c r="U22" s="1222" t="str">
        <f>IF(ISERROR(VLOOKUP(CONCATENATE($W$9,"_",T22),'選手名簿'!$A:$E,5,FALSE))=TRUE,"",VLOOKUP(CONCATENATE($W$9,"_",T22),'選手名簿'!$A:$E,5,FALSE))</f>
        <v>山上　修吾</v>
      </c>
      <c r="V22" s="1223"/>
      <c r="W22" s="1223"/>
      <c r="X22" s="1223"/>
      <c r="Y22" s="1224"/>
      <c r="Z22" s="597">
        <f>IF(ISERROR(VLOOKUP(CONCATENATE($W$9,"_",T22),'選手名簿'!$A:$G,7,FALSE))=TRUE,"",VLOOKUP(CONCATENATE($W$9,"_",T22),'選手名簿'!$A:$G,7,FALSE))</f>
        <v>5</v>
      </c>
      <c r="AA22" s="581"/>
      <c r="AB22" s="596"/>
      <c r="AC22" s="581"/>
      <c r="AD22" s="596"/>
      <c r="AE22" s="581"/>
      <c r="AF22" s="596"/>
      <c r="AG22" s="581"/>
      <c r="AH22" s="596"/>
      <c r="AI22" s="602"/>
      <c r="AJ22" s="603">
        <f t="shared" si="1"/>
        <v>0</v>
      </c>
      <c r="AN22" s="529"/>
      <c r="AO22" s="529"/>
      <c r="AP22" s="530"/>
      <c r="AQ22" s="530"/>
      <c r="AR22" s="530"/>
      <c r="AS22" s="530"/>
      <c r="AT22" s="530"/>
      <c r="AU22" s="529"/>
      <c r="AV22" s="529"/>
      <c r="AW22" s="529"/>
      <c r="AX22" s="529"/>
      <c r="AY22" s="530"/>
      <c r="AZ22" s="530"/>
      <c r="BA22" s="530"/>
      <c r="BB22" s="529"/>
      <c r="BC22" s="529"/>
      <c r="BD22" s="529"/>
    </row>
    <row r="23" spans="1:56" s="593" customFormat="1" ht="20.15" customHeight="1">
      <c r="A23" s="594"/>
      <c r="B23" s="595">
        <f t="shared" si="0"/>
        <v>2</v>
      </c>
      <c r="C23" s="581"/>
      <c r="D23" s="596"/>
      <c r="E23" s="581"/>
      <c r="F23" s="596"/>
      <c r="G23" s="581" t="s">
        <v>10012</v>
      </c>
      <c r="H23" s="596">
        <v>2</v>
      </c>
      <c r="I23" s="581"/>
      <c r="J23" s="596"/>
      <c r="K23" s="597">
        <f>IF(ISERROR(VLOOKUP(CONCATENATE($B$9,"_",Q23),'選手名簿'!$A:$G,7,FALSE))=TRUE,"",VLOOKUP(CONCATENATE($B$9,"_",Q23),'選手名簿'!$A:$G,7,FALSE))</f>
        <v>5</v>
      </c>
      <c r="L23" s="1222" t="str">
        <f>IF(ISERROR(VLOOKUP(CONCATENATE($B$9,"_",Q23),'選手名簿'!$A:$E,5,FALSE))=TRUE,"",VLOOKUP(CONCATENATE($B$9,"_",Q23),'選手名簿'!$A:$E,5,FALSE))</f>
        <v>工藤　貫太</v>
      </c>
      <c r="M23" s="1223"/>
      <c r="N23" s="1223"/>
      <c r="O23" s="1223"/>
      <c r="P23" s="1224"/>
      <c r="Q23" s="598">
        <v>10</v>
      </c>
      <c r="R23" s="599" t="str">
        <f>IF(ISERROR(VLOOKUP(CONCATENATE($B$9,"_",Q23),'選手名簿'!$A:$E,4,FALSE))=TRUE,"",VLOOKUP(CONCATENATE($B$9,"_",Q23),'選手名簿'!$A:$E,4,FALSE))</f>
        <v>FW</v>
      </c>
      <c r="S23" s="600" t="str">
        <f>IF(ISERROR(VLOOKUP(CONCATENATE($W$9,"_",T23),'選手名簿'!$A:$E,4,FALSE))=TRUE,"",VLOOKUP(CONCATENATE($W$9,"_",T23),'選手名簿'!$A:$E,4,FALSE))</f>
        <v>FW</v>
      </c>
      <c r="T23" s="601">
        <v>2</v>
      </c>
      <c r="U23" s="1222" t="str">
        <f>IF(ISERROR(VLOOKUP(CONCATENATE($W$9,"_",T23),'選手名簿'!$A:$E,5,FALSE))=TRUE,"",VLOOKUP(CONCATENATE($W$9,"_",T23),'選手名簿'!$A:$E,5,FALSE))</f>
        <v>清藤　槙斗</v>
      </c>
      <c r="V23" s="1223"/>
      <c r="W23" s="1223"/>
      <c r="X23" s="1223"/>
      <c r="Y23" s="1224"/>
      <c r="Z23" s="597">
        <f>IF(ISERROR(VLOOKUP(CONCATENATE($W$9,"_",T23),'選手名簿'!$A:$G,7,FALSE))=TRUE,"",VLOOKUP(CONCATENATE($W$9,"_",T23),'選手名簿'!$A:$G,7,FALSE))</f>
        <v>5</v>
      </c>
      <c r="AA23" s="581"/>
      <c r="AB23" s="596"/>
      <c r="AC23" s="581"/>
      <c r="AD23" s="596"/>
      <c r="AE23" s="581"/>
      <c r="AF23" s="596"/>
      <c r="AG23" s="581"/>
      <c r="AH23" s="596"/>
      <c r="AI23" s="602"/>
      <c r="AJ23" s="603">
        <f t="shared" si="1"/>
        <v>0</v>
      </c>
      <c r="AN23" s="529"/>
      <c r="AO23" s="529"/>
      <c r="AP23" s="530"/>
      <c r="AQ23" s="530"/>
      <c r="AR23" s="530"/>
      <c r="AS23" s="530"/>
      <c r="AT23" s="530"/>
      <c r="AU23" s="529"/>
      <c r="AV23" s="529"/>
      <c r="AW23" s="529"/>
      <c r="AX23" s="529"/>
      <c r="AY23" s="530"/>
      <c r="AZ23" s="530"/>
      <c r="BA23" s="530"/>
      <c r="BB23" s="529"/>
      <c r="BC23" s="529"/>
      <c r="BD23" s="529"/>
    </row>
    <row r="24" spans="1:56" s="593" customFormat="1" ht="20.15" customHeight="1">
      <c r="A24" s="608"/>
      <c r="B24" s="611"/>
      <c r="C24" s="611"/>
      <c r="D24" s="611"/>
      <c r="E24" s="611"/>
      <c r="F24" s="611"/>
      <c r="G24" s="611"/>
      <c r="H24" s="611"/>
      <c r="I24" s="611"/>
      <c r="J24" s="611"/>
      <c r="K24" s="611"/>
      <c r="L24" s="611"/>
      <c r="M24" s="611"/>
      <c r="N24" s="611"/>
      <c r="O24" s="611"/>
      <c r="P24" s="611"/>
      <c r="Q24" s="1225" t="s">
        <v>841</v>
      </c>
      <c r="R24" s="1225"/>
      <c r="S24" s="1225"/>
      <c r="T24" s="1225"/>
      <c r="U24" s="611"/>
      <c r="V24" s="611"/>
      <c r="W24" s="611"/>
      <c r="X24" s="611"/>
      <c r="Y24" s="611"/>
      <c r="Z24" s="611"/>
      <c r="AA24" s="611"/>
      <c r="AB24" s="611"/>
      <c r="AC24" s="611"/>
      <c r="AD24" s="611"/>
      <c r="AE24" s="611"/>
      <c r="AF24" s="611"/>
      <c r="AG24" s="611"/>
      <c r="AH24" s="611"/>
      <c r="AI24" s="611"/>
      <c r="AJ24" s="612"/>
      <c r="AN24" s="529"/>
      <c r="AO24" s="529"/>
      <c r="AP24" s="530"/>
      <c r="AQ24" s="530"/>
      <c r="AR24" s="530"/>
      <c r="AS24" s="530"/>
      <c r="AT24" s="530"/>
      <c r="AU24" s="529"/>
      <c r="AV24" s="529"/>
      <c r="AW24" s="529"/>
      <c r="AX24" s="529"/>
      <c r="AY24" s="530"/>
      <c r="AZ24" s="530"/>
      <c r="BA24" s="530"/>
      <c r="BB24" s="529"/>
      <c r="BC24" s="529"/>
      <c r="BD24" s="529"/>
    </row>
    <row r="25" spans="1:56" s="593" customFormat="1" ht="20.15" customHeight="1">
      <c r="A25" s="594"/>
      <c r="B25" s="595">
        <f t="shared" si="0"/>
        <v>0</v>
      </c>
      <c r="C25" s="547"/>
      <c r="D25" s="567"/>
      <c r="E25" s="581"/>
      <c r="F25" s="567"/>
      <c r="G25" s="581"/>
      <c r="H25" s="596"/>
      <c r="I25" s="581"/>
      <c r="J25" s="596"/>
      <c r="K25" s="597">
        <f>IF(ISERROR(VLOOKUP(CONCATENATE($B$9,"_",Q25),'選手名簿'!$A:$G,7,FALSE))=TRUE,"",VLOOKUP(CONCATENATE($B$9,"_",Q25),'選手名簿'!$A:$G,7,FALSE))</f>
        <v>4</v>
      </c>
      <c r="L25" s="1222" t="str">
        <f>IF(ISERROR(VLOOKUP(CONCATENATE($B$9,"_",Q25),'選手名簿'!$A:$E,5,FALSE))=TRUE,"",VLOOKUP(CONCATENATE($B$9,"_",Q25),'選手名簿'!$A:$E,5,FALSE))</f>
        <v>井上　颯太</v>
      </c>
      <c r="M25" s="1223"/>
      <c r="N25" s="1223"/>
      <c r="O25" s="1223"/>
      <c r="P25" s="1224"/>
      <c r="Q25" s="598">
        <v>1</v>
      </c>
      <c r="R25" s="599" t="str">
        <f>IF(ISERROR(VLOOKUP(CONCATENATE($B$9,"_",Q25),'選手名簿'!$A:$E,4,FALSE))=TRUE,"",VLOOKUP(CONCATENATE($B$9,"_",Q25),'選手名簿'!$A:$E,4,FALSE))</f>
        <v>GK</v>
      </c>
      <c r="S25" s="600" t="str">
        <f>IF(ISERROR(VLOOKUP(CONCATENATE($W$9,"_",T25),'選手名簿'!$A:$E,4,FALSE))=TRUE,"",VLOOKUP(CONCATENATE($W$9,"_",T25),'選手名簿'!$A:$E,4,FALSE))</f>
        <v>FW</v>
      </c>
      <c r="T25" s="601">
        <v>3</v>
      </c>
      <c r="U25" s="1222" t="str">
        <f>IF(ISERROR(VLOOKUP(CONCATENATE($W$9,"_",T25),'選手名簿'!$A:$E,5,FALSE))=TRUE,"",VLOOKUP(CONCATENATE($W$9,"_",T25),'選手名簿'!$A:$E,5,FALSE))</f>
        <v>佐古　慎之助</v>
      </c>
      <c r="V25" s="1223"/>
      <c r="W25" s="1223"/>
      <c r="X25" s="1223"/>
      <c r="Y25" s="1224"/>
      <c r="Z25" s="597">
        <f>IF(ISERROR(VLOOKUP(CONCATENATE($W$9,"_",T25),'選手名簿'!$A:$G,7,FALSE))=TRUE,"",VLOOKUP(CONCATENATE($W$9,"_",T25),'選手名簿'!$A:$G,7,FALSE))</f>
        <v>5</v>
      </c>
      <c r="AA25" s="581"/>
      <c r="AB25" s="596"/>
      <c r="AC25" s="581"/>
      <c r="AD25" s="596"/>
      <c r="AE25" s="581"/>
      <c r="AF25" s="596"/>
      <c r="AG25" s="581"/>
      <c r="AH25" s="596"/>
      <c r="AI25" s="602"/>
      <c r="AJ25" s="603">
        <f t="shared" si="1"/>
        <v>0</v>
      </c>
      <c r="AN25" s="529"/>
      <c r="AO25" s="529"/>
      <c r="AP25" s="530"/>
      <c r="AQ25" s="530"/>
      <c r="AR25" s="530"/>
      <c r="AS25" s="530"/>
      <c r="AT25" s="530"/>
      <c r="AU25" s="529"/>
      <c r="AV25" s="529"/>
      <c r="AW25" s="529"/>
      <c r="AX25" s="529"/>
      <c r="AY25" s="530"/>
      <c r="AZ25" s="530"/>
      <c r="BA25" s="530"/>
      <c r="BB25" s="529"/>
      <c r="BC25" s="529"/>
      <c r="BD25" s="529"/>
    </row>
    <row r="26" spans="1:54" s="593" customFormat="1" ht="20.15" customHeight="1">
      <c r="A26" s="594"/>
      <c r="B26" s="595">
        <f t="shared" si="0"/>
        <v>1</v>
      </c>
      <c r="C26" s="581"/>
      <c r="D26" s="605"/>
      <c r="E26" s="581"/>
      <c r="F26" s="605"/>
      <c r="G26" s="581"/>
      <c r="H26" s="596">
        <v>1</v>
      </c>
      <c r="I26" s="581"/>
      <c r="J26" s="596"/>
      <c r="K26" s="597">
        <f>IF(ISERROR(VLOOKUP(CONCATENATE($B$9,"_",Q26),'選手名簿'!$A:$G,7,FALSE))=TRUE,"",VLOOKUP(CONCATENATE($B$9,"_",Q26),'選手名簿'!$A:$G,7,FALSE))</f>
        <v>4</v>
      </c>
      <c r="L26" s="1222" t="str">
        <f>IF(ISERROR(VLOOKUP(CONCATENATE($B$9,"_",Q26),'選手名簿'!$A:$E,5,FALSE))=TRUE,"",VLOOKUP(CONCATENATE($B$9,"_",Q26),'選手名簿'!$A:$E,5,FALSE))</f>
        <v>有村　泰史郎</v>
      </c>
      <c r="M26" s="1223"/>
      <c r="N26" s="1223"/>
      <c r="O26" s="1223"/>
      <c r="P26" s="1224"/>
      <c r="Q26" s="598">
        <v>2</v>
      </c>
      <c r="R26" s="599" t="str">
        <f>IF(ISERROR(VLOOKUP(CONCATENATE($B$9,"_",Q26),'選手名簿'!$A:$E,4,FALSE))=TRUE,"",VLOOKUP(CONCATENATE($B$9,"_",Q26),'選手名簿'!$A:$E,4,FALSE))</f>
        <v>MF</v>
      </c>
      <c r="S26" s="600" t="str">
        <f>IF(ISERROR(VLOOKUP(CONCATENATE($W$9,"_",T26),'選手名簿'!$A:$E,4,FALSE))=TRUE,"",VLOOKUP(CONCATENATE($W$9,"_",T26),'選手名簿'!$A:$E,4,FALSE))</f>
        <v>GK</v>
      </c>
      <c r="T26" s="601">
        <v>5</v>
      </c>
      <c r="U26" s="1222" t="str">
        <f>IF(ISERROR(VLOOKUP(CONCATENATE($W$9,"_",T26),'選手名簿'!$A:$E,5,FALSE))=TRUE,"",VLOOKUP(CONCATENATE($W$9,"_",T26),'選手名簿'!$A:$E,5,FALSE))</f>
        <v>吉武　龍玄</v>
      </c>
      <c r="V26" s="1223"/>
      <c r="W26" s="1223"/>
      <c r="X26" s="1223"/>
      <c r="Y26" s="1224"/>
      <c r="Z26" s="597">
        <f>IF(ISERROR(VLOOKUP(CONCATENATE($W$9,"_",T26),'選手名簿'!$A:$G,7,FALSE))=TRUE,"",VLOOKUP(CONCATENATE($W$9,"_",T26),'選手名簿'!$A:$G,7,FALSE))</f>
        <v>5</v>
      </c>
      <c r="AA26" s="581"/>
      <c r="AB26" s="596"/>
      <c r="AC26" s="581"/>
      <c r="AD26" s="596"/>
      <c r="AE26" s="581"/>
      <c r="AF26" s="596"/>
      <c r="AG26" s="581"/>
      <c r="AH26" s="596"/>
      <c r="AI26" s="602"/>
      <c r="AJ26" s="603">
        <f t="shared" si="1"/>
        <v>0</v>
      </c>
      <c r="AP26" s="530"/>
      <c r="AQ26" s="530"/>
      <c r="AR26" s="530"/>
      <c r="AS26" s="530"/>
      <c r="AT26" s="530"/>
      <c r="AX26" s="529"/>
      <c r="AY26" s="530"/>
      <c r="AZ26" s="530"/>
      <c r="BA26" s="530"/>
      <c r="BB26" s="529"/>
    </row>
    <row r="27" spans="1:56" s="593" customFormat="1" ht="20.15" customHeight="1">
      <c r="A27" s="594"/>
      <c r="B27" s="595">
        <f t="shared" si="0"/>
        <v>0</v>
      </c>
      <c r="C27" s="581"/>
      <c r="D27" s="605"/>
      <c r="E27" s="581"/>
      <c r="F27" s="605"/>
      <c r="G27" s="581"/>
      <c r="H27" s="596"/>
      <c r="I27" s="581"/>
      <c r="J27" s="596"/>
      <c r="K27" s="597">
        <f>IF(ISERROR(VLOOKUP(CONCATENATE($B$9,"_",Q27),'選手名簿'!$A:$G,7,FALSE))=TRUE,"",VLOOKUP(CONCATENATE($B$9,"_",Q27),'選手名簿'!$A:$G,7,FALSE))</f>
        <v>4</v>
      </c>
      <c r="L27" s="1222" t="str">
        <f>IF(ISERROR(VLOOKUP(CONCATENATE($B$9,"_",Q27),'選手名簿'!$A:$E,5,FALSE))=TRUE,"",VLOOKUP(CONCATENATE($B$9,"_",Q27),'選手名簿'!$A:$E,5,FALSE))</f>
        <v>髙橋　和真</v>
      </c>
      <c r="M27" s="1223"/>
      <c r="N27" s="1223"/>
      <c r="O27" s="1223"/>
      <c r="P27" s="1224"/>
      <c r="Q27" s="598">
        <v>4</v>
      </c>
      <c r="R27" s="599" t="str">
        <f>IF(ISERROR(VLOOKUP(CONCATENATE($B$9,"_",Q27),'選手名簿'!$A:$E,4,FALSE))=TRUE,"",VLOOKUP(CONCATENATE($B$9,"_",Q27),'選手名簿'!$A:$E,4,FALSE))</f>
        <v>MF</v>
      </c>
      <c r="S27" s="600" t="str">
        <f>IF(ISERROR(VLOOKUP(CONCATENATE($W$9,"_",T27),'選手名簿'!$A:$E,4,FALSE))=TRUE,"",VLOOKUP(CONCATENATE($W$9,"_",T27),'選手名簿'!$A:$E,4,FALSE))</f>
        <v>MF</v>
      </c>
      <c r="T27" s="601">
        <v>7</v>
      </c>
      <c r="U27" s="1222" t="str">
        <f>IF(ISERROR(VLOOKUP(CONCATENATE($W$9,"_",T27),'選手名簿'!$A:$E,5,FALSE))=TRUE,"",VLOOKUP(CONCATENATE($W$9,"_",T27),'選手名簿'!$A:$E,5,FALSE))</f>
        <v>佐藤　龍輝</v>
      </c>
      <c r="V27" s="1223"/>
      <c r="W27" s="1223"/>
      <c r="X27" s="1223"/>
      <c r="Y27" s="1224"/>
      <c r="Z27" s="597">
        <f>IF(ISERROR(VLOOKUP(CONCATENATE($W$9,"_",T27),'選手名簿'!$A:$G,7,FALSE))=TRUE,"",VLOOKUP(CONCATENATE($W$9,"_",T27),'選手名簿'!$A:$G,7,FALSE))</f>
        <v>5</v>
      </c>
      <c r="AA27" s="581"/>
      <c r="AB27" s="596"/>
      <c r="AC27" s="581"/>
      <c r="AD27" s="596"/>
      <c r="AE27" s="581"/>
      <c r="AF27" s="596"/>
      <c r="AG27" s="581"/>
      <c r="AH27" s="596"/>
      <c r="AI27" s="602"/>
      <c r="AJ27" s="603">
        <f t="shared" si="1"/>
        <v>0</v>
      </c>
      <c r="AN27" s="529"/>
      <c r="AO27" s="529"/>
      <c r="AP27" s="530"/>
      <c r="AQ27" s="530"/>
      <c r="AR27" s="530"/>
      <c r="AS27" s="530"/>
      <c r="AT27" s="530"/>
      <c r="AU27" s="529"/>
      <c r="AV27" s="529"/>
      <c r="AW27" s="529"/>
      <c r="AX27" s="529"/>
      <c r="AY27" s="530"/>
      <c r="AZ27" s="530"/>
      <c r="BA27" s="530"/>
      <c r="BB27" s="529"/>
      <c r="BC27" s="529"/>
      <c r="BD27" s="529"/>
    </row>
    <row r="28" spans="1:56" s="593" customFormat="1" ht="20.15" customHeight="1">
      <c r="A28" s="594"/>
      <c r="B28" s="595">
        <f t="shared" si="0"/>
        <v>0</v>
      </c>
      <c r="C28" s="581"/>
      <c r="D28" s="605"/>
      <c r="E28" s="581"/>
      <c r="F28" s="605"/>
      <c r="G28" s="581"/>
      <c r="H28" s="596"/>
      <c r="I28" s="581"/>
      <c r="J28" s="596"/>
      <c r="K28" s="597">
        <f>IF(ISERROR(VLOOKUP(CONCATENATE($B$9,"_",Q28),'選手名簿'!$A:$G,7,FALSE))=TRUE,"",VLOOKUP(CONCATENATE($B$9,"_",Q28),'選手名簿'!$A:$G,7,FALSE))</f>
        <v>5</v>
      </c>
      <c r="L28" s="1222" t="str">
        <f>IF(ISERROR(VLOOKUP(CONCATENATE($B$9,"_",Q28),'選手名簿'!$A:$E,5,FALSE))=TRUE,"",VLOOKUP(CONCATENATE($B$9,"_",Q28),'選手名簿'!$A:$E,5,FALSE))</f>
        <v>北田　汰佑</v>
      </c>
      <c r="M28" s="1223"/>
      <c r="N28" s="1223"/>
      <c r="O28" s="1223"/>
      <c r="P28" s="1224"/>
      <c r="Q28" s="598">
        <v>7</v>
      </c>
      <c r="R28" s="599" t="str">
        <f>IF(ISERROR(VLOOKUP(CONCATENATE($B$9,"_",Q28),'選手名簿'!$A:$E,4,FALSE))=TRUE,"",VLOOKUP(CONCATENATE($B$9,"_",Q28),'選手名簿'!$A:$E,4,FALSE))</f>
        <v>MF</v>
      </c>
      <c r="S28" s="600" t="str">
        <f>IF(ISERROR(VLOOKUP(CONCATENATE($W$9,"_",T28),'選手名簿'!$A:$E,4,FALSE))=TRUE,"",VLOOKUP(CONCATENATE($W$9,"_",T28),'選手名簿'!$A:$E,4,FALSE))</f>
        <v>DF</v>
      </c>
      <c r="T28" s="601">
        <v>9</v>
      </c>
      <c r="U28" s="1222" t="str">
        <f>IF(ISERROR(VLOOKUP(CONCATENATE($W$9,"_",T28),'選手名簿'!$A:$E,5,FALSE))=TRUE,"",VLOOKUP(CONCATENATE($W$9,"_",T28),'選手名簿'!$A:$E,5,FALSE))</f>
        <v>西原　颯一</v>
      </c>
      <c r="V28" s="1223"/>
      <c r="W28" s="1223"/>
      <c r="X28" s="1223"/>
      <c r="Y28" s="1224"/>
      <c r="Z28" s="597">
        <f>IF(ISERROR(VLOOKUP(CONCATENATE($W$9,"_",T28),'選手名簿'!$A:$G,7,FALSE))=TRUE,"",VLOOKUP(CONCATENATE($W$9,"_",T28),'選手名簿'!$A:$G,7,FALSE))</f>
        <v>5</v>
      </c>
      <c r="AA28" s="581"/>
      <c r="AB28" s="596"/>
      <c r="AC28" s="581"/>
      <c r="AD28" s="596"/>
      <c r="AE28" s="581"/>
      <c r="AF28" s="596"/>
      <c r="AG28" s="581"/>
      <c r="AH28" s="596"/>
      <c r="AI28" s="602"/>
      <c r="AJ28" s="603">
        <f t="shared" si="1"/>
        <v>0</v>
      </c>
      <c r="AN28" s="529"/>
      <c r="AO28" s="529"/>
      <c r="AP28" s="530"/>
      <c r="AQ28" s="530"/>
      <c r="AR28" s="530"/>
      <c r="AS28" s="530"/>
      <c r="AT28" s="530"/>
      <c r="AU28" s="529"/>
      <c r="AV28" s="529"/>
      <c r="AW28" s="529"/>
      <c r="AX28" s="529"/>
      <c r="AY28" s="530"/>
      <c r="AZ28" s="530"/>
      <c r="BA28" s="530"/>
      <c r="BB28" s="529"/>
      <c r="BC28" s="529"/>
      <c r="BD28" s="529"/>
    </row>
    <row r="29" spans="1:56" s="593" customFormat="1" ht="20.15" customHeight="1">
      <c r="A29" s="594"/>
      <c r="B29" s="595">
        <f t="shared" si="0"/>
        <v>0</v>
      </c>
      <c r="C29" s="581"/>
      <c r="D29" s="605"/>
      <c r="E29" s="581"/>
      <c r="F29" s="605"/>
      <c r="G29" s="581"/>
      <c r="H29" s="596"/>
      <c r="I29" s="581"/>
      <c r="J29" s="596"/>
      <c r="K29" s="597">
        <f>IF(ISERROR(VLOOKUP(CONCATENATE($B$9,"_",Q29),'選手名簿'!$A:$G,7,FALSE))=TRUE,"",VLOOKUP(CONCATENATE($B$9,"_",Q29),'選手名簿'!$A:$G,7,FALSE))</f>
        <v>5</v>
      </c>
      <c r="L29" s="1222" t="str">
        <f>IF(ISERROR(VLOOKUP(CONCATENATE($B$9,"_",Q29),'選手名簿'!$A:$E,5,FALSE))=TRUE,"",VLOOKUP(CONCATENATE($B$9,"_",Q29),'選手名簿'!$A:$E,5,FALSE))</f>
        <v>木許　賀琥</v>
      </c>
      <c r="M29" s="1223"/>
      <c r="N29" s="1223"/>
      <c r="O29" s="1223"/>
      <c r="P29" s="1224"/>
      <c r="Q29" s="598">
        <v>11</v>
      </c>
      <c r="R29" s="599" t="str">
        <f>IF(ISERROR(VLOOKUP(CONCATENATE($B$9,"_",Q29),'選手名簿'!$A:$E,4,FALSE))=TRUE,"",VLOOKUP(CONCATENATE($B$9,"_",Q29),'選手名簿'!$A:$E,4,FALSE))</f>
        <v>MF</v>
      </c>
      <c r="S29" s="600" t="str">
        <f>IF(ISERROR(VLOOKUP(CONCATENATE($W$9,"_",T29),'選手名簿'!$A:$E,4,FALSE))=TRUE,"",VLOOKUP(CONCATENATE($W$9,"_",T29),'選手名簿'!$A:$E,4,FALSE))</f>
        <v>MF</v>
      </c>
      <c r="T29" s="601">
        <v>12</v>
      </c>
      <c r="U29" s="1222" t="str">
        <f>IF(ISERROR(VLOOKUP(CONCATENATE($W$9,"_",T29),'選手名簿'!$A:$E,5,FALSE))=TRUE,"",VLOOKUP(CONCATENATE($W$9,"_",T29),'選手名簿'!$A:$E,5,FALSE))</f>
        <v>河津　杏瑠</v>
      </c>
      <c r="V29" s="1223"/>
      <c r="W29" s="1223"/>
      <c r="X29" s="1223"/>
      <c r="Y29" s="1224"/>
      <c r="Z29" s="597">
        <f>IF(ISERROR(VLOOKUP(CONCATENATE($W$9,"_",T29),'選手名簿'!$A:$G,7,FALSE))=TRUE,"",VLOOKUP(CONCATENATE($W$9,"_",T29),'選手名簿'!$A:$G,7,FALSE))</f>
        <v>5</v>
      </c>
      <c r="AA29" s="581"/>
      <c r="AB29" s="596"/>
      <c r="AC29" s="581"/>
      <c r="AD29" s="596"/>
      <c r="AE29" s="581"/>
      <c r="AF29" s="596"/>
      <c r="AG29" s="581"/>
      <c r="AH29" s="596"/>
      <c r="AI29" s="602"/>
      <c r="AJ29" s="603">
        <f t="shared" si="1"/>
        <v>0</v>
      </c>
      <c r="AN29" s="529"/>
      <c r="AO29" s="529"/>
      <c r="AP29" s="530"/>
      <c r="AQ29" s="530"/>
      <c r="AR29" s="530"/>
      <c r="AS29" s="530"/>
      <c r="AT29" s="530"/>
      <c r="AU29" s="529"/>
      <c r="AV29" s="529"/>
      <c r="AW29" s="529"/>
      <c r="AX29" s="529"/>
      <c r="AY29" s="530"/>
      <c r="AZ29" s="530"/>
      <c r="BA29" s="530"/>
      <c r="BB29" s="529"/>
      <c r="BC29" s="529"/>
      <c r="BD29" s="529"/>
    </row>
    <row r="30" spans="1:56" s="593" customFormat="1" ht="20.15" customHeight="1">
      <c r="A30" s="594"/>
      <c r="B30" s="595">
        <f t="shared" si="0"/>
        <v>0</v>
      </c>
      <c r="C30" s="581"/>
      <c r="D30" s="605"/>
      <c r="E30" s="581"/>
      <c r="F30" s="605"/>
      <c r="G30" s="581"/>
      <c r="H30" s="596"/>
      <c r="I30" s="581"/>
      <c r="J30" s="596"/>
      <c r="K30" s="597">
        <f>IF(ISERROR(VLOOKUP(CONCATENATE($B$9,"_",Q30),'選手名簿'!$A:$G,7,FALSE))=TRUE,"",VLOOKUP(CONCATENATE($B$9,"_",Q30),'選手名簿'!$A:$G,7,FALSE))</f>
        <v>4</v>
      </c>
      <c r="L30" s="1222" t="str">
        <f>IF(ISERROR(VLOOKUP(CONCATENATE($B$9,"_",Q30),'選手名簿'!$A:$E,5,FALSE))=TRUE,"",VLOOKUP(CONCATENATE($B$9,"_",Q30),'選手名簿'!$A:$E,5,FALSE))</f>
        <v>福田　翔大</v>
      </c>
      <c r="M30" s="1223"/>
      <c r="N30" s="1223"/>
      <c r="O30" s="1223"/>
      <c r="P30" s="1224"/>
      <c r="Q30" s="598">
        <v>13</v>
      </c>
      <c r="R30" s="599" t="str">
        <f>IF(ISERROR(VLOOKUP(CONCATENATE($B$9,"_",Q30),'選手名簿'!$A:$E,4,FALSE))=TRUE,"",VLOOKUP(CONCATENATE($B$9,"_",Q30),'選手名簿'!$A:$E,4,FALSE))</f>
        <v>MF</v>
      </c>
      <c r="S30" s="600" t="str">
        <f>IF(ISERROR(VLOOKUP(CONCATENATE($W$9,"_",T30),'選手名簿'!$A:$E,4,FALSE))=TRUE,"",VLOOKUP(CONCATENATE($W$9,"_",T30),'選手名簿'!$A:$E,4,FALSE))</f>
        <v>MF</v>
      </c>
      <c r="T30" s="601">
        <v>13</v>
      </c>
      <c r="U30" s="1222" t="str">
        <f>IF(ISERROR(VLOOKUP(CONCATENATE($W$9,"_",T30),'選手名簿'!$A:$E,5,FALSE))=TRUE,"",VLOOKUP(CONCATENATE($W$9,"_",T30),'選手名簿'!$A:$E,5,FALSE))</f>
        <v>太郎良　遥翔</v>
      </c>
      <c r="V30" s="1223"/>
      <c r="W30" s="1223"/>
      <c r="X30" s="1223"/>
      <c r="Y30" s="1224"/>
      <c r="Z30" s="597">
        <f>IF(ISERROR(VLOOKUP(CONCATENATE($W$9,"_",T30),'選手名簿'!$A:$G,7,FALSE))=TRUE,"",VLOOKUP(CONCATENATE($W$9,"_",T30),'選手名簿'!$A:$G,7,FALSE))</f>
        <v>5</v>
      </c>
      <c r="AA30" s="581"/>
      <c r="AB30" s="596"/>
      <c r="AC30" s="581"/>
      <c r="AD30" s="596"/>
      <c r="AE30" s="581"/>
      <c r="AF30" s="596"/>
      <c r="AG30" s="581"/>
      <c r="AH30" s="596"/>
      <c r="AI30" s="602"/>
      <c r="AJ30" s="603">
        <f t="shared" si="1"/>
        <v>0</v>
      </c>
      <c r="AN30" s="529"/>
      <c r="AO30" s="529"/>
      <c r="AP30" s="530"/>
      <c r="AQ30" s="530"/>
      <c r="AR30" s="530"/>
      <c r="AS30" s="530"/>
      <c r="AT30" s="530"/>
      <c r="AU30" s="529"/>
      <c r="AV30" s="529"/>
      <c r="AW30" s="529"/>
      <c r="AX30" s="529"/>
      <c r="AY30" s="530"/>
      <c r="AZ30" s="530"/>
      <c r="BA30" s="530"/>
      <c r="BB30" s="529"/>
      <c r="BC30" s="529"/>
      <c r="BD30" s="529"/>
    </row>
    <row r="31" spans="1:56" s="593" customFormat="1" ht="20.15" customHeight="1">
      <c r="A31" s="594"/>
      <c r="B31" s="595">
        <f t="shared" si="0"/>
        <v>0</v>
      </c>
      <c r="C31" s="581"/>
      <c r="D31" s="605"/>
      <c r="E31" s="581"/>
      <c r="F31" s="605"/>
      <c r="G31" s="581"/>
      <c r="H31" s="596"/>
      <c r="I31" s="581"/>
      <c r="J31" s="596"/>
      <c r="K31" s="597">
        <f>IF(ISERROR(VLOOKUP(CONCATENATE($B$9,"_",Q31),'選手名簿'!$A:$G,7,FALSE))=TRUE,"",VLOOKUP(CONCATENATE($B$9,"_",Q31),'選手名簿'!$A:$G,7,FALSE))</f>
        <v>4</v>
      </c>
      <c r="L31" s="1222" t="str">
        <f>IF(ISERROR(VLOOKUP(CONCATENATE($B$9,"_",Q31),'選手名簿'!$A:$E,5,FALSE))=TRUE,"",VLOOKUP(CONCATENATE($B$9,"_",Q31),'選手名簿'!$A:$E,5,FALSE))</f>
        <v>野上　翔太郎</v>
      </c>
      <c r="M31" s="1223"/>
      <c r="N31" s="1223"/>
      <c r="O31" s="1223"/>
      <c r="P31" s="1224"/>
      <c r="Q31" s="598">
        <v>14</v>
      </c>
      <c r="R31" s="599" t="str">
        <f>IF(ISERROR(VLOOKUP(CONCATENATE($B$9,"_",Q31),'選手名簿'!$A:$E,4,FALSE))=TRUE,"",VLOOKUP(CONCATENATE($B$9,"_",Q31),'選手名簿'!$A:$E,4,FALSE))</f>
        <v>DF</v>
      </c>
      <c r="S31" s="600" t="str">
        <f>IF(ISERROR(VLOOKUP(CONCATENATE($W$9,"_",T31),'選手名簿'!$A:$E,4,FALSE))=TRUE,"",VLOOKUP(CONCATENATE($W$9,"_",T31),'選手名簿'!$A:$E,4,FALSE))</f>
        <v>MF</v>
      </c>
      <c r="T31" s="601">
        <v>15</v>
      </c>
      <c r="U31" s="1222" t="str">
        <f>IF(ISERROR(VLOOKUP(CONCATENATE($W$9,"_",T31),'選手名簿'!$A:$E,5,FALSE))=TRUE,"",VLOOKUP(CONCATENATE($W$9,"_",T31),'選手名簿'!$A:$E,5,FALSE))</f>
        <v>松岡　瑞季</v>
      </c>
      <c r="V31" s="1223"/>
      <c r="W31" s="1223"/>
      <c r="X31" s="1223"/>
      <c r="Y31" s="1224"/>
      <c r="Z31" s="597">
        <f>IF(ISERROR(VLOOKUP(CONCATENATE($W$9,"_",T31),'選手名簿'!$A:$G,7,FALSE))=TRUE,"",VLOOKUP(CONCATENATE($W$9,"_",T31),'選手名簿'!$A:$G,7,FALSE))</f>
        <v>5</v>
      </c>
      <c r="AA31" s="581"/>
      <c r="AB31" s="596"/>
      <c r="AC31" s="581"/>
      <c r="AD31" s="596"/>
      <c r="AE31" s="581"/>
      <c r="AF31" s="596"/>
      <c r="AG31" s="581"/>
      <c r="AH31" s="596"/>
      <c r="AI31" s="602"/>
      <c r="AJ31" s="603">
        <f t="shared" si="1"/>
        <v>0</v>
      </c>
      <c r="AN31" s="529"/>
      <c r="AO31" s="529"/>
      <c r="AP31" s="530"/>
      <c r="AQ31" s="530"/>
      <c r="AR31" s="530"/>
      <c r="AS31" s="530"/>
      <c r="AT31" s="530"/>
      <c r="AU31" s="529"/>
      <c r="AV31" s="529"/>
      <c r="AW31" s="529"/>
      <c r="AX31" s="529"/>
      <c r="AY31" s="530"/>
      <c r="AZ31" s="530"/>
      <c r="BA31" s="530"/>
      <c r="BB31" s="529"/>
      <c r="BC31" s="529"/>
      <c r="BD31" s="529"/>
    </row>
    <row r="32" spans="1:56" s="593" customFormat="1" ht="20.15" customHeight="1">
      <c r="A32" s="594"/>
      <c r="B32" s="595">
        <f t="shared" si="0"/>
        <v>0</v>
      </c>
      <c r="C32" s="581"/>
      <c r="D32" s="605"/>
      <c r="E32" s="581"/>
      <c r="F32" s="605"/>
      <c r="G32" s="581"/>
      <c r="H32" s="596"/>
      <c r="I32" s="581"/>
      <c r="J32" s="596"/>
      <c r="K32" s="597">
        <f>IF(ISERROR(VLOOKUP(CONCATENATE($B$9,"_",Q32),'選手名簿'!$A:$G,7,FALSE))=TRUE,"",VLOOKUP(CONCATENATE($B$9,"_",Q32),'選手名簿'!$A:$G,7,FALSE))</f>
        <v>4</v>
      </c>
      <c r="L32" s="1222" t="str">
        <f>IF(ISERROR(VLOOKUP(CONCATENATE($B$9,"_",Q32),'選手名簿'!$A:$E,5,FALSE))=TRUE,"",VLOOKUP(CONCATENATE($B$9,"_",Q32),'選手名簿'!$A:$E,5,FALSE))</f>
        <v>北尾　颯士</v>
      </c>
      <c r="M32" s="1223"/>
      <c r="N32" s="1223"/>
      <c r="O32" s="1223"/>
      <c r="P32" s="1224"/>
      <c r="Q32" s="598">
        <v>15</v>
      </c>
      <c r="R32" s="599" t="str">
        <f>IF(ISERROR(VLOOKUP(CONCATENATE($B$9,"_",Q32),'選手名簿'!$A:$E,4,FALSE))=TRUE,"",VLOOKUP(CONCATENATE($B$9,"_",Q32),'選手名簿'!$A:$E,4,FALSE))</f>
        <v>MF</v>
      </c>
      <c r="S32" s="600" t="str">
        <f>IF(ISERROR(VLOOKUP(CONCATENATE($W$9,"_",T32),'選手名簿'!$A:$E,4,FALSE))=TRUE,"",VLOOKUP(CONCATENATE($W$9,"_",T32),'選手名簿'!$A:$E,4,FALSE))</f>
        <v>FW</v>
      </c>
      <c r="T32" s="601">
        <v>16</v>
      </c>
      <c r="U32" s="1222" t="str">
        <f>IF(ISERROR(VLOOKUP(CONCATENATE($W$9,"_",T32),'選手名簿'!$A:$E,5,FALSE))=TRUE,"",VLOOKUP(CONCATENATE($W$9,"_",T32),'選手名簿'!$A:$E,5,FALSE))</f>
        <v>嶋末　颯真</v>
      </c>
      <c r="V32" s="1223"/>
      <c r="W32" s="1223"/>
      <c r="X32" s="1223"/>
      <c r="Y32" s="1224"/>
      <c r="Z32" s="597">
        <f>IF(ISERROR(VLOOKUP(CONCATENATE($W$9,"_",T32),'選手名簿'!$A:$G,7,FALSE))=TRUE,"",VLOOKUP(CONCATENATE($W$9,"_",T32),'選手名簿'!$A:$G,7,FALSE))</f>
        <v>4</v>
      </c>
      <c r="AA32" s="581"/>
      <c r="AB32" s="596"/>
      <c r="AC32" s="581"/>
      <c r="AD32" s="596"/>
      <c r="AE32" s="581"/>
      <c r="AF32" s="596"/>
      <c r="AG32" s="581"/>
      <c r="AH32" s="596"/>
      <c r="AI32" s="602"/>
      <c r="AJ32" s="603">
        <f t="shared" si="1"/>
        <v>0</v>
      </c>
      <c r="AN32" s="529"/>
      <c r="AO32" s="529"/>
      <c r="AP32" s="530"/>
      <c r="AQ32" s="530"/>
      <c r="AR32" s="530"/>
      <c r="AS32" s="530"/>
      <c r="AT32" s="530"/>
      <c r="AU32" s="529"/>
      <c r="AV32" s="529"/>
      <c r="AW32" s="529"/>
      <c r="AX32" s="529"/>
      <c r="AY32" s="530"/>
      <c r="AZ32" s="530"/>
      <c r="BA32" s="530"/>
      <c r="BB32" s="529"/>
      <c r="BC32" s="529"/>
      <c r="BD32" s="529"/>
    </row>
    <row r="33" spans="1:56" s="593" customFormat="1" ht="20.15" customHeight="1" hidden="1">
      <c r="A33" s="594"/>
      <c r="B33" s="595">
        <f t="shared" si="0"/>
        <v>0</v>
      </c>
      <c r="C33" s="581"/>
      <c r="D33" s="567"/>
      <c r="E33" s="581"/>
      <c r="F33" s="567"/>
      <c r="G33" s="581"/>
      <c r="H33" s="596"/>
      <c r="I33" s="581"/>
      <c r="J33" s="596"/>
      <c r="K33" s="597" t="str">
        <f>IF(ISERROR(VLOOKUP(CONCATENATE($B$9,"_",Q33),'選手名簿'!$A:$G,7,FALSE))=TRUE,"",VLOOKUP(CONCATENATE($B$9,"_",Q33),'選手名簿'!$A:$G,7,FALSE))</f>
        <v/>
      </c>
      <c r="L33" s="1222" t="str">
        <f>IF(ISERROR(VLOOKUP(CONCATENATE($B$9,"_",Q33),'選手名簿'!$A:$E,5,FALSE))=TRUE,"",VLOOKUP(CONCATENATE($B$9,"_",Q33),'選手名簿'!$A:$E,5,FALSE))</f>
        <v/>
      </c>
      <c r="M33" s="1223"/>
      <c r="N33" s="1223"/>
      <c r="O33" s="1223"/>
      <c r="P33" s="1224"/>
      <c r="Q33" s="598"/>
      <c r="R33" s="599" t="str">
        <f>IF(ISERROR(VLOOKUP(CONCATENATE($B$9,"_",Q33),'選手名簿'!$A:$E,4,FALSE))=TRUE,"",VLOOKUP(CONCATENATE($B$9,"_",Q33),'選手名簿'!$A:$E,4,FALSE))</f>
        <v/>
      </c>
      <c r="S33" s="600" t="str">
        <f>IF(ISERROR(VLOOKUP(CONCATENATE($W$9,"_",T33),'選手名簿'!$A:$E,4,FALSE))=TRUE,"",VLOOKUP(CONCATENATE($W$9,"_",T33),'選手名簿'!$A:$E,4,FALSE))</f>
        <v/>
      </c>
      <c r="T33" s="601"/>
      <c r="U33" s="1222" t="str">
        <f>IF(ISERROR(VLOOKUP(CONCATENATE($W$9,"_",T33),'選手名簿'!$A:$E,5,FALSE))=TRUE,"",VLOOKUP(CONCATENATE($W$9,"_",T33),'選手名簿'!$A:$E,5,FALSE))</f>
        <v/>
      </c>
      <c r="V33" s="1223"/>
      <c r="W33" s="1223"/>
      <c r="X33" s="1223"/>
      <c r="Y33" s="1224"/>
      <c r="Z33" s="597" t="str">
        <f>IF(ISERROR(VLOOKUP(CONCATENATE($W$9,"_",T33),'選手名簿'!$A:$G,7,FALSE))=TRUE,"",VLOOKUP(CONCATENATE($W$9,"_",T33),'選手名簿'!$A:$G,7,FALSE))</f>
        <v/>
      </c>
      <c r="AA33" s="581"/>
      <c r="AB33" s="596"/>
      <c r="AC33" s="581"/>
      <c r="AD33" s="596"/>
      <c r="AE33" s="581"/>
      <c r="AF33" s="596"/>
      <c r="AG33" s="581"/>
      <c r="AH33" s="596"/>
      <c r="AI33" s="602"/>
      <c r="AJ33" s="603">
        <f t="shared" si="1"/>
        <v>0</v>
      </c>
      <c r="AN33" s="529"/>
      <c r="AO33" s="529"/>
      <c r="AP33" s="530"/>
      <c r="AQ33" s="530"/>
      <c r="AR33" s="530"/>
      <c r="AS33" s="530"/>
      <c r="AT33" s="530"/>
      <c r="AU33" s="529"/>
      <c r="AV33" s="529"/>
      <c r="AW33" s="529"/>
      <c r="AX33" s="529"/>
      <c r="AY33" s="530"/>
      <c r="AZ33" s="530"/>
      <c r="BA33" s="530"/>
      <c r="BB33" s="529"/>
      <c r="BC33" s="529"/>
      <c r="BD33" s="529"/>
    </row>
    <row r="34" spans="1:56" s="593" customFormat="1" ht="20.15" customHeight="1" hidden="1">
      <c r="A34" s="594"/>
      <c r="B34" s="595">
        <f t="shared" si="0"/>
        <v>0</v>
      </c>
      <c r="C34" s="606"/>
      <c r="D34" s="596"/>
      <c r="E34" s="606"/>
      <c r="F34" s="596"/>
      <c r="G34" s="581"/>
      <c r="H34" s="596"/>
      <c r="I34" s="581"/>
      <c r="J34" s="596"/>
      <c r="K34" s="597" t="str">
        <f>IF(ISERROR(VLOOKUP(CONCATENATE($B$9,"_",Q34),'選手名簿'!$A:$G,7,FALSE))=TRUE,"",VLOOKUP(CONCATENATE($B$9,"_",Q34),'選手名簿'!$A:$G,7,FALSE))</f>
        <v/>
      </c>
      <c r="L34" s="1222" t="str">
        <f>IF(ISERROR(VLOOKUP(CONCATENATE($B$9,"_",Q34),'選手名簿'!$A:$E,5,FALSE))=TRUE,"",VLOOKUP(CONCATENATE($B$9,"_",Q34),'選手名簿'!$A:$E,5,FALSE))</f>
        <v/>
      </c>
      <c r="M34" s="1223"/>
      <c r="N34" s="1223"/>
      <c r="O34" s="1223"/>
      <c r="P34" s="1224"/>
      <c r="Q34" s="598"/>
      <c r="R34" s="599" t="str">
        <f>IF(ISERROR(VLOOKUP(CONCATENATE($B$9,"_",Q34),'選手名簿'!$A:$E,4,FALSE))=TRUE,"",VLOOKUP(CONCATENATE($B$9,"_",Q34),'選手名簿'!$A:$E,4,FALSE))</f>
        <v/>
      </c>
      <c r="S34" s="600" t="str">
        <f>IF(ISERROR(VLOOKUP(CONCATENATE($W$9,"_",T34),'選手名簿'!$A:$E,4,FALSE))=TRUE,"",VLOOKUP(CONCATENATE($W$9,"_",T34),'選手名簿'!$A:$E,4,FALSE))</f>
        <v/>
      </c>
      <c r="T34" s="601"/>
      <c r="U34" s="1222" t="str">
        <f>IF(ISERROR(VLOOKUP(CONCATENATE($W$9,"_",T34),'選手名簿'!$A:$E,5,FALSE))=TRUE,"",VLOOKUP(CONCATENATE($W$9,"_",T34),'選手名簿'!$A:$E,5,FALSE))</f>
        <v/>
      </c>
      <c r="V34" s="1223"/>
      <c r="W34" s="1223"/>
      <c r="X34" s="1223"/>
      <c r="Y34" s="1224"/>
      <c r="Z34" s="597" t="str">
        <f>IF(ISERROR(VLOOKUP(CONCATENATE($W$9,"_",T34),'選手名簿'!$A:$G,7,FALSE))=TRUE,"",VLOOKUP(CONCATENATE($W$9,"_",T34),'選手名簿'!$A:$G,7,FALSE))</f>
        <v/>
      </c>
      <c r="AA34" s="581"/>
      <c r="AB34" s="596"/>
      <c r="AC34" s="581"/>
      <c r="AD34" s="596"/>
      <c r="AE34" s="581"/>
      <c r="AF34" s="596"/>
      <c r="AG34" s="581"/>
      <c r="AH34" s="596"/>
      <c r="AI34" s="602"/>
      <c r="AJ34" s="603">
        <f t="shared" si="1"/>
        <v>0</v>
      </c>
      <c r="AN34" s="529"/>
      <c r="AO34" s="529"/>
      <c r="AP34" s="530"/>
      <c r="AQ34" s="530"/>
      <c r="AR34" s="530"/>
      <c r="AS34" s="530"/>
      <c r="AT34" s="530"/>
      <c r="AU34" s="529"/>
      <c r="AV34" s="529"/>
      <c r="AW34" s="529"/>
      <c r="AX34" s="529"/>
      <c r="AY34" s="530"/>
      <c r="AZ34" s="530"/>
      <c r="BA34" s="530"/>
      <c r="BB34" s="529"/>
      <c r="BC34" s="529"/>
      <c r="BD34" s="529"/>
    </row>
    <row r="35" spans="1:56" s="593" customFormat="1" ht="20.15" customHeight="1">
      <c r="A35" s="554"/>
      <c r="B35" s="573">
        <f>SUM(C35:J35)</f>
        <v>7</v>
      </c>
      <c r="C35" s="542"/>
      <c r="D35" s="543">
        <f>SUM(D16:D23,D25:D34)</f>
        <v>0</v>
      </c>
      <c r="E35" s="573"/>
      <c r="F35" s="543">
        <f>SUM(F16:F23,F25:F34)</f>
        <v>0</v>
      </c>
      <c r="G35" s="542"/>
      <c r="H35" s="543">
        <f>SUM(H16:H23,H25:H34)</f>
        <v>4</v>
      </c>
      <c r="I35" s="542"/>
      <c r="J35" s="543">
        <f>SUM(J16:J23,J25:J34)</f>
        <v>3</v>
      </c>
      <c r="K35" s="585" t="s">
        <v>842</v>
      </c>
      <c r="L35" s="1163">
        <f>SUM(D35,F35,H35,J35)</f>
        <v>7</v>
      </c>
      <c r="M35" s="1203"/>
      <c r="N35" s="1203"/>
      <c r="O35" s="1203"/>
      <c r="P35" s="1164"/>
      <c r="Q35" s="585" t="s">
        <v>843</v>
      </c>
      <c r="R35" s="1163" t="s">
        <v>844</v>
      </c>
      <c r="S35" s="1164"/>
      <c r="T35" s="585" t="s">
        <v>843</v>
      </c>
      <c r="U35" s="1163">
        <f>SUM(AB35,AD35,AF35,AH35)</f>
        <v>0</v>
      </c>
      <c r="V35" s="1203"/>
      <c r="W35" s="1203"/>
      <c r="X35" s="1203"/>
      <c r="Y35" s="1164"/>
      <c r="Z35" s="585" t="s">
        <v>842</v>
      </c>
      <c r="AA35" s="542"/>
      <c r="AB35" s="543">
        <f>SUM(AB16:AB23,AB25:AB34)</f>
        <v>0</v>
      </c>
      <c r="AC35" s="542"/>
      <c r="AD35" s="543">
        <f>SUM(AD16:AD23,AD25:AD34)</f>
        <v>0</v>
      </c>
      <c r="AE35" s="542"/>
      <c r="AF35" s="543">
        <f>SUM(AF16:AF23,AF25:AF34)</f>
        <v>0</v>
      </c>
      <c r="AG35" s="542"/>
      <c r="AH35" s="543">
        <f>SUM(AH16:AH23,AH25:AH34)</f>
        <v>0</v>
      </c>
      <c r="AI35" s="573"/>
      <c r="AJ35" s="575">
        <f>SUM(AA35:AH35)</f>
        <v>0</v>
      </c>
      <c r="AN35" s="529"/>
      <c r="AO35" s="529"/>
      <c r="AP35" s="530"/>
      <c r="AQ35" s="530"/>
      <c r="AR35" s="530"/>
      <c r="AS35" s="530"/>
      <c r="AT35" s="530"/>
      <c r="AU35" s="529"/>
      <c r="AV35" s="529"/>
      <c r="AW35" s="529"/>
      <c r="AX35" s="529"/>
      <c r="AY35" s="530"/>
      <c r="AZ35" s="530"/>
      <c r="BA35" s="530"/>
      <c r="BB35" s="529"/>
      <c r="BC35" s="529"/>
      <c r="BD35" s="529"/>
    </row>
    <row r="36" spans="1:56" s="541" customFormat="1" ht="20.15" customHeight="1">
      <c r="A36" s="532"/>
      <c r="B36" s="613"/>
      <c r="C36" s="1226" t="s">
        <v>845</v>
      </c>
      <c r="D36" s="1226"/>
      <c r="E36" s="1226"/>
      <c r="F36" s="1226"/>
      <c r="G36" s="1226"/>
      <c r="H36" s="1226"/>
      <c r="I36" s="1226"/>
      <c r="J36" s="1226" t="s">
        <v>443</v>
      </c>
      <c r="K36" s="1226" t="s">
        <v>846</v>
      </c>
      <c r="L36" s="1226"/>
      <c r="M36" s="1226"/>
      <c r="N36" s="1226"/>
      <c r="O36" s="1226"/>
      <c r="P36" s="1226"/>
      <c r="Q36" s="1226"/>
      <c r="R36" s="1228" t="s">
        <v>847</v>
      </c>
      <c r="S36" s="1228"/>
      <c r="T36" s="613"/>
      <c r="U36" s="1226" t="s">
        <v>845</v>
      </c>
      <c r="V36" s="1226"/>
      <c r="W36" s="1226"/>
      <c r="X36" s="1226"/>
      <c r="Y36" s="1226"/>
      <c r="Z36" s="1226"/>
      <c r="AA36" s="1226"/>
      <c r="AB36" s="1226" t="s">
        <v>443</v>
      </c>
      <c r="AC36" s="1226" t="s">
        <v>846</v>
      </c>
      <c r="AD36" s="1226"/>
      <c r="AE36" s="1226"/>
      <c r="AF36" s="1226"/>
      <c r="AG36" s="1226"/>
      <c r="AH36" s="1226"/>
      <c r="AI36" s="1226"/>
      <c r="AJ36" s="614"/>
      <c r="AN36" s="529"/>
      <c r="AO36" s="529"/>
      <c r="AP36" s="530"/>
      <c r="AQ36" s="530"/>
      <c r="AR36" s="530"/>
      <c r="AS36" s="530"/>
      <c r="AT36" s="530"/>
      <c r="AU36" s="529"/>
      <c r="AV36" s="529"/>
      <c r="AW36" s="529"/>
      <c r="AX36" s="529"/>
      <c r="AY36" s="530"/>
      <c r="AZ36" s="530"/>
      <c r="BA36" s="530"/>
      <c r="BB36" s="529"/>
      <c r="BC36" s="529"/>
      <c r="BD36" s="529"/>
    </row>
    <row r="37" spans="1:56" s="541" customFormat="1" ht="20.15" customHeight="1">
      <c r="A37" s="615"/>
      <c r="B37" s="616"/>
      <c r="C37" s="1227"/>
      <c r="D37" s="1227"/>
      <c r="E37" s="1227"/>
      <c r="F37" s="1227"/>
      <c r="G37" s="1227"/>
      <c r="H37" s="1227"/>
      <c r="I37" s="1227"/>
      <c r="J37" s="1227"/>
      <c r="K37" s="1227"/>
      <c r="L37" s="1227"/>
      <c r="M37" s="1227"/>
      <c r="N37" s="1227"/>
      <c r="O37" s="1227"/>
      <c r="P37" s="1227"/>
      <c r="Q37" s="1227"/>
      <c r="R37" s="1229" t="s">
        <v>260</v>
      </c>
      <c r="S37" s="1230"/>
      <c r="U37" s="1162"/>
      <c r="V37" s="1162"/>
      <c r="W37" s="1162"/>
      <c r="X37" s="1162"/>
      <c r="Y37" s="1162"/>
      <c r="Z37" s="1162"/>
      <c r="AA37" s="1162"/>
      <c r="AB37" s="1162"/>
      <c r="AC37" s="1162"/>
      <c r="AD37" s="1162"/>
      <c r="AE37" s="1162"/>
      <c r="AF37" s="1162"/>
      <c r="AG37" s="1162"/>
      <c r="AH37" s="1162"/>
      <c r="AI37" s="1162"/>
      <c r="AJ37" s="576"/>
      <c r="AN37" s="529"/>
      <c r="AO37" s="529"/>
      <c r="AP37" s="530"/>
      <c r="AQ37" s="530"/>
      <c r="AR37" s="530"/>
      <c r="AS37" s="530"/>
      <c r="AT37" s="530"/>
      <c r="AU37" s="529"/>
      <c r="AV37" s="529"/>
      <c r="AW37" s="529"/>
      <c r="AX37" s="529"/>
      <c r="AY37" s="530"/>
      <c r="AZ37" s="530"/>
      <c r="BA37" s="530"/>
      <c r="BB37" s="529"/>
      <c r="BC37" s="529"/>
      <c r="BD37" s="529"/>
    </row>
    <row r="38" spans="1:56" s="593" customFormat="1" ht="20.15" customHeight="1">
      <c r="A38" s="617" t="s">
        <v>10013</v>
      </c>
      <c r="B38" s="541" t="s">
        <v>622</v>
      </c>
      <c r="C38" s="547">
        <v>16</v>
      </c>
      <c r="D38" s="541" t="s">
        <v>830</v>
      </c>
      <c r="E38" s="1226" t="str">
        <f>IF(ISERROR(VLOOKUP(CONCATENATE($B$9,"_",C38),'選手名簿'!$A:$E,5,FALSE))=TRUE,"",VLOOKUP(CONCATENATE($B$9,"_",C38),'選手名簿'!$A:$E,5,FALSE))</f>
        <v>黒木　颯馬</v>
      </c>
      <c r="F38" s="1226"/>
      <c r="G38" s="1226"/>
      <c r="H38" s="1226"/>
      <c r="I38" s="1226"/>
      <c r="J38" s="541" t="s">
        <v>443</v>
      </c>
      <c r="K38" s="547">
        <v>2</v>
      </c>
      <c r="L38" s="541" t="s">
        <v>830</v>
      </c>
      <c r="M38" s="1226" t="str">
        <f>IF(ISERROR(VLOOKUP(CONCATENATE($B$9,"_",K38),'選手名簿'!$A:$E,5,FALSE))=TRUE,"",VLOOKUP(CONCATENATE($B$9,"_",K38),'選手名簿'!$A:$E,5,FALSE))</f>
        <v>有村　泰史郎</v>
      </c>
      <c r="N38" s="1226"/>
      <c r="O38" s="1226"/>
      <c r="P38" s="1226"/>
      <c r="Q38" s="1226"/>
      <c r="R38" s="541"/>
      <c r="S38" s="618">
        <v>21</v>
      </c>
      <c r="T38" s="613" t="s">
        <v>622</v>
      </c>
      <c r="U38" s="539">
        <v>2</v>
      </c>
      <c r="V38" s="613" t="s">
        <v>830</v>
      </c>
      <c r="W38" s="1226" t="str">
        <f>IF(ISERROR(VLOOKUP(CONCATENATE($W$9,"_",U38),'選手名簿'!$A:$E,5,FALSE))=TRUE,"",VLOOKUP(CONCATENATE($W$9,"_",U38),'選手名簿'!$A:$E,5,FALSE))</f>
        <v>清藤　槙斗</v>
      </c>
      <c r="X38" s="1226"/>
      <c r="Y38" s="1226"/>
      <c r="Z38" s="1226"/>
      <c r="AA38" s="1226"/>
      <c r="AB38" s="613" t="s">
        <v>443</v>
      </c>
      <c r="AC38" s="539">
        <v>3</v>
      </c>
      <c r="AD38" s="613" t="s">
        <v>830</v>
      </c>
      <c r="AE38" s="1226" t="str">
        <f>IF(ISERROR(VLOOKUP(CONCATENATE($W$9,"_",AC38),'選手名簿'!$A:$E,5,FALSE))=TRUE,"",VLOOKUP(CONCATENATE($W$9,"_",AC38),'選手名簿'!$A:$E,5,FALSE))</f>
        <v>佐古　慎之助</v>
      </c>
      <c r="AF38" s="1226"/>
      <c r="AG38" s="1226"/>
      <c r="AH38" s="1226"/>
      <c r="AI38" s="1226"/>
      <c r="AJ38" s="619"/>
      <c r="AK38" s="541"/>
      <c r="AL38" s="541"/>
      <c r="AN38" s="529"/>
      <c r="AO38" s="529"/>
      <c r="AP38" s="530"/>
      <c r="AQ38" s="530"/>
      <c r="AR38" s="530"/>
      <c r="AS38" s="530"/>
      <c r="AT38" s="530"/>
      <c r="AU38" s="529"/>
      <c r="AV38" s="529"/>
      <c r="AW38" s="529"/>
      <c r="AX38" s="529"/>
      <c r="AY38" s="530"/>
      <c r="AZ38" s="530"/>
      <c r="BA38" s="530"/>
      <c r="BB38" s="529"/>
      <c r="BC38" s="529"/>
      <c r="BD38" s="529"/>
    </row>
    <row r="39" spans="1:56" s="593" customFormat="1" ht="19.5" customHeight="1">
      <c r="A39" s="617">
        <v>23</v>
      </c>
      <c r="B39" s="541" t="s">
        <v>622</v>
      </c>
      <c r="C39" s="547">
        <v>3</v>
      </c>
      <c r="D39" s="541" t="s">
        <v>830</v>
      </c>
      <c r="E39" s="1162" t="str">
        <f>IF(ISERROR(VLOOKUP(CONCATENATE($B$9,"_",C39),'選手名簿'!$A:$E,5,FALSE))=TRUE,"",VLOOKUP(CONCATENATE($B$9,"_",C39),'選手名簿'!$A:$E,5,FALSE))</f>
        <v>橋本　万璃</v>
      </c>
      <c r="F39" s="1162"/>
      <c r="G39" s="1162"/>
      <c r="H39" s="1162"/>
      <c r="I39" s="1162"/>
      <c r="J39" s="541" t="s">
        <v>443</v>
      </c>
      <c r="K39" s="547">
        <v>11</v>
      </c>
      <c r="L39" s="541" t="s">
        <v>830</v>
      </c>
      <c r="M39" s="1162" t="str">
        <f>IF(ISERROR(VLOOKUP(CONCATENATE($B$9,"_",K39),'選手名簿'!$A:$E,5,FALSE))=TRUE,"",VLOOKUP(CONCATENATE($B$9,"_",K39),'選手名簿'!$A:$E,5,FALSE))</f>
        <v>木許　賀琥</v>
      </c>
      <c r="N39" s="1162"/>
      <c r="O39" s="1162"/>
      <c r="P39" s="1162"/>
      <c r="Q39" s="1162"/>
      <c r="R39" s="541"/>
      <c r="S39" s="617">
        <v>23</v>
      </c>
      <c r="T39" s="541" t="s">
        <v>622</v>
      </c>
      <c r="U39" s="547">
        <v>4</v>
      </c>
      <c r="V39" s="541" t="s">
        <v>830</v>
      </c>
      <c r="W39" s="1162" t="str">
        <f>IF(ISERROR(VLOOKUP(CONCATENATE($W$9,"_",U39),'選手名簿'!$A:$E,5,FALSE))=TRUE,"",VLOOKUP(CONCATENATE($W$9,"_",U39),'選手名簿'!$A:$E,5,FALSE))</f>
        <v>小幡　玲治</v>
      </c>
      <c r="X39" s="1162"/>
      <c r="Y39" s="1162"/>
      <c r="Z39" s="1162"/>
      <c r="AA39" s="1162"/>
      <c r="AB39" s="541" t="s">
        <v>443</v>
      </c>
      <c r="AC39" s="547">
        <v>2</v>
      </c>
      <c r="AD39" s="541" t="s">
        <v>830</v>
      </c>
      <c r="AE39" s="1162" t="str">
        <f>IF(ISERROR(VLOOKUP(CONCATENATE($W$9,"_",AC39),'選手名簿'!$A:$E,5,FALSE))=TRUE,"",VLOOKUP(CONCATENATE($W$9,"_",AC39),'選手名簿'!$A:$E,5,FALSE))</f>
        <v>清藤　槙斗</v>
      </c>
      <c r="AF39" s="1162"/>
      <c r="AG39" s="1162"/>
      <c r="AH39" s="1162"/>
      <c r="AI39" s="1162"/>
      <c r="AJ39" s="620"/>
      <c r="AK39" s="541"/>
      <c r="AL39" s="541"/>
      <c r="AN39" s="529"/>
      <c r="AO39" s="529"/>
      <c r="AP39" s="530"/>
      <c r="AQ39" s="530"/>
      <c r="AR39" s="530"/>
      <c r="AS39" s="530"/>
      <c r="AT39" s="530"/>
      <c r="AU39" s="529"/>
      <c r="AV39" s="529"/>
      <c r="AW39" s="529"/>
      <c r="AX39" s="529"/>
      <c r="AY39" s="530"/>
      <c r="AZ39" s="530"/>
      <c r="BA39" s="530"/>
      <c r="BB39" s="529"/>
      <c r="BC39" s="529"/>
      <c r="BD39" s="529"/>
    </row>
    <row r="40" spans="1:56" s="593" customFormat="1" ht="20.15" customHeight="1">
      <c r="A40" s="617"/>
      <c r="B40" s="541" t="s">
        <v>622</v>
      </c>
      <c r="C40" s="547"/>
      <c r="D40" s="541" t="s">
        <v>830</v>
      </c>
      <c r="E40" s="1162" t="str">
        <f>IF(ISERROR(VLOOKUP(CONCATENATE($B$9,"_",C40),'選手名簿'!$A:$E,5,FALSE))=TRUE,"",VLOOKUP(CONCATENATE($B$9,"_",C40),'選手名簿'!$A:$E,5,FALSE))</f>
        <v/>
      </c>
      <c r="F40" s="1162"/>
      <c r="G40" s="1162"/>
      <c r="H40" s="1162"/>
      <c r="I40" s="1162"/>
      <c r="J40" s="541" t="s">
        <v>443</v>
      </c>
      <c r="K40" s="547"/>
      <c r="L40" s="541" t="s">
        <v>830</v>
      </c>
      <c r="M40" s="1162" t="str">
        <f>IF(ISERROR(VLOOKUP(CONCATENATE($B$9,"_",K40),'選手名簿'!$A:$E,5,FALSE))=TRUE,"",VLOOKUP(CONCATENATE($B$9,"_",K40),'選手名簿'!$A:$E,5,FALSE))</f>
        <v/>
      </c>
      <c r="N40" s="1162"/>
      <c r="O40" s="1162"/>
      <c r="P40" s="1162"/>
      <c r="Q40" s="1162"/>
      <c r="R40" s="541"/>
      <c r="S40" s="617"/>
      <c r="T40" s="541" t="s">
        <v>622</v>
      </c>
      <c r="U40" s="547"/>
      <c r="V40" s="541" t="s">
        <v>830</v>
      </c>
      <c r="W40" s="1162" t="str">
        <f>IF(ISERROR(VLOOKUP(CONCATENATE($W$9,"_",U40),'選手名簿'!$A:$E,5,FALSE))=TRUE,"",VLOOKUP(CONCATENATE($W$9,"_",U40),'選手名簿'!$A:$E,5,FALSE))</f>
        <v/>
      </c>
      <c r="X40" s="1162"/>
      <c r="Y40" s="1162"/>
      <c r="Z40" s="1162"/>
      <c r="AA40" s="1162"/>
      <c r="AB40" s="541" t="s">
        <v>443</v>
      </c>
      <c r="AC40" s="547"/>
      <c r="AD40" s="541" t="s">
        <v>830</v>
      </c>
      <c r="AE40" s="1162" t="str">
        <f>IF(ISERROR(VLOOKUP(CONCATENATE($W$9,"_",AC40),'選手名簿'!$A:$E,5,FALSE))=TRUE,"",VLOOKUP(CONCATENATE($W$9,"_",AC40),'選手名簿'!$A:$E,5,FALSE))</f>
        <v/>
      </c>
      <c r="AF40" s="1162"/>
      <c r="AG40" s="1162"/>
      <c r="AH40" s="1162"/>
      <c r="AI40" s="1162"/>
      <c r="AJ40" s="620"/>
      <c r="AK40" s="541"/>
      <c r="AL40" s="541"/>
      <c r="AN40" s="529"/>
      <c r="AO40" s="529"/>
      <c r="AP40" s="530"/>
      <c r="AQ40" s="530"/>
      <c r="AR40" s="530"/>
      <c r="AS40" s="530"/>
      <c r="AT40" s="530"/>
      <c r="AU40" s="529"/>
      <c r="AV40" s="529"/>
      <c r="AW40" s="529"/>
      <c r="AX40" s="529"/>
      <c r="AY40" s="530"/>
      <c r="AZ40" s="530"/>
      <c r="BA40" s="530"/>
      <c r="BB40" s="529"/>
      <c r="BC40" s="529"/>
      <c r="BD40" s="529"/>
    </row>
    <row r="41" spans="1:56" s="593" customFormat="1" ht="20.15" customHeight="1">
      <c r="A41" s="617"/>
      <c r="B41" s="541" t="s">
        <v>622</v>
      </c>
      <c r="C41" s="547"/>
      <c r="D41" s="541" t="s">
        <v>830</v>
      </c>
      <c r="E41" s="1162" t="str">
        <f>IF(ISERROR(VLOOKUP(CONCATENATE($B$9,"_",C41),'選手名簿'!$A:$E,5,FALSE))=TRUE,"",VLOOKUP(CONCATENATE($B$9,"_",C41),'選手名簿'!$A:$E,5,FALSE))</f>
        <v/>
      </c>
      <c r="F41" s="1162"/>
      <c r="G41" s="1162"/>
      <c r="H41" s="1162"/>
      <c r="I41" s="1162"/>
      <c r="J41" s="541" t="s">
        <v>443</v>
      </c>
      <c r="K41" s="547"/>
      <c r="L41" s="541" t="s">
        <v>830</v>
      </c>
      <c r="M41" s="1162" t="str">
        <f>IF(ISERROR(VLOOKUP(CONCATENATE($B$9,"_",K41),'選手名簿'!$A:$E,5,FALSE))=TRUE,"",VLOOKUP(CONCATENATE($B$9,"_",K41),'選手名簿'!$A:$E,5,FALSE))</f>
        <v/>
      </c>
      <c r="N41" s="1162"/>
      <c r="O41" s="1162"/>
      <c r="P41" s="1162"/>
      <c r="Q41" s="1162"/>
      <c r="R41" s="541"/>
      <c r="S41" s="617"/>
      <c r="T41" s="541" t="s">
        <v>622</v>
      </c>
      <c r="U41" s="547"/>
      <c r="V41" s="541" t="s">
        <v>830</v>
      </c>
      <c r="W41" s="1162" t="str">
        <f>IF(ISERROR(VLOOKUP(CONCATENATE($W$9,"_",U41),'選手名簿'!$A:$E,5,FALSE))=TRUE,"",VLOOKUP(CONCATENATE($W$9,"_",U41),'選手名簿'!$A:$E,5,FALSE))</f>
        <v/>
      </c>
      <c r="X41" s="1162"/>
      <c r="Y41" s="1162"/>
      <c r="Z41" s="1162"/>
      <c r="AA41" s="1162"/>
      <c r="AB41" s="541" t="s">
        <v>443</v>
      </c>
      <c r="AC41" s="547"/>
      <c r="AD41" s="541" t="s">
        <v>830</v>
      </c>
      <c r="AE41" s="1162" t="str">
        <f>IF(ISERROR(VLOOKUP(CONCATENATE($W$9,"_",AC41),'選手名簿'!$A:$E,5,FALSE))=TRUE,"",VLOOKUP(CONCATENATE($W$9,"_",AC41),'選手名簿'!$A:$E,5,FALSE))</f>
        <v/>
      </c>
      <c r="AF41" s="1162"/>
      <c r="AG41" s="1162"/>
      <c r="AH41" s="1162"/>
      <c r="AI41" s="1162"/>
      <c r="AJ41" s="620"/>
      <c r="AK41" s="541"/>
      <c r="AL41" s="541"/>
      <c r="AN41" s="529"/>
      <c r="AO41" s="529"/>
      <c r="AP41" s="530"/>
      <c r="AQ41" s="530"/>
      <c r="AR41" s="530"/>
      <c r="AS41" s="530"/>
      <c r="AT41" s="530"/>
      <c r="AU41" s="529"/>
      <c r="AV41" s="529"/>
      <c r="AW41" s="529"/>
      <c r="AX41" s="529"/>
      <c r="AY41" s="530"/>
      <c r="AZ41" s="530"/>
      <c r="BA41" s="530"/>
      <c r="BB41" s="529"/>
      <c r="BC41" s="529"/>
      <c r="BD41" s="529"/>
    </row>
    <row r="42" spans="1:56" s="593" customFormat="1" ht="20.15" customHeight="1">
      <c r="A42" s="617"/>
      <c r="B42" s="541" t="s">
        <v>622</v>
      </c>
      <c r="C42" s="547"/>
      <c r="D42" s="541" t="s">
        <v>830</v>
      </c>
      <c r="E42" s="1162" t="str">
        <f>IF(ISERROR(VLOOKUP(CONCATENATE($B$9,"_",C42),'選手名簿'!$A:$E,5,FALSE))=TRUE,"",VLOOKUP(CONCATENATE($B$9,"_",C42),'選手名簿'!$A:$E,5,FALSE))</f>
        <v/>
      </c>
      <c r="F42" s="1162"/>
      <c r="G42" s="1162"/>
      <c r="H42" s="1162"/>
      <c r="I42" s="1162"/>
      <c r="J42" s="541" t="s">
        <v>443</v>
      </c>
      <c r="K42" s="547"/>
      <c r="L42" s="541" t="s">
        <v>830</v>
      </c>
      <c r="M42" s="1162" t="str">
        <f>IF(ISERROR(VLOOKUP(CONCATENATE($B$9,"_",K42),'選手名簿'!$A:$E,5,FALSE))=TRUE,"",VLOOKUP(CONCATENATE($B$9,"_",K42),'選手名簿'!$A:$E,5,FALSE))</f>
        <v/>
      </c>
      <c r="N42" s="1162"/>
      <c r="O42" s="1162"/>
      <c r="P42" s="1162"/>
      <c r="Q42" s="1162"/>
      <c r="R42" s="541"/>
      <c r="S42" s="617"/>
      <c r="T42" s="541" t="s">
        <v>622</v>
      </c>
      <c r="U42" s="547"/>
      <c r="V42" s="541" t="s">
        <v>830</v>
      </c>
      <c r="W42" s="1162" t="str">
        <f>IF(ISERROR(VLOOKUP(CONCATENATE($W$9,"_",U42),'選手名簿'!$A:$E,5,FALSE))=TRUE,"",VLOOKUP(CONCATENATE($W$9,"_",U42),'選手名簿'!$A:$E,5,FALSE))</f>
        <v/>
      </c>
      <c r="X42" s="1162"/>
      <c r="Y42" s="1162"/>
      <c r="Z42" s="1162"/>
      <c r="AA42" s="1162"/>
      <c r="AB42" s="541" t="s">
        <v>443</v>
      </c>
      <c r="AC42" s="547"/>
      <c r="AD42" s="541" t="s">
        <v>830</v>
      </c>
      <c r="AE42" s="1162" t="str">
        <f>IF(ISERROR(VLOOKUP(CONCATENATE($W$9,"_",AC42),'選手名簿'!$A:$E,5,FALSE))=TRUE,"",VLOOKUP(CONCATENATE($W$9,"_",AC42),'選手名簿'!$A:$E,5,FALSE))</f>
        <v/>
      </c>
      <c r="AF42" s="1162"/>
      <c r="AG42" s="1162"/>
      <c r="AH42" s="1162"/>
      <c r="AI42" s="1162"/>
      <c r="AJ42" s="620"/>
      <c r="AK42" s="541"/>
      <c r="AL42" s="541"/>
      <c r="AN42" s="529"/>
      <c r="AO42" s="529"/>
      <c r="AP42" s="530"/>
      <c r="AQ42" s="530"/>
      <c r="AR42" s="530"/>
      <c r="AS42" s="530"/>
      <c r="AT42" s="530"/>
      <c r="AU42" s="529"/>
      <c r="AV42" s="529"/>
      <c r="AW42" s="529"/>
      <c r="AX42" s="529"/>
      <c r="AY42" s="530"/>
      <c r="AZ42" s="530"/>
      <c r="BA42" s="530"/>
      <c r="BB42" s="529"/>
      <c r="BC42" s="529"/>
      <c r="BD42" s="529"/>
    </row>
    <row r="43" spans="1:56" s="593" customFormat="1" ht="20.15" customHeight="1">
      <c r="A43" s="617"/>
      <c r="B43" s="541" t="s">
        <v>622</v>
      </c>
      <c r="C43" s="547"/>
      <c r="D43" s="541" t="s">
        <v>830</v>
      </c>
      <c r="E43" s="1162" t="str">
        <f>IF(ISERROR(VLOOKUP(CONCATENATE($B$9,"_",C43),'選手名簿'!$A:$E,5,FALSE))=TRUE,"",VLOOKUP(CONCATENATE($B$9,"_",C43),'選手名簿'!$A:$E,5,FALSE))</f>
        <v/>
      </c>
      <c r="F43" s="1162"/>
      <c r="G43" s="1162"/>
      <c r="H43" s="1162"/>
      <c r="I43" s="1162"/>
      <c r="J43" s="541" t="s">
        <v>443</v>
      </c>
      <c r="K43" s="547"/>
      <c r="L43" s="541" t="s">
        <v>830</v>
      </c>
      <c r="M43" s="1162" t="str">
        <f>IF(ISERROR(VLOOKUP(CONCATENATE($B$9,"_",K43),'選手名簿'!$A:$E,5,FALSE))=TRUE,"",VLOOKUP(CONCATENATE($B$9,"_",K43),'選手名簿'!$A:$E,5,FALSE))</f>
        <v/>
      </c>
      <c r="N43" s="1162"/>
      <c r="O43" s="1162"/>
      <c r="P43" s="1162"/>
      <c r="Q43" s="1162"/>
      <c r="R43" s="541"/>
      <c r="S43" s="617"/>
      <c r="T43" s="541" t="s">
        <v>622</v>
      </c>
      <c r="U43" s="547"/>
      <c r="V43" s="541" t="s">
        <v>830</v>
      </c>
      <c r="W43" s="1162" t="str">
        <f>IF(ISERROR(VLOOKUP(CONCATENATE($W$9,"_",U43),'選手名簿'!$A:$E,5,FALSE))=TRUE,"",VLOOKUP(CONCATENATE($W$9,"_",U43),'選手名簿'!$A:$E,5,FALSE))</f>
        <v/>
      </c>
      <c r="X43" s="1162"/>
      <c r="Y43" s="1162"/>
      <c r="Z43" s="1162"/>
      <c r="AA43" s="1162"/>
      <c r="AB43" s="541" t="s">
        <v>443</v>
      </c>
      <c r="AC43" s="547"/>
      <c r="AD43" s="541" t="s">
        <v>830</v>
      </c>
      <c r="AE43" s="1162" t="str">
        <f>IF(ISERROR(VLOOKUP(CONCATENATE($W$9,"_",AC43),'選手名簿'!$A:$E,5,FALSE))=TRUE,"",VLOOKUP(CONCATENATE($W$9,"_",AC43),'選手名簿'!$A:$E,5,FALSE))</f>
        <v/>
      </c>
      <c r="AF43" s="1162"/>
      <c r="AG43" s="1162"/>
      <c r="AH43" s="1162"/>
      <c r="AI43" s="1162"/>
      <c r="AJ43" s="620"/>
      <c r="AK43" s="541"/>
      <c r="AL43" s="541"/>
      <c r="AN43" s="529"/>
      <c r="AO43" s="529"/>
      <c r="AP43" s="530"/>
      <c r="AQ43" s="530"/>
      <c r="AR43" s="530"/>
      <c r="AS43" s="530"/>
      <c r="AT43" s="530"/>
      <c r="AU43" s="529"/>
      <c r="AV43" s="529"/>
      <c r="AW43" s="529"/>
      <c r="AX43" s="529"/>
      <c r="AY43" s="530"/>
      <c r="AZ43" s="530"/>
      <c r="BA43" s="530"/>
      <c r="BB43" s="529"/>
      <c r="BC43" s="529"/>
      <c r="BD43" s="529"/>
    </row>
    <row r="44" spans="1:56" s="593" customFormat="1" ht="20.15" customHeight="1">
      <c r="A44" s="617"/>
      <c r="B44" s="541" t="s">
        <v>622</v>
      </c>
      <c r="C44" s="547"/>
      <c r="D44" s="541" t="s">
        <v>830</v>
      </c>
      <c r="E44" s="1162" t="str">
        <f>IF(ISERROR(VLOOKUP(CONCATENATE($B$9,"_",C44),'選手名簿'!$A:$E,5,FALSE))=TRUE,"",VLOOKUP(CONCATENATE($B$9,"_",C44),'選手名簿'!$A:$E,5,FALSE))</f>
        <v/>
      </c>
      <c r="F44" s="1162"/>
      <c r="G44" s="1162"/>
      <c r="H44" s="1162"/>
      <c r="I44" s="1162"/>
      <c r="J44" s="541" t="s">
        <v>443</v>
      </c>
      <c r="K44" s="547"/>
      <c r="L44" s="541" t="s">
        <v>830</v>
      </c>
      <c r="M44" s="1162" t="str">
        <f>IF(ISERROR(VLOOKUP(CONCATENATE($B$9,"_",K44),'選手名簿'!$A:$E,5,FALSE))=TRUE,"",VLOOKUP(CONCATENATE($B$9,"_",K44),'選手名簿'!$A:$E,5,FALSE))</f>
        <v/>
      </c>
      <c r="N44" s="1162"/>
      <c r="O44" s="1162"/>
      <c r="P44" s="1162"/>
      <c r="Q44" s="1162"/>
      <c r="R44" s="541"/>
      <c r="S44" s="617"/>
      <c r="T44" s="541" t="s">
        <v>622</v>
      </c>
      <c r="U44" s="547"/>
      <c r="V44" s="541" t="s">
        <v>830</v>
      </c>
      <c r="W44" s="1162" t="str">
        <f>IF(ISERROR(VLOOKUP(CONCATENATE($W$9,"_",U44),'選手名簿'!$A:$E,5,FALSE))=TRUE,"",VLOOKUP(CONCATENATE($W$9,"_",U44),'選手名簿'!$A:$E,5,FALSE))</f>
        <v/>
      </c>
      <c r="X44" s="1162"/>
      <c r="Y44" s="1162"/>
      <c r="Z44" s="1162"/>
      <c r="AA44" s="1162"/>
      <c r="AB44" s="541" t="s">
        <v>443</v>
      </c>
      <c r="AC44" s="547"/>
      <c r="AD44" s="541" t="s">
        <v>830</v>
      </c>
      <c r="AE44" s="1162" t="str">
        <f>IF(ISERROR(VLOOKUP(CONCATENATE($W$9,"_",AC44),'選手名簿'!$A:$E,5,FALSE))=TRUE,"",VLOOKUP(CONCATENATE($W$9,"_",AC44),'選手名簿'!$A:$E,5,FALSE))</f>
        <v/>
      </c>
      <c r="AF44" s="1162"/>
      <c r="AG44" s="1162"/>
      <c r="AH44" s="1162"/>
      <c r="AI44" s="1162"/>
      <c r="AJ44" s="620"/>
      <c r="AK44" s="541"/>
      <c r="AL44" s="541"/>
      <c r="AN44" s="529"/>
      <c r="AO44" s="529"/>
      <c r="AP44" s="530"/>
      <c r="AQ44" s="530"/>
      <c r="AR44" s="530"/>
      <c r="AS44" s="530"/>
      <c r="AT44" s="530"/>
      <c r="AU44" s="529"/>
      <c r="AV44" s="529"/>
      <c r="AW44" s="529"/>
      <c r="AX44" s="529"/>
      <c r="AY44" s="530"/>
      <c r="AZ44" s="530"/>
      <c r="BA44" s="530"/>
      <c r="BB44" s="529"/>
      <c r="BC44" s="529"/>
      <c r="BD44" s="529"/>
    </row>
    <row r="45" spans="1:56" s="593" customFormat="1" ht="20.15" customHeight="1">
      <c r="A45" s="621"/>
      <c r="B45" s="616" t="s">
        <v>622</v>
      </c>
      <c r="C45" s="622"/>
      <c r="D45" s="616" t="s">
        <v>830</v>
      </c>
      <c r="E45" s="1227" t="str">
        <f>IF(ISERROR(VLOOKUP(CONCATENATE($B$9,"_",C45),'選手名簿'!$A:$E,5,FALSE))=TRUE,"",VLOOKUP(CONCATENATE($B$9,"_",C45),'選手名簿'!$A:$E,5,FALSE))</f>
        <v/>
      </c>
      <c r="F45" s="1227"/>
      <c r="G45" s="1227"/>
      <c r="H45" s="1227"/>
      <c r="I45" s="1227"/>
      <c r="J45" s="616" t="s">
        <v>443</v>
      </c>
      <c r="K45" s="622"/>
      <c r="L45" s="616" t="s">
        <v>830</v>
      </c>
      <c r="M45" s="1227" t="str">
        <f>IF(ISERROR(VLOOKUP(CONCATENATE($B$9,"_",K45),'選手名簿'!$A:$E,5,FALSE))=TRUE,"",VLOOKUP(CONCATENATE($B$9,"_",K45),'選手名簿'!$A:$E,5,FALSE))</f>
        <v/>
      </c>
      <c r="N45" s="1227"/>
      <c r="O45" s="1227"/>
      <c r="P45" s="1227"/>
      <c r="Q45" s="1227"/>
      <c r="R45" s="616"/>
      <c r="S45" s="621"/>
      <c r="T45" s="616" t="s">
        <v>622</v>
      </c>
      <c r="U45" s="622"/>
      <c r="V45" s="616" t="s">
        <v>830</v>
      </c>
      <c r="W45" s="1227" t="str">
        <f>IF(ISERROR(VLOOKUP(CONCATENATE($W$9,"_",U45),'選手名簿'!$A:$E,5,FALSE))=TRUE,"",VLOOKUP(CONCATENATE($W$9,"_",U45),'選手名簿'!$A:$E,5,FALSE))</f>
        <v/>
      </c>
      <c r="X45" s="1227"/>
      <c r="Y45" s="1227"/>
      <c r="Z45" s="1227"/>
      <c r="AA45" s="1227"/>
      <c r="AB45" s="616" t="s">
        <v>443</v>
      </c>
      <c r="AC45" s="622"/>
      <c r="AD45" s="616" t="s">
        <v>830</v>
      </c>
      <c r="AE45" s="1227" t="str">
        <f>IF(ISERROR(VLOOKUP(CONCATENATE($W$9,"_",AC45),'選手名簿'!$A:$E,5,FALSE))=TRUE,"",VLOOKUP(CONCATENATE($W$9,"_",AC45),'選手名簿'!$A:$E,5,FALSE))</f>
        <v/>
      </c>
      <c r="AF45" s="1227"/>
      <c r="AG45" s="1227"/>
      <c r="AH45" s="1227"/>
      <c r="AI45" s="1227"/>
      <c r="AJ45" s="623"/>
      <c r="AK45" s="541"/>
      <c r="AL45" s="541"/>
      <c r="AN45" s="529"/>
      <c r="AO45" s="529"/>
      <c r="AP45" s="530"/>
      <c r="AQ45" s="530"/>
      <c r="AR45" s="530"/>
      <c r="AS45" s="530"/>
      <c r="AT45" s="530"/>
      <c r="AU45" s="529"/>
      <c r="AV45" s="529"/>
      <c r="AW45" s="529"/>
      <c r="AX45" s="529"/>
      <c r="AY45" s="530"/>
      <c r="AZ45" s="530"/>
      <c r="BA45" s="530"/>
      <c r="BB45" s="529"/>
      <c r="BC45" s="529"/>
      <c r="BD45" s="529"/>
    </row>
    <row r="46" spans="1:56" s="541" customFormat="1" ht="36" customHeight="1">
      <c r="A46" s="1168" t="s">
        <v>848</v>
      </c>
      <c r="B46" s="1231"/>
      <c r="C46" s="1231"/>
      <c r="D46" s="1231"/>
      <c r="E46" s="1231"/>
      <c r="F46" s="1231"/>
      <c r="G46" s="1157"/>
      <c r="H46" s="1169" t="s">
        <v>843</v>
      </c>
      <c r="I46" s="1157"/>
      <c r="J46" s="1169" t="s">
        <v>824</v>
      </c>
      <c r="K46" s="1157"/>
      <c r="L46" s="1231" t="s">
        <v>823</v>
      </c>
      <c r="M46" s="1157"/>
      <c r="N46" s="1169" t="s">
        <v>650</v>
      </c>
      <c r="O46" s="1157"/>
      <c r="P46" s="1169" t="s">
        <v>646</v>
      </c>
      <c r="Q46" s="1157"/>
      <c r="R46" s="1232" t="s">
        <v>849</v>
      </c>
      <c r="S46" s="1153"/>
      <c r="T46" s="1169" t="s">
        <v>646</v>
      </c>
      <c r="U46" s="1157"/>
      <c r="V46" s="1169" t="s">
        <v>650</v>
      </c>
      <c r="W46" s="1157"/>
      <c r="X46" s="1231" t="s">
        <v>823</v>
      </c>
      <c r="Y46" s="1157"/>
      <c r="Z46" s="1169" t="s">
        <v>824</v>
      </c>
      <c r="AA46" s="1231"/>
      <c r="AB46" s="1169" t="s">
        <v>843</v>
      </c>
      <c r="AC46" s="1157"/>
      <c r="AD46" s="1169" t="s">
        <v>848</v>
      </c>
      <c r="AE46" s="1231"/>
      <c r="AF46" s="1231"/>
      <c r="AG46" s="1231"/>
      <c r="AH46" s="1231"/>
      <c r="AI46" s="1231"/>
      <c r="AJ46" s="1221"/>
      <c r="AN46" s="529"/>
      <c r="AO46" s="529"/>
      <c r="AP46" s="530"/>
      <c r="AQ46" s="530"/>
      <c r="AR46" s="530"/>
      <c r="AS46" s="530"/>
      <c r="AT46" s="530"/>
      <c r="AU46" s="529"/>
      <c r="AV46" s="529"/>
      <c r="AW46" s="529"/>
      <c r="AX46" s="529"/>
      <c r="AY46" s="530"/>
      <c r="AZ46" s="530"/>
      <c r="BA46" s="530"/>
      <c r="BB46" s="529"/>
      <c r="BC46" s="529"/>
      <c r="BD46" s="529"/>
    </row>
    <row r="47" spans="1:56" s="541" customFormat="1" ht="20.15" customHeight="1">
      <c r="A47" s="617" t="s">
        <v>10022</v>
      </c>
      <c r="B47" s="547" t="s">
        <v>10023</v>
      </c>
      <c r="C47" s="547" t="s">
        <v>10024</v>
      </c>
      <c r="D47" s="547"/>
      <c r="E47" s="547"/>
      <c r="F47" s="547"/>
      <c r="G47" s="547"/>
      <c r="H47" s="1233">
        <f aca="true" t="shared" si="2" ref="H47:H51">SUM(J47:Q47)</f>
        <v>3</v>
      </c>
      <c r="I47" s="1233"/>
      <c r="J47" s="1214"/>
      <c r="K47" s="1214"/>
      <c r="L47" s="1234"/>
      <c r="M47" s="1213"/>
      <c r="N47" s="1212">
        <v>3</v>
      </c>
      <c r="O47" s="1213"/>
      <c r="P47" s="1212">
        <v>0</v>
      </c>
      <c r="Q47" s="1213"/>
      <c r="R47" s="556" t="s">
        <v>850</v>
      </c>
      <c r="S47" s="550" t="s">
        <v>851</v>
      </c>
      <c r="T47" s="1212">
        <v>0</v>
      </c>
      <c r="U47" s="1213"/>
      <c r="V47" s="1212">
        <v>3</v>
      </c>
      <c r="W47" s="1213"/>
      <c r="X47" s="1234"/>
      <c r="Y47" s="1213"/>
      <c r="Z47" s="1214"/>
      <c r="AA47" s="1214"/>
      <c r="AB47" s="1233">
        <f aca="true" t="shared" si="3" ref="AB47:AB51">SUM(T47:AA47)</f>
        <v>3</v>
      </c>
      <c r="AC47" s="1233"/>
      <c r="AD47" s="624"/>
      <c r="AE47" s="624"/>
      <c r="AF47" s="624"/>
      <c r="AG47" s="624"/>
      <c r="AH47" s="624"/>
      <c r="AI47" s="624"/>
      <c r="AJ47" s="625"/>
      <c r="AN47" s="529"/>
      <c r="AO47" s="529"/>
      <c r="AP47" s="530"/>
      <c r="AQ47" s="530"/>
      <c r="AR47" s="530"/>
      <c r="AS47" s="530"/>
      <c r="AT47" s="530"/>
      <c r="AU47" s="529"/>
      <c r="AV47" s="529"/>
      <c r="AW47" s="529"/>
      <c r="AX47" s="529"/>
      <c r="AY47" s="530"/>
      <c r="AZ47" s="530"/>
      <c r="BA47" s="530"/>
      <c r="BB47" s="529"/>
      <c r="BC47" s="529"/>
      <c r="BD47" s="529"/>
    </row>
    <row r="48" spans="1:56" s="541" customFormat="1" ht="20.15" customHeight="1">
      <c r="A48" s="617"/>
      <c r="B48" s="547"/>
      <c r="C48" s="547"/>
      <c r="D48" s="547"/>
      <c r="E48" s="547"/>
      <c r="F48" s="547"/>
      <c r="G48" s="547"/>
      <c r="H48" s="1233">
        <f t="shared" si="2"/>
        <v>2</v>
      </c>
      <c r="I48" s="1233"/>
      <c r="J48" s="1214"/>
      <c r="K48" s="1214"/>
      <c r="L48" s="1234"/>
      <c r="M48" s="1213"/>
      <c r="N48" s="1212">
        <v>1</v>
      </c>
      <c r="O48" s="1213"/>
      <c r="P48" s="1212">
        <v>1</v>
      </c>
      <c r="Q48" s="1213"/>
      <c r="R48" s="556" t="s">
        <v>852</v>
      </c>
      <c r="S48" s="550" t="s">
        <v>851</v>
      </c>
      <c r="T48" s="1212">
        <v>0</v>
      </c>
      <c r="U48" s="1213"/>
      <c r="V48" s="1212">
        <v>0</v>
      </c>
      <c r="W48" s="1213"/>
      <c r="X48" s="1234"/>
      <c r="Y48" s="1213"/>
      <c r="Z48" s="1214"/>
      <c r="AA48" s="1214"/>
      <c r="AB48" s="1233">
        <f t="shared" si="3"/>
        <v>0</v>
      </c>
      <c r="AC48" s="1233"/>
      <c r="AD48" s="547"/>
      <c r="AE48" s="547"/>
      <c r="AF48" s="547"/>
      <c r="AG48" s="547"/>
      <c r="AH48" s="547"/>
      <c r="AI48" s="547"/>
      <c r="AJ48" s="548"/>
      <c r="AN48" s="529"/>
      <c r="AO48" s="529"/>
      <c r="AP48" s="530"/>
      <c r="AQ48" s="530"/>
      <c r="AR48" s="530"/>
      <c r="AS48" s="530"/>
      <c r="AT48" s="530"/>
      <c r="AU48" s="529"/>
      <c r="AV48" s="529"/>
      <c r="AW48" s="529"/>
      <c r="AX48" s="529"/>
      <c r="AY48" s="530"/>
      <c r="AZ48" s="530"/>
      <c r="BA48" s="530"/>
      <c r="BB48" s="529"/>
      <c r="BC48" s="529"/>
      <c r="BD48" s="529"/>
    </row>
    <row r="49" spans="1:56" s="541" customFormat="1" ht="20.15" customHeight="1">
      <c r="A49" s="617"/>
      <c r="B49" s="547"/>
      <c r="C49" s="547"/>
      <c r="D49" s="547"/>
      <c r="E49" s="547"/>
      <c r="F49" s="547"/>
      <c r="G49" s="547"/>
      <c r="H49" s="1233">
        <f t="shared" si="2"/>
        <v>0</v>
      </c>
      <c r="I49" s="1233"/>
      <c r="J49" s="1214"/>
      <c r="K49" s="1214"/>
      <c r="L49" s="1234"/>
      <c r="M49" s="1213"/>
      <c r="N49" s="1212">
        <v>0</v>
      </c>
      <c r="O49" s="1213"/>
      <c r="P49" s="1212">
        <v>0</v>
      </c>
      <c r="Q49" s="1213"/>
      <c r="R49" s="556" t="s">
        <v>853</v>
      </c>
      <c r="S49" s="550" t="s">
        <v>854</v>
      </c>
      <c r="T49" s="1212">
        <v>2</v>
      </c>
      <c r="U49" s="1213"/>
      <c r="V49" s="1212">
        <v>2</v>
      </c>
      <c r="W49" s="1213"/>
      <c r="X49" s="1234"/>
      <c r="Y49" s="1213"/>
      <c r="Z49" s="1214"/>
      <c r="AA49" s="1214"/>
      <c r="AB49" s="1233">
        <f t="shared" si="3"/>
        <v>4</v>
      </c>
      <c r="AC49" s="1233"/>
      <c r="AD49" s="547"/>
      <c r="AE49" s="547"/>
      <c r="AF49" s="547"/>
      <c r="AG49" s="547"/>
      <c r="AH49" s="547"/>
      <c r="AI49" s="547"/>
      <c r="AJ49" s="548"/>
      <c r="AN49" s="529"/>
      <c r="AO49" s="529"/>
      <c r="AP49" s="530"/>
      <c r="AQ49" s="530"/>
      <c r="AR49" s="530"/>
      <c r="AS49" s="530"/>
      <c r="AT49" s="530"/>
      <c r="AU49" s="529"/>
      <c r="AV49" s="529"/>
      <c r="AW49" s="529"/>
      <c r="AX49" s="529"/>
      <c r="AY49" s="530"/>
      <c r="AZ49" s="530"/>
      <c r="BA49" s="530"/>
      <c r="BB49" s="529"/>
      <c r="BC49" s="529"/>
      <c r="BD49" s="529"/>
    </row>
    <row r="50" spans="1:56" s="541" customFormat="1" ht="20.15" customHeight="1">
      <c r="A50" s="617"/>
      <c r="B50" s="547"/>
      <c r="C50" s="547"/>
      <c r="D50" s="547"/>
      <c r="E50" s="547"/>
      <c r="F50" s="547"/>
      <c r="G50" s="547"/>
      <c r="H50" s="1233">
        <f t="shared" si="2"/>
        <v>0</v>
      </c>
      <c r="I50" s="1233"/>
      <c r="J50" s="1214"/>
      <c r="K50" s="1214"/>
      <c r="L50" s="1234"/>
      <c r="M50" s="1213"/>
      <c r="N50" s="1212">
        <v>0</v>
      </c>
      <c r="O50" s="1213"/>
      <c r="P50" s="1212">
        <v>0</v>
      </c>
      <c r="Q50" s="1213"/>
      <c r="R50" s="556" t="s">
        <v>855</v>
      </c>
      <c r="S50" s="550" t="s">
        <v>854</v>
      </c>
      <c r="T50" s="1212">
        <v>1</v>
      </c>
      <c r="U50" s="1213"/>
      <c r="V50" s="1212">
        <v>2</v>
      </c>
      <c r="W50" s="1213"/>
      <c r="X50" s="1234"/>
      <c r="Y50" s="1213"/>
      <c r="Z50" s="1214"/>
      <c r="AA50" s="1214"/>
      <c r="AB50" s="1233">
        <f t="shared" si="3"/>
        <v>3</v>
      </c>
      <c r="AC50" s="1233"/>
      <c r="AD50" s="547"/>
      <c r="AE50" s="547"/>
      <c r="AF50" s="547"/>
      <c r="AG50" s="547"/>
      <c r="AH50" s="547"/>
      <c r="AI50" s="547"/>
      <c r="AJ50" s="548"/>
      <c r="AN50" s="529"/>
      <c r="AO50" s="529"/>
      <c r="AP50" s="530"/>
      <c r="AQ50" s="530"/>
      <c r="AR50" s="530"/>
      <c r="AS50" s="530"/>
      <c r="AT50" s="530"/>
      <c r="AU50" s="529"/>
      <c r="AV50" s="529"/>
      <c r="AW50" s="529"/>
      <c r="AX50" s="529"/>
      <c r="AY50" s="530"/>
      <c r="AZ50" s="530"/>
      <c r="BA50" s="530"/>
      <c r="BB50" s="529"/>
      <c r="BC50" s="529"/>
      <c r="BD50" s="529"/>
    </row>
    <row r="51" spans="1:56" s="541" customFormat="1" ht="20.15" customHeight="1">
      <c r="A51" s="626"/>
      <c r="B51" s="551"/>
      <c r="C51" s="551"/>
      <c r="D51" s="551"/>
      <c r="E51" s="551"/>
      <c r="F51" s="551"/>
      <c r="G51" s="551"/>
      <c r="H51" s="1233">
        <f t="shared" si="2"/>
        <v>0</v>
      </c>
      <c r="I51" s="1233"/>
      <c r="J51" s="1214"/>
      <c r="K51" s="1214"/>
      <c r="L51" s="1234"/>
      <c r="M51" s="1213"/>
      <c r="N51" s="1212">
        <v>0</v>
      </c>
      <c r="O51" s="1213"/>
      <c r="P51" s="1212">
        <v>0</v>
      </c>
      <c r="Q51" s="1213"/>
      <c r="R51" s="556" t="s">
        <v>856</v>
      </c>
      <c r="S51" s="543" t="s">
        <v>851</v>
      </c>
      <c r="T51" s="1212">
        <v>0</v>
      </c>
      <c r="U51" s="1213"/>
      <c r="V51" s="1212">
        <v>0</v>
      </c>
      <c r="W51" s="1213"/>
      <c r="X51" s="1234"/>
      <c r="Y51" s="1213"/>
      <c r="Z51" s="1214"/>
      <c r="AA51" s="1214"/>
      <c r="AB51" s="1233">
        <f t="shared" si="3"/>
        <v>0</v>
      </c>
      <c r="AC51" s="1233"/>
      <c r="AD51" s="551"/>
      <c r="AE51" s="551"/>
      <c r="AF51" s="551"/>
      <c r="AG51" s="551"/>
      <c r="AH51" s="551"/>
      <c r="AI51" s="551"/>
      <c r="AJ51" s="552"/>
      <c r="AN51" s="529"/>
      <c r="AO51" s="529"/>
      <c r="AP51" s="530"/>
      <c r="AQ51" s="530"/>
      <c r="AR51" s="530"/>
      <c r="AS51" s="530"/>
      <c r="AT51" s="530"/>
      <c r="AU51" s="529"/>
      <c r="AV51" s="529"/>
      <c r="AW51" s="529"/>
      <c r="AX51" s="529"/>
      <c r="AY51" s="530"/>
      <c r="AZ51" s="530"/>
      <c r="BA51" s="530"/>
      <c r="BB51" s="529"/>
      <c r="BC51" s="529"/>
      <c r="BD51" s="529"/>
    </row>
    <row r="52" spans="1:56" s="541" customFormat="1" ht="20.15" customHeight="1">
      <c r="A52" s="1235" t="s">
        <v>786</v>
      </c>
      <c r="B52" s="1215"/>
      <c r="C52" s="1171"/>
      <c r="D52" s="1185" t="s">
        <v>658</v>
      </c>
      <c r="E52" s="1171"/>
      <c r="F52" s="1185" t="s">
        <v>857</v>
      </c>
      <c r="G52" s="1215"/>
      <c r="H52" s="1215"/>
      <c r="I52" s="1215"/>
      <c r="J52" s="1215"/>
      <c r="K52" s="1215"/>
      <c r="L52" s="1215"/>
      <c r="M52" s="1215"/>
      <c r="N52" s="1215"/>
      <c r="O52" s="1215"/>
      <c r="P52" s="1215"/>
      <c r="Q52" s="1215"/>
      <c r="R52" s="1236"/>
      <c r="S52" s="1235" t="s">
        <v>786</v>
      </c>
      <c r="T52" s="1215"/>
      <c r="U52" s="1171"/>
      <c r="V52" s="1185" t="s">
        <v>658</v>
      </c>
      <c r="W52" s="1171"/>
      <c r="X52" s="1185" t="s">
        <v>857</v>
      </c>
      <c r="Y52" s="1215"/>
      <c r="Z52" s="1215"/>
      <c r="AA52" s="1215"/>
      <c r="AB52" s="1215"/>
      <c r="AC52" s="1215"/>
      <c r="AD52" s="1215"/>
      <c r="AE52" s="1215"/>
      <c r="AF52" s="1215"/>
      <c r="AG52" s="1215"/>
      <c r="AH52" s="1215"/>
      <c r="AI52" s="1215"/>
      <c r="AJ52" s="1236"/>
      <c r="AN52" s="529"/>
      <c r="AO52" s="529"/>
      <c r="AP52" s="530"/>
      <c r="AQ52" s="530"/>
      <c r="AR52" s="530"/>
      <c r="AS52" s="530"/>
      <c r="AT52" s="530"/>
      <c r="AU52" s="529"/>
      <c r="AV52" s="529"/>
      <c r="AW52" s="529"/>
      <c r="AX52" s="529"/>
      <c r="AY52" s="530"/>
      <c r="AZ52" s="530"/>
      <c r="BA52" s="530"/>
      <c r="BB52" s="529"/>
      <c r="BC52" s="529"/>
      <c r="BD52" s="529"/>
    </row>
    <row r="53" spans="1:56" s="541" customFormat="1" ht="20.15" customHeight="1">
      <c r="A53" s="580"/>
      <c r="B53" s="606">
        <v>3</v>
      </c>
      <c r="C53" s="550" t="s">
        <v>622</v>
      </c>
      <c r="D53" s="1212">
        <v>5</v>
      </c>
      <c r="E53" s="1213"/>
      <c r="F53" s="1212" t="s">
        <v>10025</v>
      </c>
      <c r="G53" s="1234"/>
      <c r="H53" s="1234"/>
      <c r="I53" s="1234"/>
      <c r="J53" s="1234"/>
      <c r="K53" s="1234"/>
      <c r="L53" s="1234"/>
      <c r="M53" s="1234"/>
      <c r="N53" s="1234"/>
      <c r="O53" s="1234"/>
      <c r="P53" s="1234"/>
      <c r="Q53" s="1234"/>
      <c r="R53" s="1237"/>
      <c r="S53" s="580"/>
      <c r="T53" s="606"/>
      <c r="U53" s="550" t="s">
        <v>622</v>
      </c>
      <c r="V53" s="1212"/>
      <c r="W53" s="1213"/>
      <c r="X53" s="1212"/>
      <c r="Y53" s="1234"/>
      <c r="Z53" s="1234"/>
      <c r="AA53" s="1234"/>
      <c r="AB53" s="1234"/>
      <c r="AC53" s="1234"/>
      <c r="AD53" s="1234"/>
      <c r="AE53" s="1234"/>
      <c r="AF53" s="1234"/>
      <c r="AG53" s="1234"/>
      <c r="AH53" s="1234"/>
      <c r="AI53" s="1234"/>
      <c r="AJ53" s="1237"/>
      <c r="AN53" s="529"/>
      <c r="AO53" s="529"/>
      <c r="AP53" s="530"/>
      <c r="AQ53" s="530"/>
      <c r="AR53" s="530"/>
      <c r="AS53" s="530"/>
      <c r="AT53" s="530"/>
      <c r="AU53" s="529"/>
      <c r="AV53" s="529"/>
      <c r="AW53" s="529"/>
      <c r="AX53" s="529"/>
      <c r="AY53" s="530"/>
      <c r="AZ53" s="530"/>
      <c r="BA53" s="530"/>
      <c r="BB53" s="529"/>
      <c r="BC53" s="529"/>
      <c r="BD53" s="529"/>
    </row>
    <row r="54" spans="1:56" s="541" customFormat="1" ht="20.15" customHeight="1">
      <c r="A54" s="580"/>
      <c r="B54" s="606">
        <v>30</v>
      </c>
      <c r="C54" s="550" t="s">
        <v>622</v>
      </c>
      <c r="D54" s="1212">
        <v>10</v>
      </c>
      <c r="E54" s="1213"/>
      <c r="F54" s="1212" t="s">
        <v>10026</v>
      </c>
      <c r="G54" s="1234"/>
      <c r="H54" s="1234"/>
      <c r="I54" s="1234"/>
      <c r="J54" s="1234"/>
      <c r="K54" s="1234"/>
      <c r="L54" s="1234"/>
      <c r="M54" s="1234"/>
      <c r="N54" s="1234"/>
      <c r="O54" s="1234"/>
      <c r="P54" s="1234"/>
      <c r="Q54" s="1234"/>
      <c r="R54" s="1237"/>
      <c r="S54" s="580"/>
      <c r="T54" s="606"/>
      <c r="U54" s="550" t="s">
        <v>622</v>
      </c>
      <c r="V54" s="1212"/>
      <c r="W54" s="1213"/>
      <c r="X54" s="1212"/>
      <c r="Y54" s="1234"/>
      <c r="Z54" s="1234"/>
      <c r="AA54" s="1234"/>
      <c r="AB54" s="1234"/>
      <c r="AC54" s="1234"/>
      <c r="AD54" s="1234"/>
      <c r="AE54" s="1234"/>
      <c r="AF54" s="1234"/>
      <c r="AG54" s="1234"/>
      <c r="AH54" s="1234"/>
      <c r="AI54" s="1234"/>
      <c r="AJ54" s="1237"/>
      <c r="AN54" s="529"/>
      <c r="AO54" s="529"/>
      <c r="AP54" s="530"/>
      <c r="AQ54" s="530"/>
      <c r="AR54" s="530"/>
      <c r="AS54" s="530"/>
      <c r="AT54" s="530"/>
      <c r="AU54" s="529"/>
      <c r="AV54" s="529"/>
      <c r="AW54" s="529"/>
      <c r="AX54" s="529"/>
      <c r="AY54" s="530"/>
      <c r="AZ54" s="530"/>
      <c r="BA54" s="530"/>
      <c r="BB54" s="529"/>
      <c r="BC54" s="529"/>
      <c r="BD54" s="529"/>
    </row>
    <row r="55" spans="1:56" s="541" customFormat="1" ht="20.15" customHeight="1">
      <c r="A55" s="580"/>
      <c r="B55" s="606"/>
      <c r="C55" s="550" t="s">
        <v>622</v>
      </c>
      <c r="D55" s="1212"/>
      <c r="E55" s="1213"/>
      <c r="F55" s="1212"/>
      <c r="G55" s="1234"/>
      <c r="H55" s="1234"/>
      <c r="I55" s="1234"/>
      <c r="J55" s="1234"/>
      <c r="K55" s="1234"/>
      <c r="L55" s="1234"/>
      <c r="M55" s="1234"/>
      <c r="N55" s="1234"/>
      <c r="O55" s="1234"/>
      <c r="P55" s="1234"/>
      <c r="Q55" s="1234"/>
      <c r="R55" s="1237"/>
      <c r="S55" s="580"/>
      <c r="T55" s="606"/>
      <c r="U55" s="550" t="s">
        <v>622</v>
      </c>
      <c r="V55" s="1212"/>
      <c r="W55" s="1213"/>
      <c r="X55" s="1212"/>
      <c r="Y55" s="1234"/>
      <c r="Z55" s="1234"/>
      <c r="AA55" s="1234"/>
      <c r="AB55" s="1234"/>
      <c r="AC55" s="1234"/>
      <c r="AD55" s="1234"/>
      <c r="AE55" s="1234"/>
      <c r="AF55" s="1234"/>
      <c r="AG55" s="1234"/>
      <c r="AH55" s="1234"/>
      <c r="AI55" s="1234"/>
      <c r="AJ55" s="1237"/>
      <c r="AN55" s="529"/>
      <c r="AO55" s="529"/>
      <c r="AP55" s="530"/>
      <c r="AQ55" s="530"/>
      <c r="AR55" s="530"/>
      <c r="AS55" s="530"/>
      <c r="AT55" s="530"/>
      <c r="AU55" s="529"/>
      <c r="AV55" s="529"/>
      <c r="AW55" s="529"/>
      <c r="AX55" s="529"/>
      <c r="AY55" s="530"/>
      <c r="AZ55" s="530"/>
      <c r="BA55" s="530"/>
      <c r="BB55" s="529"/>
      <c r="BC55" s="529"/>
      <c r="BD55" s="529"/>
    </row>
    <row r="56" spans="1:56" s="541" customFormat="1" ht="20.15" customHeight="1">
      <c r="A56" s="580"/>
      <c r="B56" s="606"/>
      <c r="C56" s="550" t="s">
        <v>622</v>
      </c>
      <c r="D56" s="1212"/>
      <c r="E56" s="1213"/>
      <c r="F56" s="1212"/>
      <c r="G56" s="1234"/>
      <c r="H56" s="1234"/>
      <c r="I56" s="1234"/>
      <c r="J56" s="1234"/>
      <c r="K56" s="1234"/>
      <c r="L56" s="1234"/>
      <c r="M56" s="1234"/>
      <c r="N56" s="1234"/>
      <c r="O56" s="1234"/>
      <c r="P56" s="1234"/>
      <c r="Q56" s="1234"/>
      <c r="R56" s="1237"/>
      <c r="S56" s="580"/>
      <c r="T56" s="606"/>
      <c r="U56" s="550" t="s">
        <v>622</v>
      </c>
      <c r="V56" s="1212"/>
      <c r="W56" s="1213"/>
      <c r="X56" s="1212"/>
      <c r="Y56" s="1234"/>
      <c r="Z56" s="1234"/>
      <c r="AA56" s="1234"/>
      <c r="AB56" s="1234"/>
      <c r="AC56" s="1234"/>
      <c r="AD56" s="1234"/>
      <c r="AE56" s="1234"/>
      <c r="AF56" s="1234"/>
      <c r="AG56" s="1234"/>
      <c r="AH56" s="1234"/>
      <c r="AI56" s="1234"/>
      <c r="AJ56" s="1237"/>
      <c r="AN56" s="529"/>
      <c r="AO56" s="529"/>
      <c r="AP56" s="530"/>
      <c r="AQ56" s="530"/>
      <c r="AR56" s="530"/>
      <c r="AS56" s="530"/>
      <c r="AT56" s="530"/>
      <c r="AU56" s="529"/>
      <c r="AV56" s="529"/>
      <c r="AW56" s="529"/>
      <c r="AX56" s="529"/>
      <c r="AY56" s="530"/>
      <c r="AZ56" s="530"/>
      <c r="BA56" s="530"/>
      <c r="BB56" s="529"/>
      <c r="BC56" s="529"/>
      <c r="BD56" s="529"/>
    </row>
    <row r="57" spans="1:56" s="541" customFormat="1" ht="20.15" customHeight="1">
      <c r="A57" s="580"/>
      <c r="B57" s="606"/>
      <c r="C57" s="550" t="s">
        <v>622</v>
      </c>
      <c r="D57" s="1212"/>
      <c r="E57" s="1213"/>
      <c r="F57" s="1212"/>
      <c r="G57" s="1234"/>
      <c r="H57" s="1234"/>
      <c r="I57" s="1234"/>
      <c r="J57" s="1234"/>
      <c r="K57" s="1234"/>
      <c r="L57" s="1234"/>
      <c r="M57" s="1234"/>
      <c r="N57" s="1234"/>
      <c r="O57" s="1234"/>
      <c r="P57" s="1234"/>
      <c r="Q57" s="1234"/>
      <c r="R57" s="1237"/>
      <c r="S57" s="580"/>
      <c r="T57" s="606"/>
      <c r="U57" s="550" t="s">
        <v>622</v>
      </c>
      <c r="V57" s="1212"/>
      <c r="W57" s="1213"/>
      <c r="X57" s="1212"/>
      <c r="Y57" s="1234"/>
      <c r="Z57" s="1234"/>
      <c r="AA57" s="1234"/>
      <c r="AB57" s="1234"/>
      <c r="AC57" s="1234"/>
      <c r="AD57" s="1234"/>
      <c r="AE57" s="1234"/>
      <c r="AF57" s="1234"/>
      <c r="AG57" s="1234"/>
      <c r="AH57" s="1234"/>
      <c r="AI57" s="1234"/>
      <c r="AJ57" s="1237"/>
      <c r="AN57" s="529"/>
      <c r="AO57" s="529"/>
      <c r="AP57" s="530"/>
      <c r="AQ57" s="530"/>
      <c r="AR57" s="530"/>
      <c r="AS57" s="530"/>
      <c r="AT57" s="530"/>
      <c r="AU57" s="529"/>
      <c r="AV57" s="529"/>
      <c r="AW57" s="529"/>
      <c r="AX57" s="529"/>
      <c r="AY57" s="530"/>
      <c r="AZ57" s="530"/>
      <c r="BA57" s="530"/>
      <c r="BB57" s="529"/>
      <c r="BC57" s="529"/>
      <c r="BD57" s="529"/>
    </row>
    <row r="58" spans="1:56" s="541" customFormat="1" ht="20.15" customHeight="1">
      <c r="A58" s="580"/>
      <c r="B58" s="606"/>
      <c r="C58" s="550" t="s">
        <v>622</v>
      </c>
      <c r="D58" s="1212"/>
      <c r="E58" s="1213"/>
      <c r="F58" s="1212"/>
      <c r="G58" s="1234"/>
      <c r="H58" s="1234"/>
      <c r="I58" s="1234"/>
      <c r="J58" s="1234"/>
      <c r="K58" s="1234"/>
      <c r="L58" s="1234"/>
      <c r="M58" s="1234"/>
      <c r="N58" s="1234"/>
      <c r="O58" s="1234"/>
      <c r="P58" s="1234"/>
      <c r="Q58" s="1234"/>
      <c r="R58" s="1237"/>
      <c r="S58" s="580"/>
      <c r="T58" s="606"/>
      <c r="U58" s="550" t="s">
        <v>622</v>
      </c>
      <c r="V58" s="1212"/>
      <c r="W58" s="1213"/>
      <c r="X58" s="1212"/>
      <c r="Y58" s="1234"/>
      <c r="Z58" s="1234"/>
      <c r="AA58" s="1234"/>
      <c r="AB58" s="1234"/>
      <c r="AC58" s="1234"/>
      <c r="AD58" s="1234"/>
      <c r="AE58" s="1234"/>
      <c r="AF58" s="1234"/>
      <c r="AG58" s="1234"/>
      <c r="AH58" s="1234"/>
      <c r="AI58" s="1234"/>
      <c r="AJ58" s="1237"/>
      <c r="AN58" s="529"/>
      <c r="AO58" s="529"/>
      <c r="AP58" s="530"/>
      <c r="AQ58" s="530"/>
      <c r="AR58" s="530"/>
      <c r="AS58" s="530"/>
      <c r="AT58" s="530"/>
      <c r="AU58" s="529"/>
      <c r="AV58" s="529"/>
      <c r="AW58" s="529"/>
      <c r="AX58" s="529"/>
      <c r="AY58" s="530"/>
      <c r="AZ58" s="530"/>
      <c r="BA58" s="530"/>
      <c r="BB58" s="529"/>
      <c r="BC58" s="529"/>
      <c r="BD58" s="529"/>
    </row>
    <row r="59" spans="1:56" s="541" customFormat="1" ht="20.15" customHeight="1">
      <c r="A59" s="627" t="s">
        <v>858</v>
      </c>
      <c r="B59" s="628"/>
      <c r="C59" s="629"/>
      <c r="D59" s="1238" t="s">
        <v>859</v>
      </c>
      <c r="E59" s="1238"/>
      <c r="F59" s="1238"/>
      <c r="G59" s="629"/>
      <c r="H59" s="1238" t="s">
        <v>860</v>
      </c>
      <c r="I59" s="1238"/>
      <c r="J59" s="629" t="s">
        <v>861</v>
      </c>
      <c r="K59" s="629"/>
      <c r="L59" s="1238" t="s">
        <v>862</v>
      </c>
      <c r="M59" s="1238"/>
      <c r="N59" s="1238"/>
      <c r="O59" s="629" t="s">
        <v>443</v>
      </c>
      <c r="P59" s="629"/>
      <c r="Q59" s="1238" t="s">
        <v>863</v>
      </c>
      <c r="R59" s="1238"/>
      <c r="S59" s="629" t="s">
        <v>864</v>
      </c>
      <c r="T59" s="629"/>
      <c r="U59" s="1238" t="s">
        <v>865</v>
      </c>
      <c r="V59" s="1238"/>
      <c r="W59" s="629" t="s">
        <v>562</v>
      </c>
      <c r="X59" s="629"/>
      <c r="Y59" s="1238" t="s">
        <v>866</v>
      </c>
      <c r="Z59" s="1238"/>
      <c r="AA59" s="1238"/>
      <c r="AB59" s="629" t="s">
        <v>867</v>
      </c>
      <c r="AC59" s="629"/>
      <c r="AD59" s="1238" t="s">
        <v>868</v>
      </c>
      <c r="AE59" s="1238"/>
      <c r="AF59" s="629" t="s">
        <v>869</v>
      </c>
      <c r="AG59" s="629"/>
      <c r="AH59" s="629"/>
      <c r="AI59" s="629"/>
      <c r="AJ59" s="630"/>
      <c r="AN59" s="529"/>
      <c r="AO59" s="529"/>
      <c r="AP59" s="530"/>
      <c r="AQ59" s="530"/>
      <c r="AR59" s="530"/>
      <c r="AS59" s="530"/>
      <c r="AT59" s="530"/>
      <c r="AU59" s="529"/>
      <c r="AV59" s="529"/>
      <c r="AW59" s="529"/>
      <c r="AX59" s="529"/>
      <c r="AY59" s="530"/>
      <c r="AZ59" s="530"/>
      <c r="BA59" s="530"/>
      <c r="BB59" s="529"/>
      <c r="BC59" s="529"/>
      <c r="BD59" s="529"/>
    </row>
    <row r="60" spans="1:36" ht="18.75" customHeight="1" hidden="1">
      <c r="A60" s="531"/>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631"/>
    </row>
    <row r="61" spans="1:56" s="593" customFormat="1" ht="20.15" customHeight="1" hidden="1">
      <c r="A61" s="1249" t="s">
        <v>870</v>
      </c>
      <c r="B61" s="1250"/>
      <c r="C61" s="1250"/>
      <c r="D61" s="1250"/>
      <c r="E61" s="632" t="s">
        <v>451</v>
      </c>
      <c r="F61" s="1251"/>
      <c r="G61" s="1251"/>
      <c r="H61" s="1251"/>
      <c r="I61" s="1251"/>
      <c r="J61" s="1251"/>
      <c r="K61" s="632" t="s">
        <v>647</v>
      </c>
      <c r="L61" s="632"/>
      <c r="M61" s="1250" t="s">
        <v>871</v>
      </c>
      <c r="N61" s="1250"/>
      <c r="O61" s="1250"/>
      <c r="P61" s="1250"/>
      <c r="Q61" s="1250"/>
      <c r="R61" s="632" t="s">
        <v>451</v>
      </c>
      <c r="S61" s="1250" t="s">
        <v>888</v>
      </c>
      <c r="T61" s="1250"/>
      <c r="U61" s="1250"/>
      <c r="V61" s="1250"/>
      <c r="W61" s="1250"/>
      <c r="X61" s="1250"/>
      <c r="Y61" s="1250"/>
      <c r="Z61" s="1250"/>
      <c r="AA61" s="1250"/>
      <c r="AB61" s="1250"/>
      <c r="AC61" s="1250"/>
      <c r="AD61" s="1250"/>
      <c r="AE61" s="1250"/>
      <c r="AF61" s="1250"/>
      <c r="AG61" s="1250"/>
      <c r="AH61" s="1250"/>
      <c r="AI61" s="632" t="s">
        <v>873</v>
      </c>
      <c r="AJ61" s="633"/>
      <c r="AN61" s="529"/>
      <c r="AO61" s="529"/>
      <c r="AP61" s="530"/>
      <c r="AQ61" s="530"/>
      <c r="AR61" s="530"/>
      <c r="AS61" s="530"/>
      <c r="AT61" s="530"/>
      <c r="AU61" s="529"/>
      <c r="AV61" s="529"/>
      <c r="AW61" s="529"/>
      <c r="AX61" s="529"/>
      <c r="AY61" s="530"/>
      <c r="AZ61" s="530"/>
      <c r="BA61" s="530"/>
      <c r="BB61" s="529"/>
      <c r="BC61" s="529"/>
      <c r="BD61" s="529"/>
    </row>
    <row r="62" spans="1:36" ht="20.15" customHeight="1" hidden="1">
      <c r="A62" s="125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4"/>
    </row>
    <row r="63" spans="1:36" ht="20.15" customHeight="1" hidden="1">
      <c r="A63" s="1255"/>
      <c r="B63" s="1256"/>
      <c r="C63" s="1256"/>
      <c r="D63" s="1256"/>
      <c r="E63" s="1256"/>
      <c r="F63" s="1256"/>
      <c r="G63" s="1256"/>
      <c r="H63" s="1256"/>
      <c r="I63" s="1256"/>
      <c r="J63" s="1256"/>
      <c r="K63" s="1256"/>
      <c r="L63" s="1256"/>
      <c r="M63" s="1256"/>
      <c r="N63" s="1256"/>
      <c r="O63" s="1256"/>
      <c r="P63" s="1256"/>
      <c r="Q63" s="1256"/>
      <c r="R63" s="1256"/>
      <c r="S63" s="1256"/>
      <c r="T63" s="1256"/>
      <c r="U63" s="1256"/>
      <c r="V63" s="1256"/>
      <c r="W63" s="1256"/>
      <c r="X63" s="1256"/>
      <c r="Y63" s="1256"/>
      <c r="Z63" s="1256"/>
      <c r="AA63" s="1256"/>
      <c r="AB63" s="1256"/>
      <c r="AC63" s="1256"/>
      <c r="AD63" s="1256"/>
      <c r="AE63" s="1256"/>
      <c r="AF63" s="1256"/>
      <c r="AG63" s="1256"/>
      <c r="AH63" s="1256"/>
      <c r="AI63" s="1256"/>
      <c r="AJ63" s="1257"/>
    </row>
    <row r="64" spans="1:42" ht="20.15" customHeight="1" hidden="1">
      <c r="A64" s="1255"/>
      <c r="B64" s="1256"/>
      <c r="C64" s="1256"/>
      <c r="D64" s="1256"/>
      <c r="E64" s="1256"/>
      <c r="F64" s="1256"/>
      <c r="G64" s="1256"/>
      <c r="H64" s="1256"/>
      <c r="I64" s="1256"/>
      <c r="J64" s="1256"/>
      <c r="K64" s="1256"/>
      <c r="L64" s="1256"/>
      <c r="M64" s="1256"/>
      <c r="N64" s="1256"/>
      <c r="O64" s="1256"/>
      <c r="P64" s="1256"/>
      <c r="Q64" s="1256"/>
      <c r="R64" s="1256"/>
      <c r="S64" s="1256"/>
      <c r="T64" s="1256"/>
      <c r="U64" s="1256"/>
      <c r="V64" s="1256"/>
      <c r="W64" s="1256"/>
      <c r="X64" s="1256"/>
      <c r="Y64" s="1256"/>
      <c r="Z64" s="1256"/>
      <c r="AA64" s="1256"/>
      <c r="AB64" s="1256"/>
      <c r="AC64" s="1256"/>
      <c r="AD64" s="1256"/>
      <c r="AE64" s="1256"/>
      <c r="AF64" s="1256"/>
      <c r="AG64" s="1256"/>
      <c r="AH64" s="1256"/>
      <c r="AI64" s="1256"/>
      <c r="AJ64" s="1257"/>
      <c r="AP64" s="604"/>
    </row>
    <row r="65" spans="1:42" ht="20.15" customHeight="1" hidden="1">
      <c r="A65" s="1255"/>
      <c r="B65" s="1256"/>
      <c r="C65" s="1256"/>
      <c r="D65" s="1256"/>
      <c r="E65" s="1256"/>
      <c r="F65" s="1256"/>
      <c r="G65" s="1256"/>
      <c r="H65" s="1256"/>
      <c r="I65" s="1256"/>
      <c r="J65" s="1256"/>
      <c r="K65" s="1256"/>
      <c r="L65" s="1256"/>
      <c r="M65" s="1256"/>
      <c r="N65" s="1256"/>
      <c r="O65" s="1256"/>
      <c r="P65" s="1256"/>
      <c r="Q65" s="1256"/>
      <c r="R65" s="1256"/>
      <c r="S65" s="1256"/>
      <c r="T65" s="1256"/>
      <c r="U65" s="1256"/>
      <c r="V65" s="1256"/>
      <c r="W65" s="1256"/>
      <c r="X65" s="1256"/>
      <c r="Y65" s="1256"/>
      <c r="Z65" s="1256"/>
      <c r="AA65" s="1256"/>
      <c r="AB65" s="1256"/>
      <c r="AC65" s="1256"/>
      <c r="AD65" s="1256"/>
      <c r="AE65" s="1256"/>
      <c r="AF65" s="1256"/>
      <c r="AG65" s="1256"/>
      <c r="AH65" s="1256"/>
      <c r="AI65" s="1256"/>
      <c r="AJ65" s="1257"/>
      <c r="AP65" s="604"/>
    </row>
    <row r="66" spans="1:42" ht="20.15" customHeight="1" hidden="1">
      <c r="A66" s="1255"/>
      <c r="B66" s="1256"/>
      <c r="C66" s="1256"/>
      <c r="D66" s="1256"/>
      <c r="E66" s="1256"/>
      <c r="F66" s="1256"/>
      <c r="G66" s="1256"/>
      <c r="H66" s="1256"/>
      <c r="I66" s="1256"/>
      <c r="J66" s="1256"/>
      <c r="K66" s="1256"/>
      <c r="L66" s="1256"/>
      <c r="M66" s="1256"/>
      <c r="N66" s="1256"/>
      <c r="O66" s="1256"/>
      <c r="P66" s="1256"/>
      <c r="Q66" s="1256"/>
      <c r="R66" s="1256"/>
      <c r="S66" s="1256"/>
      <c r="T66" s="1256"/>
      <c r="U66" s="1256"/>
      <c r="V66" s="1256"/>
      <c r="W66" s="1256"/>
      <c r="X66" s="1256"/>
      <c r="Y66" s="1256"/>
      <c r="Z66" s="1256"/>
      <c r="AA66" s="1256"/>
      <c r="AB66" s="1256"/>
      <c r="AC66" s="1256"/>
      <c r="AD66" s="1256"/>
      <c r="AE66" s="1256"/>
      <c r="AF66" s="1256"/>
      <c r="AG66" s="1256"/>
      <c r="AH66" s="1256"/>
      <c r="AI66" s="1256"/>
      <c r="AJ66" s="1257"/>
      <c r="AP66" s="604"/>
    </row>
    <row r="67" spans="1:42" ht="20.15" customHeight="1" hidden="1">
      <c r="A67" s="1255"/>
      <c r="B67" s="1256"/>
      <c r="C67" s="1256"/>
      <c r="D67" s="1256"/>
      <c r="E67" s="1256"/>
      <c r="F67" s="1256"/>
      <c r="G67" s="1256"/>
      <c r="H67" s="1256"/>
      <c r="I67" s="1256"/>
      <c r="J67" s="1256"/>
      <c r="K67" s="1256"/>
      <c r="L67" s="1256"/>
      <c r="M67" s="1256"/>
      <c r="N67" s="1256"/>
      <c r="O67" s="1256"/>
      <c r="P67" s="1256"/>
      <c r="Q67" s="1256"/>
      <c r="R67" s="1256"/>
      <c r="S67" s="1256"/>
      <c r="T67" s="1256"/>
      <c r="U67" s="1256"/>
      <c r="V67" s="1256"/>
      <c r="W67" s="1256"/>
      <c r="X67" s="1256"/>
      <c r="Y67" s="1256"/>
      <c r="Z67" s="1256"/>
      <c r="AA67" s="1256"/>
      <c r="AB67" s="1256"/>
      <c r="AC67" s="1256"/>
      <c r="AD67" s="1256"/>
      <c r="AE67" s="1256"/>
      <c r="AF67" s="1256"/>
      <c r="AG67" s="1256"/>
      <c r="AH67" s="1256"/>
      <c r="AI67" s="1256"/>
      <c r="AJ67" s="1257"/>
      <c r="AP67" s="604"/>
    </row>
    <row r="68" spans="1:36" ht="20.15" customHeight="1" hidden="1">
      <c r="A68" s="1258"/>
      <c r="B68" s="1259"/>
      <c r="C68" s="1259"/>
      <c r="D68" s="1259"/>
      <c r="E68" s="1259"/>
      <c r="F68" s="1259"/>
      <c r="G68" s="1259"/>
      <c r="H68" s="1259"/>
      <c r="I68" s="1259"/>
      <c r="J68" s="1259"/>
      <c r="K68" s="1259"/>
      <c r="L68" s="1259"/>
      <c r="M68" s="1259"/>
      <c r="N68" s="1259"/>
      <c r="O68" s="1259"/>
      <c r="P68" s="1259"/>
      <c r="Q68" s="1259"/>
      <c r="R68" s="1259"/>
      <c r="S68" s="1259"/>
      <c r="T68" s="1259"/>
      <c r="U68" s="1259"/>
      <c r="V68" s="1259"/>
      <c r="W68" s="1259"/>
      <c r="X68" s="1259"/>
      <c r="Y68" s="1259"/>
      <c r="Z68" s="1259"/>
      <c r="AA68" s="1259"/>
      <c r="AB68" s="1259"/>
      <c r="AC68" s="1259"/>
      <c r="AD68" s="1259"/>
      <c r="AE68" s="1259"/>
      <c r="AF68" s="1259"/>
      <c r="AG68" s="1259"/>
      <c r="AH68" s="1259"/>
      <c r="AI68" s="1259"/>
      <c r="AJ68" s="1260"/>
    </row>
    <row r="69" spans="1:36" ht="20.15" customHeight="1">
      <c r="A69" s="1261" t="s">
        <v>874</v>
      </c>
      <c r="B69" s="1261"/>
      <c r="C69" s="1261"/>
      <c r="D69" s="1261"/>
      <c r="E69" s="1261"/>
      <c r="F69" s="1261"/>
      <c r="G69" s="1261"/>
      <c r="H69" s="1261"/>
      <c r="I69" s="1261"/>
      <c r="J69" s="1261"/>
      <c r="K69" s="1261"/>
      <c r="L69" s="1261"/>
      <c r="M69" s="1261"/>
      <c r="N69" s="1261"/>
      <c r="O69" s="1261"/>
      <c r="P69" s="1261"/>
      <c r="Q69" s="1261"/>
      <c r="R69" s="1261"/>
      <c r="S69" s="1261"/>
      <c r="T69" s="1261"/>
      <c r="U69" s="1261"/>
      <c r="V69" s="1261"/>
      <c r="W69" s="1261"/>
      <c r="X69" s="1261"/>
      <c r="Y69" s="1261"/>
      <c r="Z69" s="1261"/>
      <c r="AA69" s="1261"/>
      <c r="AB69" s="1261"/>
      <c r="AC69" s="1261"/>
      <c r="AD69" s="1261"/>
      <c r="AE69" s="1261"/>
      <c r="AF69" s="1261"/>
      <c r="AG69" s="1261"/>
      <c r="AH69" s="1261"/>
      <c r="AI69" s="1261"/>
      <c r="AJ69" s="1261"/>
    </row>
    <row r="70" spans="1:36" ht="20.15" customHeight="1">
      <c r="A70" s="1262" t="s">
        <v>875</v>
      </c>
      <c r="B70" s="1262"/>
      <c r="C70" s="1262"/>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1262"/>
      <c r="AE70" s="1262"/>
      <c r="AF70" s="1262"/>
      <c r="AG70" s="1262"/>
      <c r="AH70" s="1262"/>
      <c r="AI70" s="1262"/>
      <c r="AJ70" s="1262"/>
    </row>
    <row r="72" spans="7:36" s="634" customFormat="1" ht="16.75">
      <c r="G72" s="1263" t="s">
        <v>876</v>
      </c>
      <c r="H72" s="1263"/>
      <c r="I72" s="1263"/>
      <c r="J72" s="1263"/>
      <c r="K72" s="1263"/>
      <c r="L72" s="1263"/>
      <c r="M72" s="1263"/>
      <c r="N72" s="1264" t="s">
        <v>877</v>
      </c>
      <c r="O72" s="1265"/>
      <c r="P72" s="1265"/>
      <c r="Q72" s="1265"/>
      <c r="R72" s="1265"/>
      <c r="S72" s="1265"/>
      <c r="T72" s="1266"/>
      <c r="U72" s="1263" t="s">
        <v>878</v>
      </c>
      <c r="V72" s="1263"/>
      <c r="W72" s="1263"/>
      <c r="X72" s="1263"/>
      <c r="Y72" s="1263"/>
      <c r="Z72" s="1263"/>
      <c r="AA72" s="1263"/>
      <c r="AB72" s="1264" t="s">
        <v>879</v>
      </c>
      <c r="AC72" s="1265"/>
      <c r="AD72" s="1265"/>
      <c r="AE72" s="1265"/>
      <c r="AF72" s="1265"/>
      <c r="AG72" s="1265"/>
      <c r="AH72" s="1265"/>
      <c r="AI72" s="1265"/>
      <c r="AJ72" s="1266"/>
    </row>
    <row r="73" spans="7:36" s="635" customFormat="1" ht="13.4" customHeight="1">
      <c r="G73" s="1239" t="s">
        <v>703</v>
      </c>
      <c r="H73" s="1239"/>
      <c r="I73" s="1239"/>
      <c r="J73" s="1239"/>
      <c r="K73" s="1239"/>
      <c r="L73" s="1239"/>
      <c r="M73" s="1239"/>
      <c r="N73" s="1240" t="s">
        <v>788</v>
      </c>
      <c r="O73" s="1241"/>
      <c r="P73" s="1241"/>
      <c r="Q73" s="1241"/>
      <c r="R73" s="1241"/>
      <c r="S73" s="1241"/>
      <c r="T73" s="1242"/>
      <c r="U73" s="1239" t="s">
        <v>645</v>
      </c>
      <c r="V73" s="1239"/>
      <c r="W73" s="1239"/>
      <c r="X73" s="1239"/>
      <c r="Y73" s="1239"/>
      <c r="Z73" s="1239"/>
      <c r="AA73" s="1239"/>
      <c r="AB73" s="1240" t="s">
        <v>881</v>
      </c>
      <c r="AC73" s="1241"/>
      <c r="AD73" s="1241"/>
      <c r="AE73" s="1241"/>
      <c r="AF73" s="1241"/>
      <c r="AG73" s="1241"/>
      <c r="AH73" s="1241"/>
      <c r="AI73" s="1241"/>
      <c r="AJ73" s="1242"/>
    </row>
    <row r="74" spans="7:36" s="635" customFormat="1" ht="13.4" customHeight="1">
      <c r="G74" s="1239"/>
      <c r="H74" s="1239"/>
      <c r="I74" s="1239"/>
      <c r="J74" s="1239"/>
      <c r="K74" s="1239"/>
      <c r="L74" s="1239"/>
      <c r="M74" s="1239"/>
      <c r="N74" s="1243"/>
      <c r="O74" s="1244"/>
      <c r="P74" s="1244"/>
      <c r="Q74" s="1244"/>
      <c r="R74" s="1244"/>
      <c r="S74" s="1244"/>
      <c r="T74" s="1245"/>
      <c r="U74" s="1239"/>
      <c r="V74" s="1239"/>
      <c r="W74" s="1239"/>
      <c r="X74" s="1239"/>
      <c r="Y74" s="1239"/>
      <c r="Z74" s="1239"/>
      <c r="AA74" s="1239"/>
      <c r="AB74" s="1243"/>
      <c r="AC74" s="1244"/>
      <c r="AD74" s="1244"/>
      <c r="AE74" s="1244"/>
      <c r="AF74" s="1244"/>
      <c r="AG74" s="1244"/>
      <c r="AH74" s="1244"/>
      <c r="AI74" s="1244"/>
      <c r="AJ74" s="1245"/>
    </row>
    <row r="75" spans="7:36" s="635" customFormat="1" ht="13.4" customHeight="1">
      <c r="G75" s="1239"/>
      <c r="H75" s="1239"/>
      <c r="I75" s="1239"/>
      <c r="J75" s="1239"/>
      <c r="K75" s="1239"/>
      <c r="L75" s="1239"/>
      <c r="M75" s="1239"/>
      <c r="N75" s="1246"/>
      <c r="O75" s="1247"/>
      <c r="P75" s="1247"/>
      <c r="Q75" s="1247"/>
      <c r="R75" s="1247"/>
      <c r="S75" s="1247"/>
      <c r="T75" s="1248"/>
      <c r="U75" s="1239"/>
      <c r="V75" s="1239"/>
      <c r="W75" s="1239"/>
      <c r="X75" s="1239"/>
      <c r="Y75" s="1239"/>
      <c r="Z75" s="1239"/>
      <c r="AA75" s="1239"/>
      <c r="AB75" s="1246"/>
      <c r="AC75" s="1247"/>
      <c r="AD75" s="1247"/>
      <c r="AE75" s="1247"/>
      <c r="AF75" s="1247"/>
      <c r="AG75" s="1247"/>
      <c r="AH75" s="1247"/>
      <c r="AI75" s="1247"/>
      <c r="AJ75" s="1248"/>
    </row>
  </sheetData>
  <mergeCells count="276">
    <mergeCell ref="G73:M75"/>
    <mergeCell ref="N73:T75"/>
    <mergeCell ref="U73:AA75"/>
    <mergeCell ref="AB73:AJ75"/>
    <mergeCell ref="A61:D61"/>
    <mergeCell ref="F61:J61"/>
    <mergeCell ref="M61:Q61"/>
    <mergeCell ref="S61:AH61"/>
    <mergeCell ref="A62:AJ68"/>
    <mergeCell ref="A69:AJ69"/>
    <mergeCell ref="A70:AJ70"/>
    <mergeCell ref="G72:M72"/>
    <mergeCell ref="N72:T72"/>
    <mergeCell ref="U72:AA72"/>
    <mergeCell ref="AB72:AJ72"/>
    <mergeCell ref="D57:E57"/>
    <mergeCell ref="F57:R57"/>
    <mergeCell ref="V57:W57"/>
    <mergeCell ref="X57:AJ57"/>
    <mergeCell ref="D58:E58"/>
    <mergeCell ref="F58:R58"/>
    <mergeCell ref="V58:W58"/>
    <mergeCell ref="X58:AJ58"/>
    <mergeCell ref="D59:F59"/>
    <mergeCell ref="H59:I59"/>
    <mergeCell ref="L59:N59"/>
    <mergeCell ref="Q59:R59"/>
    <mergeCell ref="U59:V59"/>
    <mergeCell ref="Y59:AA59"/>
    <mergeCell ref="AD59:AE59"/>
    <mergeCell ref="D54:E54"/>
    <mergeCell ref="F54:R54"/>
    <mergeCell ref="V54:W54"/>
    <mergeCell ref="X54:AJ54"/>
    <mergeCell ref="D55:E55"/>
    <mergeCell ref="F55:R55"/>
    <mergeCell ref="V55:W55"/>
    <mergeCell ref="X55:AJ55"/>
    <mergeCell ref="D56:E56"/>
    <mergeCell ref="F56:R56"/>
    <mergeCell ref="V56:W56"/>
    <mergeCell ref="X56:AJ56"/>
    <mergeCell ref="A52:C52"/>
    <mergeCell ref="D52:E52"/>
    <mergeCell ref="F52:R52"/>
    <mergeCell ref="S52:U52"/>
    <mergeCell ref="V52:W52"/>
    <mergeCell ref="X52:AJ52"/>
    <mergeCell ref="D53:E53"/>
    <mergeCell ref="F53:R53"/>
    <mergeCell ref="V53:W53"/>
    <mergeCell ref="X53:AJ53"/>
    <mergeCell ref="AB50:AC50"/>
    <mergeCell ref="H51:I51"/>
    <mergeCell ref="J51:K51"/>
    <mergeCell ref="L51:M51"/>
    <mergeCell ref="N51:O51"/>
    <mergeCell ref="P51:Q51"/>
    <mergeCell ref="T51:U51"/>
    <mergeCell ref="V51:W51"/>
    <mergeCell ref="X51:Y51"/>
    <mergeCell ref="Z51:AA51"/>
    <mergeCell ref="AB51:AC51"/>
    <mergeCell ref="H50:I50"/>
    <mergeCell ref="J50:K50"/>
    <mergeCell ref="L50:M50"/>
    <mergeCell ref="N50:O50"/>
    <mergeCell ref="P50:Q50"/>
    <mergeCell ref="T50:U50"/>
    <mergeCell ref="V50:W50"/>
    <mergeCell ref="X50:Y50"/>
    <mergeCell ref="Z50:AA50"/>
    <mergeCell ref="AB48:AC48"/>
    <mergeCell ref="H49:I49"/>
    <mergeCell ref="J49:K49"/>
    <mergeCell ref="L49:M49"/>
    <mergeCell ref="N49:O49"/>
    <mergeCell ref="P49:Q49"/>
    <mergeCell ref="T49:U49"/>
    <mergeCell ref="V49:W49"/>
    <mergeCell ref="X49:Y49"/>
    <mergeCell ref="Z49:AA49"/>
    <mergeCell ref="AB49:AC49"/>
    <mergeCell ref="H48:I48"/>
    <mergeCell ref="J48:K48"/>
    <mergeCell ref="L48:M48"/>
    <mergeCell ref="N48:O48"/>
    <mergeCell ref="P48:Q48"/>
    <mergeCell ref="T48:U48"/>
    <mergeCell ref="V48:W48"/>
    <mergeCell ref="X48:Y48"/>
    <mergeCell ref="Z48:AA48"/>
    <mergeCell ref="X46:Y46"/>
    <mergeCell ref="Z46:AA46"/>
    <mergeCell ref="AB46:AC46"/>
    <mergeCell ref="AD46:AJ46"/>
    <mergeCell ref="H47:I47"/>
    <mergeCell ref="J47:K47"/>
    <mergeCell ref="L47:M47"/>
    <mergeCell ref="N47:O47"/>
    <mergeCell ref="P47:Q47"/>
    <mergeCell ref="T47:U47"/>
    <mergeCell ref="V47:W47"/>
    <mergeCell ref="X47:Y47"/>
    <mergeCell ref="Z47:AA47"/>
    <mergeCell ref="AB47:AC47"/>
    <mergeCell ref="A46:G46"/>
    <mergeCell ref="H46:I46"/>
    <mergeCell ref="J46:K46"/>
    <mergeCell ref="L46:M46"/>
    <mergeCell ref="N46:O46"/>
    <mergeCell ref="P46:Q46"/>
    <mergeCell ref="R46:S46"/>
    <mergeCell ref="T46:U46"/>
    <mergeCell ref="V46:W46"/>
    <mergeCell ref="E43:I43"/>
    <mergeCell ref="M43:Q43"/>
    <mergeCell ref="W43:AA43"/>
    <mergeCell ref="AE43:AI43"/>
    <mergeCell ref="E44:I44"/>
    <mergeCell ref="M44:Q44"/>
    <mergeCell ref="W44:AA44"/>
    <mergeCell ref="AE44:AI44"/>
    <mergeCell ref="E45:I45"/>
    <mergeCell ref="M45:Q45"/>
    <mergeCell ref="W45:AA45"/>
    <mergeCell ref="AE45:AI45"/>
    <mergeCell ref="E40:I40"/>
    <mergeCell ref="M40:Q40"/>
    <mergeCell ref="W40:AA40"/>
    <mergeCell ref="AE40:AI40"/>
    <mergeCell ref="E41:I41"/>
    <mergeCell ref="M41:Q41"/>
    <mergeCell ref="W41:AA41"/>
    <mergeCell ref="AE41:AI41"/>
    <mergeCell ref="E42:I42"/>
    <mergeCell ref="M42:Q42"/>
    <mergeCell ref="W42:AA42"/>
    <mergeCell ref="AE42:AI42"/>
    <mergeCell ref="AC36:AI37"/>
    <mergeCell ref="R37:S37"/>
    <mergeCell ref="E38:I38"/>
    <mergeCell ref="M38:Q38"/>
    <mergeCell ref="W38:AA38"/>
    <mergeCell ref="AE38:AI38"/>
    <mergeCell ref="E39:I39"/>
    <mergeCell ref="M39:Q39"/>
    <mergeCell ref="W39:AA39"/>
    <mergeCell ref="AE39:AI39"/>
    <mergeCell ref="L35:P35"/>
    <mergeCell ref="R35:S35"/>
    <mergeCell ref="U35:Y35"/>
    <mergeCell ref="C36:I37"/>
    <mergeCell ref="J36:J37"/>
    <mergeCell ref="K36:Q37"/>
    <mergeCell ref="R36:S36"/>
    <mergeCell ref="U36:AA37"/>
    <mergeCell ref="AB36:AB37"/>
    <mergeCell ref="L30:P30"/>
    <mergeCell ref="U30:Y30"/>
    <mergeCell ref="L31:P31"/>
    <mergeCell ref="U31:Y31"/>
    <mergeCell ref="L32:P32"/>
    <mergeCell ref="U32:Y32"/>
    <mergeCell ref="L33:P33"/>
    <mergeCell ref="U33:Y33"/>
    <mergeCell ref="L34:P34"/>
    <mergeCell ref="U34:Y34"/>
    <mergeCell ref="L25:P25"/>
    <mergeCell ref="U25:Y25"/>
    <mergeCell ref="L26:P26"/>
    <mergeCell ref="U26:Y26"/>
    <mergeCell ref="L27:P27"/>
    <mergeCell ref="U27:Y27"/>
    <mergeCell ref="L28:P28"/>
    <mergeCell ref="U28:Y28"/>
    <mergeCell ref="L29:P29"/>
    <mergeCell ref="U29:Y29"/>
    <mergeCell ref="L20:P20"/>
    <mergeCell ref="U20:Y20"/>
    <mergeCell ref="L21:P21"/>
    <mergeCell ref="U21:Y21"/>
    <mergeCell ref="L22:P22"/>
    <mergeCell ref="U22:Y22"/>
    <mergeCell ref="L23:P23"/>
    <mergeCell ref="U23:Y23"/>
    <mergeCell ref="Q24:T24"/>
    <mergeCell ref="AI15:AJ15"/>
    <mergeCell ref="L16:P16"/>
    <mergeCell ref="U16:Y16"/>
    <mergeCell ref="L17:P17"/>
    <mergeCell ref="U17:Y17"/>
    <mergeCell ref="L18:P18"/>
    <mergeCell ref="U18:Y18"/>
    <mergeCell ref="L19:P19"/>
    <mergeCell ref="U19:Y19"/>
    <mergeCell ref="A15:B15"/>
    <mergeCell ref="C15:D15"/>
    <mergeCell ref="E15:F15"/>
    <mergeCell ref="G15:H15"/>
    <mergeCell ref="I15:J15"/>
    <mergeCell ref="AA15:AB15"/>
    <mergeCell ref="AC15:AD15"/>
    <mergeCell ref="AE15:AF15"/>
    <mergeCell ref="AG15:AH15"/>
    <mergeCell ref="R11:S11"/>
    <mergeCell ref="V11:W11"/>
    <mergeCell ref="X11:Y11"/>
    <mergeCell ref="R12:S12"/>
    <mergeCell ref="C13:J13"/>
    <mergeCell ref="AA13:AH13"/>
    <mergeCell ref="AP13:AQ13"/>
    <mergeCell ref="A14:B14"/>
    <mergeCell ref="C14:D14"/>
    <mergeCell ref="E14:F14"/>
    <mergeCell ref="G14:H14"/>
    <mergeCell ref="I14:J14"/>
    <mergeCell ref="R14:S14"/>
    <mergeCell ref="AA14:AB14"/>
    <mergeCell ref="AC14:AD14"/>
    <mergeCell ref="AE14:AF14"/>
    <mergeCell ref="AG14:AH14"/>
    <mergeCell ref="AI14:AJ14"/>
    <mergeCell ref="AP14:AQ14"/>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M10:O10"/>
    <mergeCell ref="R10:S10"/>
    <mergeCell ref="V10:X10"/>
    <mergeCell ref="L11:M11"/>
    <mergeCell ref="N11:O11"/>
    <mergeCell ref="A5:B5"/>
    <mergeCell ref="C5:I7"/>
    <mergeCell ref="L5:M5"/>
    <mergeCell ref="S5:T5"/>
    <mergeCell ref="A6:B6"/>
    <mergeCell ref="L6:M6"/>
    <mergeCell ref="N6:O6"/>
    <mergeCell ref="S6:T6"/>
    <mergeCell ref="V6:Z6"/>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s>
  <printOptions/>
  <pageMargins left="0" right="0" top="0" bottom="0" header="0.19685039370078738" footer="0.35433070866141736"/>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0"/>
  <sheetViews>
    <sheetView zoomScale="80" zoomScaleNormal="80" workbookViewId="0" topLeftCell="A1">
      <selection activeCell="A2" sqref="A2"/>
    </sheetView>
  </sheetViews>
  <sheetFormatPr defaultColWidth="9.00390625" defaultRowHeight="13.5"/>
  <cols>
    <col min="1" max="1" width="3.875" style="57" customWidth="1"/>
    <col min="2" max="2" width="9.50390625" style="57" customWidth="1"/>
    <col min="3" max="15" width="8.875" style="57" customWidth="1"/>
    <col min="16" max="16384" width="9.00390625" style="57" customWidth="1"/>
  </cols>
  <sheetData>
    <row r="1" spans="1:16" s="1" customFormat="1" ht="39" customHeight="1">
      <c r="A1" s="679" t="str">
        <f>C2</f>
        <v>OFA 第 34 回 大分県U-11サッカー選手権大会</v>
      </c>
      <c r="B1" s="679"/>
      <c r="C1" s="679"/>
      <c r="D1" s="679"/>
      <c r="E1" s="679"/>
      <c r="F1" s="679"/>
      <c r="G1" s="679"/>
      <c r="H1" s="679"/>
      <c r="I1" s="679"/>
      <c r="J1" s="679"/>
      <c r="K1" s="679"/>
      <c r="L1" s="679"/>
      <c r="M1" s="679" t="s">
        <v>71</v>
      </c>
      <c r="N1" s="679"/>
      <c r="O1" s="679"/>
      <c r="P1" s="2"/>
    </row>
    <row r="2" spans="1:16" s="1" customFormat="1" ht="20.15" customHeight="1">
      <c r="A2" s="58">
        <v>1</v>
      </c>
      <c r="B2" s="59" t="s">
        <v>72</v>
      </c>
      <c r="C2" s="60" t="s">
        <v>73</v>
      </c>
      <c r="D2" s="61"/>
      <c r="E2" s="61"/>
      <c r="F2" s="61"/>
      <c r="G2" s="61"/>
      <c r="H2" s="61"/>
      <c r="I2" s="61"/>
      <c r="J2" s="61"/>
      <c r="K2" s="61"/>
      <c r="L2" s="61"/>
      <c r="M2" s="61"/>
      <c r="N2" s="61"/>
      <c r="O2" s="62"/>
      <c r="P2" s="2"/>
    </row>
    <row r="3" spans="1:15" s="1" customFormat="1" ht="20.15" customHeight="1">
      <c r="A3" s="58">
        <v>2</v>
      </c>
      <c r="B3" s="59" t="s">
        <v>74</v>
      </c>
      <c r="C3" s="60" t="s">
        <v>75</v>
      </c>
      <c r="D3" s="61"/>
      <c r="E3" s="61"/>
      <c r="F3" s="61"/>
      <c r="G3" s="61"/>
      <c r="H3" s="61"/>
      <c r="I3" s="61"/>
      <c r="J3" s="61"/>
      <c r="K3" s="61"/>
      <c r="L3" s="61"/>
      <c r="M3" s="61"/>
      <c r="N3" s="61"/>
      <c r="O3" s="62"/>
    </row>
    <row r="4" spans="1:15" s="1" customFormat="1" ht="20.15" customHeight="1">
      <c r="A4" s="58">
        <v>3</v>
      </c>
      <c r="B4" s="59" t="s">
        <v>76</v>
      </c>
      <c r="C4" s="60" t="s">
        <v>77</v>
      </c>
      <c r="D4" s="61"/>
      <c r="E4" s="61"/>
      <c r="F4" s="61"/>
      <c r="G4" s="61"/>
      <c r="H4" s="61"/>
      <c r="I4" s="61"/>
      <c r="J4" s="61"/>
      <c r="K4" s="61"/>
      <c r="L4" s="61"/>
      <c r="M4" s="61"/>
      <c r="N4" s="61"/>
      <c r="O4" s="62"/>
    </row>
    <row r="5" spans="1:15" s="1" customFormat="1" ht="20.15" customHeight="1">
      <c r="A5" s="58">
        <v>4</v>
      </c>
      <c r="B5" s="59" t="s">
        <v>78</v>
      </c>
      <c r="C5" s="60" t="s">
        <v>79</v>
      </c>
      <c r="D5" s="61"/>
      <c r="E5" s="61"/>
      <c r="F5" s="61"/>
      <c r="G5" s="61"/>
      <c r="H5" s="61"/>
      <c r="I5" s="61"/>
      <c r="J5" s="61"/>
      <c r="K5" s="61"/>
      <c r="L5" s="61"/>
      <c r="M5" s="61"/>
      <c r="N5" s="61"/>
      <c r="O5" s="62"/>
    </row>
    <row r="6" spans="1:15" s="1" customFormat="1" ht="20.15" customHeight="1">
      <c r="A6" s="58">
        <v>5</v>
      </c>
      <c r="B6" s="59" t="s">
        <v>80</v>
      </c>
      <c r="C6" s="680" t="s">
        <v>81</v>
      </c>
      <c r="D6" s="681"/>
      <c r="E6" s="681"/>
      <c r="F6" s="681"/>
      <c r="G6" s="681"/>
      <c r="H6" s="681"/>
      <c r="I6" s="681"/>
      <c r="J6" s="681"/>
      <c r="K6" s="681"/>
      <c r="L6" s="681"/>
      <c r="M6" s="681"/>
      <c r="N6" s="681"/>
      <c r="O6" s="682"/>
    </row>
    <row r="7" spans="1:15" s="1" customFormat="1" ht="20.15" customHeight="1">
      <c r="A7" s="58">
        <v>6</v>
      </c>
      <c r="B7" s="59" t="s">
        <v>82</v>
      </c>
      <c r="C7" s="63" t="s">
        <v>83</v>
      </c>
      <c r="D7" s="64"/>
      <c r="E7" s="64"/>
      <c r="F7" s="64"/>
      <c r="G7" s="64"/>
      <c r="H7" s="64"/>
      <c r="I7" s="64"/>
      <c r="J7" s="64"/>
      <c r="K7" s="64"/>
      <c r="L7" s="64"/>
      <c r="M7" s="64"/>
      <c r="N7" s="64"/>
      <c r="O7" s="65"/>
    </row>
    <row r="8" spans="1:15" s="1" customFormat="1" ht="20.15" customHeight="1">
      <c r="A8" s="58">
        <v>7</v>
      </c>
      <c r="B8" s="59" t="s">
        <v>84</v>
      </c>
      <c r="C8" s="60" t="s">
        <v>85</v>
      </c>
      <c r="D8" s="61"/>
      <c r="E8" s="61"/>
      <c r="F8" s="61"/>
      <c r="G8" s="61"/>
      <c r="H8" s="61"/>
      <c r="I8" s="61"/>
      <c r="J8" s="61"/>
      <c r="K8" s="61"/>
      <c r="L8" s="61"/>
      <c r="M8" s="61"/>
      <c r="N8" s="61"/>
      <c r="O8" s="62"/>
    </row>
    <row r="9" spans="1:15" s="1" customFormat="1" ht="20.15" customHeight="1">
      <c r="A9" s="66">
        <v>8</v>
      </c>
      <c r="B9" s="67" t="s">
        <v>86</v>
      </c>
      <c r="C9" s="68" t="s">
        <v>87</v>
      </c>
      <c r="D9" s="69"/>
      <c r="E9" s="69"/>
      <c r="F9" s="69"/>
      <c r="G9" s="69"/>
      <c r="H9" s="69"/>
      <c r="I9" s="69"/>
      <c r="J9" s="69"/>
      <c r="K9" s="69"/>
      <c r="L9" s="69"/>
      <c r="M9" s="69"/>
      <c r="N9" s="69"/>
      <c r="O9" s="70"/>
    </row>
    <row r="10" spans="1:15" s="1" customFormat="1" ht="20.15" customHeight="1">
      <c r="A10" s="71"/>
      <c r="B10" s="72"/>
      <c r="C10" s="73"/>
      <c r="D10" s="74"/>
      <c r="E10" s="74"/>
      <c r="F10" s="74"/>
      <c r="G10" s="74"/>
      <c r="H10" s="74"/>
      <c r="I10" s="74"/>
      <c r="J10" s="74"/>
      <c r="K10" s="74"/>
      <c r="L10" s="74"/>
      <c r="M10" s="74"/>
      <c r="N10" s="74"/>
      <c r="O10" s="75"/>
    </row>
    <row r="11" spans="1:15" s="1" customFormat="1" ht="20.15" customHeight="1">
      <c r="A11" s="66">
        <v>9</v>
      </c>
      <c r="B11" s="67" t="s">
        <v>88</v>
      </c>
      <c r="C11" s="68" t="s">
        <v>89</v>
      </c>
      <c r="D11" s="69"/>
      <c r="E11" s="69"/>
      <c r="F11" s="69"/>
      <c r="G11" s="69"/>
      <c r="H11" s="69"/>
      <c r="I11" s="69"/>
      <c r="J11" s="69"/>
      <c r="K11" s="69"/>
      <c r="L11" s="69"/>
      <c r="M11" s="69"/>
      <c r="N11" s="69"/>
      <c r="O11" s="70"/>
    </row>
    <row r="12" spans="1:15" s="1" customFormat="1" ht="20.15" customHeight="1">
      <c r="A12" s="76"/>
      <c r="B12" s="77"/>
      <c r="C12" s="78" t="s">
        <v>90</v>
      </c>
      <c r="D12" s="79"/>
      <c r="E12" s="79"/>
      <c r="F12" s="79"/>
      <c r="G12" s="79"/>
      <c r="H12" s="79"/>
      <c r="I12" s="79"/>
      <c r="J12" s="79"/>
      <c r="K12" s="79"/>
      <c r="L12" s="79"/>
      <c r="M12" s="79"/>
      <c r="N12" s="79"/>
      <c r="O12" s="80"/>
    </row>
    <row r="13" spans="1:15" s="1" customFormat="1" ht="20.15" customHeight="1">
      <c r="A13" s="76"/>
      <c r="B13" s="77"/>
      <c r="C13" s="78" t="s">
        <v>91</v>
      </c>
      <c r="D13" s="79"/>
      <c r="E13" s="79"/>
      <c r="F13" s="79"/>
      <c r="G13" s="79"/>
      <c r="H13" s="79"/>
      <c r="I13" s="79"/>
      <c r="J13" s="79"/>
      <c r="K13" s="79"/>
      <c r="L13" s="79"/>
      <c r="M13" s="79"/>
      <c r="N13" s="79"/>
      <c r="O13" s="80"/>
    </row>
    <row r="14" spans="1:15" s="1" customFormat="1" ht="20.15" customHeight="1">
      <c r="A14" s="76"/>
      <c r="B14" s="77"/>
      <c r="C14" s="78" t="s">
        <v>92</v>
      </c>
      <c r="D14" s="79"/>
      <c r="E14" s="79"/>
      <c r="F14" s="79"/>
      <c r="G14" s="79"/>
      <c r="H14" s="79"/>
      <c r="I14" s="79"/>
      <c r="J14" s="79"/>
      <c r="K14" s="79"/>
      <c r="L14" s="79"/>
      <c r="M14" s="79"/>
      <c r="N14" s="79"/>
      <c r="O14" s="80"/>
    </row>
    <row r="15" spans="1:15" s="1" customFormat="1" ht="20.15" customHeight="1">
      <c r="A15" s="76"/>
      <c r="B15" s="77"/>
      <c r="C15" s="78" t="s">
        <v>93</v>
      </c>
      <c r="D15" s="79"/>
      <c r="E15" s="79"/>
      <c r="F15" s="79"/>
      <c r="G15" s="79"/>
      <c r="H15" s="79"/>
      <c r="I15" s="79"/>
      <c r="J15" s="79"/>
      <c r="K15" s="79"/>
      <c r="L15" s="79"/>
      <c r="M15" s="79"/>
      <c r="N15" s="79"/>
      <c r="O15" s="80"/>
    </row>
    <row r="16" spans="1:15" s="1" customFormat="1" ht="20.15" customHeight="1">
      <c r="A16" s="76"/>
      <c r="B16" s="77"/>
      <c r="C16" s="78" t="s">
        <v>94</v>
      </c>
      <c r="D16" s="79"/>
      <c r="E16" s="79"/>
      <c r="F16" s="79"/>
      <c r="G16" s="79"/>
      <c r="H16" s="79"/>
      <c r="I16" s="79"/>
      <c r="J16" s="79"/>
      <c r="K16" s="79"/>
      <c r="L16" s="79"/>
      <c r="M16" s="79"/>
      <c r="N16" s="79"/>
      <c r="O16" s="80"/>
    </row>
    <row r="17" spans="1:15" s="1" customFormat="1" ht="20.15" customHeight="1">
      <c r="A17" s="76"/>
      <c r="B17" s="77"/>
      <c r="C17" s="78" t="s">
        <v>95</v>
      </c>
      <c r="D17" s="79"/>
      <c r="E17" s="79"/>
      <c r="F17" s="79"/>
      <c r="G17" s="79"/>
      <c r="H17" s="79"/>
      <c r="I17" s="79"/>
      <c r="J17" s="79"/>
      <c r="K17" s="79"/>
      <c r="L17" s="79"/>
      <c r="M17" s="79"/>
      <c r="N17" s="79"/>
      <c r="O17" s="80"/>
    </row>
    <row r="18" spans="1:15" s="1" customFormat="1" ht="20.15" customHeight="1">
      <c r="A18" s="76"/>
      <c r="B18" s="77"/>
      <c r="C18" s="78" t="s">
        <v>96</v>
      </c>
      <c r="D18" s="79"/>
      <c r="E18" s="79"/>
      <c r="F18" s="79"/>
      <c r="G18" s="79"/>
      <c r="H18" s="79"/>
      <c r="I18" s="79"/>
      <c r="J18" s="79"/>
      <c r="K18" s="79"/>
      <c r="L18" s="79"/>
      <c r="M18" s="79"/>
      <c r="N18" s="79"/>
      <c r="O18" s="80"/>
    </row>
    <row r="19" spans="1:15" s="1" customFormat="1" ht="20.15" customHeight="1">
      <c r="A19" s="76"/>
      <c r="B19" s="77"/>
      <c r="C19" s="81" t="s">
        <v>97</v>
      </c>
      <c r="D19" s="82"/>
      <c r="N19" s="82"/>
      <c r="O19" s="83"/>
    </row>
    <row r="20" spans="1:15" s="1" customFormat="1" ht="20.15" customHeight="1">
      <c r="A20" s="76"/>
      <c r="B20" s="77"/>
      <c r="C20" s="81" t="s">
        <v>98</v>
      </c>
      <c r="D20" s="82"/>
      <c r="N20" s="82"/>
      <c r="O20" s="83"/>
    </row>
    <row r="21" spans="1:15" s="1" customFormat="1" ht="20.15" customHeight="1">
      <c r="A21" s="76"/>
      <c r="B21" s="77"/>
      <c r="C21" s="81" t="s">
        <v>99</v>
      </c>
      <c r="D21" s="82"/>
      <c r="N21" s="82"/>
      <c r="O21" s="83"/>
    </row>
    <row r="22" spans="1:15" s="1" customFormat="1" ht="20.15" customHeight="1">
      <c r="A22" s="76"/>
      <c r="B22" s="77"/>
      <c r="C22" s="78" t="s">
        <v>100</v>
      </c>
      <c r="D22" s="82"/>
      <c r="N22" s="82"/>
      <c r="O22" s="83"/>
    </row>
    <row r="23" spans="1:15" s="1" customFormat="1" ht="20.15" customHeight="1">
      <c r="A23" s="76"/>
      <c r="B23" s="77"/>
      <c r="C23" s="84" t="s">
        <v>101</v>
      </c>
      <c r="D23" s="82"/>
      <c r="N23" s="82"/>
      <c r="O23" s="83"/>
    </row>
    <row r="24" spans="1:15" s="1" customFormat="1" ht="20.15" customHeight="1">
      <c r="A24" s="76"/>
      <c r="B24" s="77"/>
      <c r="C24" s="78" t="s">
        <v>102</v>
      </c>
      <c r="D24" s="79"/>
      <c r="E24" s="79"/>
      <c r="F24" s="79"/>
      <c r="G24" s="79"/>
      <c r="H24" s="79"/>
      <c r="I24" s="79"/>
      <c r="J24" s="79"/>
      <c r="K24" s="79"/>
      <c r="L24" s="79"/>
      <c r="M24" s="79"/>
      <c r="O24" s="85"/>
    </row>
    <row r="25" spans="1:15" s="1" customFormat="1" ht="20.15" customHeight="1">
      <c r="A25" s="76"/>
      <c r="B25" s="77"/>
      <c r="C25" s="78" t="s">
        <v>103</v>
      </c>
      <c r="D25" s="79"/>
      <c r="E25" s="79"/>
      <c r="F25" s="79"/>
      <c r="G25" s="79"/>
      <c r="H25" s="79"/>
      <c r="I25" s="79"/>
      <c r="J25" s="79"/>
      <c r="K25" s="79"/>
      <c r="L25" s="79"/>
      <c r="M25" s="79"/>
      <c r="O25" s="85"/>
    </row>
    <row r="26" spans="1:15" s="1" customFormat="1" ht="20.15" customHeight="1">
      <c r="A26" s="76"/>
      <c r="B26" s="77"/>
      <c r="C26" s="78" t="s">
        <v>104</v>
      </c>
      <c r="D26" s="79"/>
      <c r="E26" s="79"/>
      <c r="F26" s="79"/>
      <c r="G26" s="79"/>
      <c r="H26" s="79"/>
      <c r="I26" s="79"/>
      <c r="J26" s="79"/>
      <c r="K26" s="79"/>
      <c r="L26" s="79"/>
      <c r="M26" s="79"/>
      <c r="O26" s="85"/>
    </row>
    <row r="27" spans="1:15" s="1" customFormat="1" ht="20.15" customHeight="1">
      <c r="A27" s="76"/>
      <c r="B27" s="77"/>
      <c r="C27" s="81" t="s">
        <v>105</v>
      </c>
      <c r="O27" s="85"/>
    </row>
    <row r="28" spans="1:15" s="1" customFormat="1" ht="20.15" customHeight="1">
      <c r="A28" s="76"/>
      <c r="B28" s="77"/>
      <c r="C28" s="78" t="s">
        <v>106</v>
      </c>
      <c r="D28" s="79"/>
      <c r="E28" s="79"/>
      <c r="F28" s="79"/>
      <c r="G28" s="79"/>
      <c r="H28" s="79"/>
      <c r="I28" s="79"/>
      <c r="J28" s="79"/>
      <c r="K28" s="79"/>
      <c r="L28" s="79"/>
      <c r="M28" s="79"/>
      <c r="N28" s="79"/>
      <c r="O28" s="80"/>
    </row>
    <row r="29" spans="1:15" s="1" customFormat="1" ht="20.15" customHeight="1">
      <c r="A29" s="71"/>
      <c r="B29" s="72"/>
      <c r="C29" s="73" t="s">
        <v>107</v>
      </c>
      <c r="D29" s="74"/>
      <c r="E29" s="74"/>
      <c r="F29" s="74"/>
      <c r="G29" s="74"/>
      <c r="H29" s="74"/>
      <c r="I29" s="74"/>
      <c r="J29" s="74"/>
      <c r="K29" s="74"/>
      <c r="L29" s="74"/>
      <c r="M29" s="74"/>
      <c r="N29" s="74"/>
      <c r="O29" s="75"/>
    </row>
    <row r="30" spans="1:15" s="1" customFormat="1" ht="20.15" customHeight="1">
      <c r="A30" s="66">
        <v>10</v>
      </c>
      <c r="B30" s="67" t="s">
        <v>108</v>
      </c>
      <c r="C30" s="68" t="s">
        <v>109</v>
      </c>
      <c r="D30" s="69"/>
      <c r="E30" s="69"/>
      <c r="F30" s="69"/>
      <c r="G30" s="69"/>
      <c r="H30" s="69"/>
      <c r="I30" s="69"/>
      <c r="J30" s="69"/>
      <c r="K30" s="69"/>
      <c r="L30" s="69"/>
      <c r="M30" s="69"/>
      <c r="N30" s="69"/>
      <c r="O30" s="70"/>
    </row>
    <row r="31" spans="1:15" s="1" customFormat="1" ht="20.15" customHeight="1">
      <c r="A31" s="71"/>
      <c r="B31" s="72"/>
      <c r="C31" s="73" t="s">
        <v>110</v>
      </c>
      <c r="D31" s="74"/>
      <c r="E31" s="74"/>
      <c r="F31" s="74"/>
      <c r="G31" s="74"/>
      <c r="H31" s="74"/>
      <c r="I31" s="74"/>
      <c r="J31" s="74"/>
      <c r="K31" s="74"/>
      <c r="L31" s="74"/>
      <c r="M31" s="74"/>
      <c r="N31" s="74"/>
      <c r="O31" s="75"/>
    </row>
    <row r="32" spans="1:15" s="1" customFormat="1" ht="20.15" customHeight="1">
      <c r="A32" s="66">
        <v>11</v>
      </c>
      <c r="B32" s="67" t="s">
        <v>111</v>
      </c>
      <c r="C32" s="86" t="s">
        <v>112</v>
      </c>
      <c r="D32" s="87"/>
      <c r="E32" s="87"/>
      <c r="F32" s="87"/>
      <c r="G32" s="87"/>
      <c r="H32" s="87"/>
      <c r="I32" s="87"/>
      <c r="J32" s="87"/>
      <c r="K32" s="87"/>
      <c r="L32" s="87"/>
      <c r="M32" s="87"/>
      <c r="N32" s="87"/>
      <c r="O32" s="88"/>
    </row>
    <row r="33" spans="1:17" s="1" customFormat="1" ht="20.15" customHeight="1">
      <c r="A33" s="76"/>
      <c r="B33" s="77"/>
      <c r="C33" s="89"/>
      <c r="D33" s="90" t="s">
        <v>113</v>
      </c>
      <c r="E33" s="91" t="s">
        <v>114</v>
      </c>
      <c r="F33" s="91"/>
      <c r="G33" s="91"/>
      <c r="H33" s="91"/>
      <c r="I33" s="91"/>
      <c r="J33" s="91"/>
      <c r="K33" s="92"/>
      <c r="L33" s="93"/>
      <c r="M33" s="93"/>
      <c r="N33" s="93"/>
      <c r="O33" s="94"/>
      <c r="Q33" s="95"/>
    </row>
    <row r="34" spans="1:17" s="1" customFormat="1" ht="20.15" customHeight="1">
      <c r="A34" s="76"/>
      <c r="B34" s="77"/>
      <c r="C34" s="89"/>
      <c r="D34" s="96" t="s">
        <v>115</v>
      </c>
      <c r="E34" s="97" t="s">
        <v>116</v>
      </c>
      <c r="F34" s="97"/>
      <c r="G34" s="97"/>
      <c r="H34" s="97"/>
      <c r="I34" s="97"/>
      <c r="J34" s="97"/>
      <c r="K34" s="98"/>
      <c r="L34" s="93"/>
      <c r="M34" s="93"/>
      <c r="N34" s="93"/>
      <c r="O34" s="94"/>
      <c r="Q34" s="95"/>
    </row>
    <row r="35" spans="1:17" s="1" customFormat="1" ht="20.15" customHeight="1">
      <c r="A35" s="76"/>
      <c r="B35" s="77"/>
      <c r="C35" s="89" t="s">
        <v>117</v>
      </c>
      <c r="D35" s="93"/>
      <c r="E35" s="93"/>
      <c r="F35" s="93"/>
      <c r="G35" s="93"/>
      <c r="H35" s="93"/>
      <c r="I35" s="93"/>
      <c r="J35" s="93"/>
      <c r="K35" s="93"/>
      <c r="L35" s="93"/>
      <c r="M35" s="93"/>
      <c r="N35" s="93"/>
      <c r="O35" s="94"/>
      <c r="Q35" s="95"/>
    </row>
    <row r="36" spans="1:17" s="1" customFormat="1" ht="20.15" customHeight="1">
      <c r="A36" s="76"/>
      <c r="B36" s="77"/>
      <c r="C36" s="78"/>
      <c r="D36" s="99" t="s">
        <v>118</v>
      </c>
      <c r="E36" s="79"/>
      <c r="F36" s="79"/>
      <c r="G36" s="79"/>
      <c r="H36" s="79"/>
      <c r="I36" s="79"/>
      <c r="J36" s="79"/>
      <c r="K36" s="79"/>
      <c r="L36" s="79"/>
      <c r="M36" s="79"/>
      <c r="N36" s="79"/>
      <c r="O36" s="80"/>
      <c r="Q36" s="95"/>
    </row>
    <row r="37" spans="1:17" s="1" customFormat="1" ht="20.15" customHeight="1">
      <c r="A37" s="76"/>
      <c r="B37" s="77"/>
      <c r="C37" s="78"/>
      <c r="D37" s="99" t="s">
        <v>119</v>
      </c>
      <c r="E37" s="79"/>
      <c r="F37" s="79"/>
      <c r="G37" s="79"/>
      <c r="H37" s="79"/>
      <c r="I37" s="79"/>
      <c r="J37" s="79"/>
      <c r="K37" s="79"/>
      <c r="L37" s="79"/>
      <c r="M37" s="79"/>
      <c r="N37" s="79"/>
      <c r="O37" s="80"/>
      <c r="Q37" s="95"/>
    </row>
    <row r="38" spans="1:17" s="1" customFormat="1" ht="20.15" customHeight="1">
      <c r="A38" s="76"/>
      <c r="B38" s="77"/>
      <c r="C38" s="78"/>
      <c r="D38" s="6" t="s">
        <v>120</v>
      </c>
      <c r="E38" s="100"/>
      <c r="O38" s="85"/>
      <c r="Q38" s="95"/>
    </row>
    <row r="39" spans="1:17" s="1" customFormat="1" ht="20.15" customHeight="1">
      <c r="A39" s="76"/>
      <c r="B39" s="77"/>
      <c r="C39" s="78"/>
      <c r="D39" s="99" t="s">
        <v>121</v>
      </c>
      <c r="E39" s="100"/>
      <c r="F39" s="79"/>
      <c r="G39" s="79"/>
      <c r="H39" s="79"/>
      <c r="I39" s="79"/>
      <c r="J39" s="79"/>
      <c r="K39" s="79"/>
      <c r="L39" s="79"/>
      <c r="M39" s="79"/>
      <c r="N39" s="79"/>
      <c r="O39" s="80"/>
      <c r="Q39" s="95"/>
    </row>
    <row r="40" spans="1:17" s="1" customFormat="1" ht="20.15" customHeight="1">
      <c r="A40" s="76"/>
      <c r="B40" s="77"/>
      <c r="C40" s="78"/>
      <c r="D40" s="99" t="s">
        <v>122</v>
      </c>
      <c r="E40" s="101"/>
      <c r="F40" s="82"/>
      <c r="G40" s="82"/>
      <c r="H40" s="82"/>
      <c r="I40" s="82"/>
      <c r="J40" s="82"/>
      <c r="K40" s="82"/>
      <c r="L40" s="82"/>
      <c r="M40" s="82"/>
      <c r="N40" s="82"/>
      <c r="O40" s="83"/>
      <c r="Q40" s="95"/>
    </row>
    <row r="41" spans="1:17" s="1" customFormat="1" ht="20.15" customHeight="1">
      <c r="A41" s="76"/>
      <c r="B41" s="77"/>
      <c r="C41" s="78"/>
      <c r="D41" s="102" t="s">
        <v>123</v>
      </c>
      <c r="F41" s="103"/>
      <c r="G41" s="103"/>
      <c r="H41" s="103"/>
      <c r="I41" s="103"/>
      <c r="J41" s="82"/>
      <c r="K41" s="82"/>
      <c r="L41" s="82"/>
      <c r="M41" s="82"/>
      <c r="N41" s="82"/>
      <c r="O41" s="83"/>
      <c r="Q41" s="95"/>
    </row>
    <row r="42" spans="1:17" s="1" customFormat="1" ht="20.15" customHeight="1">
      <c r="A42" s="76"/>
      <c r="B42" s="77"/>
      <c r="C42" s="78"/>
      <c r="D42" s="104" t="s">
        <v>124</v>
      </c>
      <c r="F42" s="103"/>
      <c r="G42" s="103"/>
      <c r="H42" s="103"/>
      <c r="I42" s="103"/>
      <c r="J42" s="82"/>
      <c r="K42" s="82"/>
      <c r="L42" s="82"/>
      <c r="M42" s="82"/>
      <c r="N42" s="82"/>
      <c r="O42" s="83"/>
      <c r="Q42" s="95"/>
    </row>
    <row r="43" spans="1:15" s="1" customFormat="1" ht="20.15" customHeight="1">
      <c r="A43" s="76"/>
      <c r="B43" s="77"/>
      <c r="C43" s="81"/>
      <c r="D43" s="99" t="s">
        <v>125</v>
      </c>
      <c r="E43" s="82"/>
      <c r="G43" s="82"/>
      <c r="H43" s="82"/>
      <c r="I43" s="82"/>
      <c r="K43" s="82"/>
      <c r="L43" s="82"/>
      <c r="M43" s="82"/>
      <c r="N43" s="82"/>
      <c r="O43" s="83"/>
    </row>
    <row r="44" spans="1:15" s="1" customFormat="1" ht="20.15" customHeight="1">
      <c r="A44" s="76"/>
      <c r="B44" s="77"/>
      <c r="C44" s="81"/>
      <c r="D44" s="103" t="s">
        <v>126</v>
      </c>
      <c r="E44" s="82"/>
      <c r="F44" s="103"/>
      <c r="G44" s="103"/>
      <c r="H44" s="103"/>
      <c r="I44" s="103"/>
      <c r="J44" s="103"/>
      <c r="K44" s="82"/>
      <c r="L44" s="82"/>
      <c r="M44" s="82"/>
      <c r="N44" s="82"/>
      <c r="O44" s="83"/>
    </row>
    <row r="45" spans="1:15" s="1" customFormat="1" ht="20.15" customHeight="1">
      <c r="A45" s="76"/>
      <c r="B45" s="77"/>
      <c r="C45" s="89" t="s">
        <v>127</v>
      </c>
      <c r="D45" s="93"/>
      <c r="E45" s="93"/>
      <c r="F45" s="97"/>
      <c r="G45" s="97"/>
      <c r="H45" s="105"/>
      <c r="I45" s="97"/>
      <c r="J45" s="97"/>
      <c r="K45" s="93"/>
      <c r="L45" s="93"/>
      <c r="M45" s="93"/>
      <c r="N45" s="93"/>
      <c r="O45" s="94"/>
    </row>
    <row r="46" spans="1:15" s="1" customFormat="1" ht="20.15" customHeight="1">
      <c r="A46" s="76"/>
      <c r="B46" s="77"/>
      <c r="C46" s="89"/>
      <c r="D46" s="106" t="s">
        <v>128</v>
      </c>
      <c r="E46" s="107"/>
      <c r="F46" s="107"/>
      <c r="G46" s="107"/>
      <c r="H46" s="107"/>
      <c r="I46" s="107"/>
      <c r="J46" s="108"/>
      <c r="K46" s="93"/>
      <c r="L46" s="93"/>
      <c r="M46" s="93"/>
      <c r="N46" s="93"/>
      <c r="O46" s="94"/>
    </row>
    <row r="47" spans="1:15" s="1" customFormat="1" ht="20.15" customHeight="1">
      <c r="A47" s="71"/>
      <c r="B47" s="72"/>
      <c r="C47" s="73"/>
      <c r="D47" s="74"/>
      <c r="E47" s="74"/>
      <c r="F47" s="74"/>
      <c r="G47" s="74"/>
      <c r="H47" s="74"/>
      <c r="I47" s="74"/>
      <c r="J47" s="74"/>
      <c r="K47" s="74"/>
      <c r="L47" s="74"/>
      <c r="M47" s="74"/>
      <c r="N47" s="74"/>
      <c r="O47" s="75"/>
    </row>
    <row r="48" spans="1:15" s="1" customFormat="1" ht="20.15" customHeight="1">
      <c r="A48" s="66">
        <v>12</v>
      </c>
      <c r="B48" s="67" t="s">
        <v>129</v>
      </c>
      <c r="C48" s="109" t="s">
        <v>130</v>
      </c>
      <c r="D48" s="69"/>
      <c r="E48" s="69"/>
      <c r="F48" s="69"/>
      <c r="G48" s="69"/>
      <c r="H48" s="69" t="s">
        <v>131</v>
      </c>
      <c r="I48" s="69"/>
      <c r="J48" s="69"/>
      <c r="K48" s="69"/>
      <c r="L48" s="69"/>
      <c r="M48" s="69"/>
      <c r="N48" s="69"/>
      <c r="O48" s="70"/>
    </row>
    <row r="49" spans="1:15" s="1" customFormat="1" ht="20.15" customHeight="1">
      <c r="A49" s="76"/>
      <c r="B49" s="77"/>
      <c r="C49" s="110" t="s">
        <v>132</v>
      </c>
      <c r="D49" s="79"/>
      <c r="E49" s="79"/>
      <c r="F49" s="79"/>
      <c r="G49" s="79"/>
      <c r="H49" s="79"/>
      <c r="I49" s="79"/>
      <c r="J49" s="79"/>
      <c r="K49" s="79"/>
      <c r="L49" s="79"/>
      <c r="M49" s="79"/>
      <c r="N49" s="79"/>
      <c r="O49" s="80"/>
    </row>
    <row r="50" spans="1:15" s="1" customFormat="1" ht="20.15" customHeight="1">
      <c r="A50" s="71"/>
      <c r="B50" s="72"/>
      <c r="C50" s="73" t="s">
        <v>133</v>
      </c>
      <c r="D50" s="74"/>
      <c r="E50" s="74"/>
      <c r="F50" s="74"/>
      <c r="G50" s="74"/>
      <c r="H50" s="74"/>
      <c r="I50" s="74"/>
      <c r="J50" s="74"/>
      <c r="K50" s="74"/>
      <c r="L50" s="74"/>
      <c r="M50" s="74"/>
      <c r="N50" s="74"/>
      <c r="O50" s="75"/>
    </row>
    <row r="51" spans="1:15" s="1" customFormat="1" ht="20.15" customHeight="1">
      <c r="A51" s="66">
        <v>13</v>
      </c>
      <c r="B51" s="67" t="s">
        <v>134</v>
      </c>
      <c r="C51" s="68" t="s">
        <v>135</v>
      </c>
      <c r="D51" s="69"/>
      <c r="E51" s="69"/>
      <c r="F51" s="69"/>
      <c r="G51" s="69"/>
      <c r="H51" s="69"/>
      <c r="I51" s="69"/>
      <c r="J51" s="69"/>
      <c r="K51" s="69"/>
      <c r="L51" s="69"/>
      <c r="M51" s="69"/>
      <c r="N51" s="69"/>
      <c r="O51" s="70"/>
    </row>
    <row r="52" spans="1:15" s="1" customFormat="1" ht="20.15" customHeight="1">
      <c r="A52" s="76"/>
      <c r="B52" s="77"/>
      <c r="C52" s="78" t="s">
        <v>136</v>
      </c>
      <c r="D52" s="79"/>
      <c r="E52" s="79"/>
      <c r="F52" s="79"/>
      <c r="G52" s="79"/>
      <c r="H52" s="79"/>
      <c r="I52" s="79"/>
      <c r="J52" s="79"/>
      <c r="K52" s="79"/>
      <c r="L52" s="79"/>
      <c r="M52" s="79"/>
      <c r="N52" s="79"/>
      <c r="O52" s="80"/>
    </row>
    <row r="53" spans="1:15" s="1" customFormat="1" ht="20.15" customHeight="1">
      <c r="A53" s="76"/>
      <c r="B53" s="77"/>
      <c r="C53" s="81" t="s">
        <v>137</v>
      </c>
      <c r="D53" s="82"/>
      <c r="E53" s="82"/>
      <c r="F53" s="82"/>
      <c r="G53" s="82"/>
      <c r="H53" s="82"/>
      <c r="I53" s="82"/>
      <c r="J53" s="82"/>
      <c r="K53" s="82"/>
      <c r="L53" s="82"/>
      <c r="M53" s="82"/>
      <c r="N53" s="82"/>
      <c r="O53" s="83"/>
    </row>
    <row r="54" spans="1:15" s="1" customFormat="1" ht="20.15" customHeight="1">
      <c r="A54" s="76"/>
      <c r="B54" s="77"/>
      <c r="C54" s="111" t="s">
        <v>138</v>
      </c>
      <c r="D54" s="79" t="s">
        <v>139</v>
      </c>
      <c r="E54" s="112"/>
      <c r="F54" s="112"/>
      <c r="G54" s="112"/>
      <c r="H54" s="112"/>
      <c r="I54" s="112"/>
      <c r="J54" s="112"/>
      <c r="K54" s="112"/>
      <c r="L54" s="112"/>
      <c r="M54" s="112"/>
      <c r="N54" s="112"/>
      <c r="O54" s="113"/>
    </row>
    <row r="55" spans="1:15" s="1" customFormat="1" ht="20.15" customHeight="1">
      <c r="A55" s="76"/>
      <c r="B55" s="77"/>
      <c r="C55" s="81"/>
      <c r="D55" s="79" t="s">
        <v>140</v>
      </c>
      <c r="E55" s="112"/>
      <c r="F55" s="112"/>
      <c r="G55" s="112"/>
      <c r="H55" s="112"/>
      <c r="I55" s="112"/>
      <c r="J55" s="112"/>
      <c r="K55" s="112"/>
      <c r="L55" s="112"/>
      <c r="M55" s="112"/>
      <c r="N55" s="112"/>
      <c r="O55" s="113"/>
    </row>
    <row r="56" spans="1:15" s="1" customFormat="1" ht="20.15" customHeight="1">
      <c r="A56" s="76"/>
      <c r="B56" s="77"/>
      <c r="C56" s="81"/>
      <c r="D56" s="79" t="s">
        <v>141</v>
      </c>
      <c r="E56" s="112"/>
      <c r="F56" s="112"/>
      <c r="G56" s="112"/>
      <c r="H56" s="112"/>
      <c r="I56" s="112"/>
      <c r="J56" s="112"/>
      <c r="K56" s="112"/>
      <c r="L56" s="112"/>
      <c r="M56" s="112"/>
      <c r="N56" s="112"/>
      <c r="O56" s="113"/>
    </row>
    <row r="57" spans="1:15" s="1" customFormat="1" ht="20.15" customHeight="1">
      <c r="A57" s="76"/>
      <c r="B57" s="77"/>
      <c r="C57" s="111" t="s">
        <v>142</v>
      </c>
      <c r="D57" s="82" t="s">
        <v>143</v>
      </c>
      <c r="E57" s="82"/>
      <c r="F57" s="82"/>
      <c r="G57" s="82"/>
      <c r="H57" s="82"/>
      <c r="I57" s="82"/>
      <c r="J57" s="82"/>
      <c r="K57" s="82"/>
      <c r="L57" s="82"/>
      <c r="M57" s="82"/>
      <c r="N57" s="82"/>
      <c r="O57" s="83"/>
    </row>
    <row r="58" spans="1:15" s="1" customFormat="1" ht="20.15" customHeight="1">
      <c r="A58" s="76"/>
      <c r="B58" s="77"/>
      <c r="C58" s="111"/>
      <c r="D58" s="82" t="s">
        <v>144</v>
      </c>
      <c r="E58" s="82"/>
      <c r="F58" s="82"/>
      <c r="G58" s="82"/>
      <c r="H58" s="82"/>
      <c r="I58" s="82"/>
      <c r="J58" s="82"/>
      <c r="K58" s="82"/>
      <c r="L58" s="82"/>
      <c r="M58" s="82"/>
      <c r="N58" s="82"/>
      <c r="O58" s="83"/>
    </row>
    <row r="59" spans="1:15" s="1" customFormat="1" ht="20.15" customHeight="1">
      <c r="A59" s="76"/>
      <c r="B59" s="77"/>
      <c r="C59" s="111" t="s">
        <v>145</v>
      </c>
      <c r="D59" s="82" t="s">
        <v>146</v>
      </c>
      <c r="E59" s="82"/>
      <c r="F59" s="82"/>
      <c r="G59" s="82"/>
      <c r="H59" s="82"/>
      <c r="I59" s="82"/>
      <c r="J59" s="82"/>
      <c r="K59" s="82"/>
      <c r="L59" s="82"/>
      <c r="M59" s="82"/>
      <c r="N59" s="82"/>
      <c r="O59" s="83"/>
    </row>
    <row r="60" spans="1:15" s="1" customFormat="1" ht="20.15" customHeight="1">
      <c r="A60" s="76"/>
      <c r="B60" s="77"/>
      <c r="C60" s="111" t="s">
        <v>147</v>
      </c>
      <c r="D60" s="82" t="s">
        <v>148</v>
      </c>
      <c r="E60" s="82"/>
      <c r="F60" s="82"/>
      <c r="G60" s="82"/>
      <c r="H60" s="82"/>
      <c r="I60" s="82"/>
      <c r="J60" s="82"/>
      <c r="K60" s="82"/>
      <c r="L60" s="82"/>
      <c r="M60" s="82"/>
      <c r="N60" s="82"/>
      <c r="O60" s="83"/>
    </row>
    <row r="61" spans="1:15" s="1" customFormat="1" ht="20.15" customHeight="1">
      <c r="A61" s="76"/>
      <c r="B61" s="77"/>
      <c r="C61" s="111" t="s">
        <v>149</v>
      </c>
      <c r="D61" s="82" t="s">
        <v>150</v>
      </c>
      <c r="E61" s="82"/>
      <c r="F61" s="82"/>
      <c r="G61" s="82"/>
      <c r="H61" s="82"/>
      <c r="I61" s="82"/>
      <c r="J61" s="82"/>
      <c r="K61" s="82"/>
      <c r="L61" s="82"/>
      <c r="M61" s="82"/>
      <c r="N61" s="82"/>
      <c r="O61" s="83"/>
    </row>
    <row r="62" spans="1:15" s="1" customFormat="1" ht="20.15" customHeight="1">
      <c r="A62" s="76"/>
      <c r="B62" s="77"/>
      <c r="C62" s="81"/>
      <c r="D62" s="82" t="s">
        <v>151</v>
      </c>
      <c r="E62" s="82"/>
      <c r="F62" s="82"/>
      <c r="G62" s="82"/>
      <c r="H62" s="82"/>
      <c r="I62" s="82"/>
      <c r="J62" s="82"/>
      <c r="K62" s="82"/>
      <c r="L62" s="82"/>
      <c r="M62" s="82"/>
      <c r="N62" s="82"/>
      <c r="O62" s="83"/>
    </row>
    <row r="63" spans="1:15" s="1" customFormat="1" ht="20.15" customHeight="1">
      <c r="A63" s="76"/>
      <c r="B63" s="77"/>
      <c r="C63" s="111" t="s">
        <v>152</v>
      </c>
      <c r="D63" s="82" t="s">
        <v>153</v>
      </c>
      <c r="E63" s="82"/>
      <c r="F63" s="82"/>
      <c r="G63" s="82"/>
      <c r="H63" s="82"/>
      <c r="I63" s="82"/>
      <c r="J63" s="82"/>
      <c r="K63" s="82"/>
      <c r="L63" s="82"/>
      <c r="M63" s="82"/>
      <c r="N63" s="82"/>
      <c r="O63" s="83"/>
    </row>
    <row r="64" spans="1:15" s="1" customFormat="1" ht="20.15" customHeight="1">
      <c r="A64" s="76"/>
      <c r="B64" s="77"/>
      <c r="C64" s="81"/>
      <c r="D64" s="82" t="s">
        <v>154</v>
      </c>
      <c r="E64" s="82"/>
      <c r="F64" s="82"/>
      <c r="G64" s="82"/>
      <c r="H64" s="82"/>
      <c r="I64" s="82"/>
      <c r="J64" s="82"/>
      <c r="K64" s="82"/>
      <c r="L64" s="82"/>
      <c r="M64" s="82"/>
      <c r="N64" s="82"/>
      <c r="O64" s="83"/>
    </row>
    <row r="65" spans="1:15" s="1" customFormat="1" ht="20.15" customHeight="1">
      <c r="A65" s="76"/>
      <c r="B65" s="77"/>
      <c r="C65" s="111" t="s">
        <v>155</v>
      </c>
      <c r="D65" s="82" t="s">
        <v>156</v>
      </c>
      <c r="E65" s="82"/>
      <c r="F65" s="82"/>
      <c r="G65" s="82"/>
      <c r="H65" s="82"/>
      <c r="I65" s="82"/>
      <c r="J65" s="82"/>
      <c r="K65" s="82"/>
      <c r="L65" s="82"/>
      <c r="M65" s="82"/>
      <c r="N65" s="82"/>
      <c r="O65" s="83"/>
    </row>
    <row r="66" spans="1:15" s="1" customFormat="1" ht="20.15" customHeight="1">
      <c r="A66" s="76"/>
      <c r="B66" s="77"/>
      <c r="C66" s="111" t="s">
        <v>157</v>
      </c>
      <c r="D66" s="82" t="s">
        <v>158</v>
      </c>
      <c r="E66" s="82"/>
      <c r="F66" s="82"/>
      <c r="G66" s="82"/>
      <c r="H66" s="82"/>
      <c r="I66" s="82"/>
      <c r="J66" s="82"/>
      <c r="K66" s="82"/>
      <c r="L66" s="82"/>
      <c r="M66" s="82"/>
      <c r="N66" s="82"/>
      <c r="O66" s="83"/>
    </row>
    <row r="67" spans="1:15" s="1" customFormat="1" ht="20.15" customHeight="1">
      <c r="A67" s="76"/>
      <c r="B67" s="77"/>
      <c r="C67" s="111" t="s">
        <v>159</v>
      </c>
      <c r="D67" s="82" t="s">
        <v>160</v>
      </c>
      <c r="E67" s="82"/>
      <c r="F67" s="82"/>
      <c r="G67" s="82"/>
      <c r="H67" s="82"/>
      <c r="I67" s="82"/>
      <c r="J67" s="82"/>
      <c r="K67" s="82"/>
      <c r="L67" s="82"/>
      <c r="M67" s="82"/>
      <c r="N67" s="82"/>
      <c r="O67" s="83"/>
    </row>
    <row r="68" spans="1:15" s="1" customFormat="1" ht="20.15" customHeight="1">
      <c r="A68" s="76"/>
      <c r="B68" s="77"/>
      <c r="C68" s="111" t="s">
        <v>161</v>
      </c>
      <c r="D68" s="82" t="s">
        <v>162</v>
      </c>
      <c r="E68" s="82"/>
      <c r="F68" s="82"/>
      <c r="G68" s="82"/>
      <c r="H68" s="82"/>
      <c r="I68" s="82"/>
      <c r="J68" s="82"/>
      <c r="K68" s="82"/>
      <c r="L68" s="82"/>
      <c r="M68" s="82"/>
      <c r="N68" s="82"/>
      <c r="O68" s="83"/>
    </row>
    <row r="69" spans="1:15" s="1" customFormat="1" ht="20.15" customHeight="1">
      <c r="A69" s="76"/>
      <c r="B69" s="77"/>
      <c r="C69" s="81"/>
      <c r="D69" s="82" t="s">
        <v>163</v>
      </c>
      <c r="E69" s="82"/>
      <c r="F69" s="82"/>
      <c r="G69" s="82"/>
      <c r="H69" s="82"/>
      <c r="I69" s="82"/>
      <c r="J69" s="82"/>
      <c r="K69" s="82"/>
      <c r="L69" s="82"/>
      <c r="M69" s="82"/>
      <c r="N69" s="82"/>
      <c r="O69" s="83"/>
    </row>
    <row r="70" spans="1:15" s="1" customFormat="1" ht="20.15" customHeight="1">
      <c r="A70" s="76"/>
      <c r="B70" s="77"/>
      <c r="C70" s="111" t="s">
        <v>164</v>
      </c>
      <c r="D70" s="82" t="s">
        <v>165</v>
      </c>
      <c r="E70" s="82"/>
      <c r="F70" s="82"/>
      <c r="G70" s="82"/>
      <c r="H70" s="82"/>
      <c r="I70" s="82"/>
      <c r="J70" s="82"/>
      <c r="K70" s="82"/>
      <c r="L70" s="82"/>
      <c r="M70" s="82"/>
      <c r="N70" s="82"/>
      <c r="O70" s="83"/>
    </row>
    <row r="71" spans="1:15" s="1" customFormat="1" ht="20.15" customHeight="1">
      <c r="A71" s="76"/>
      <c r="B71" s="77"/>
      <c r="C71" s="111" t="s">
        <v>166</v>
      </c>
      <c r="D71" s="82" t="s">
        <v>167</v>
      </c>
      <c r="E71" s="82"/>
      <c r="F71" s="82"/>
      <c r="G71" s="82"/>
      <c r="H71" s="82"/>
      <c r="I71" s="82"/>
      <c r="J71" s="82"/>
      <c r="K71" s="82"/>
      <c r="L71" s="82"/>
      <c r="M71" s="82"/>
      <c r="N71" s="82"/>
      <c r="O71" s="83"/>
    </row>
    <row r="72" spans="1:15" s="1" customFormat="1" ht="20.15" customHeight="1">
      <c r="A72" s="76"/>
      <c r="B72" s="77"/>
      <c r="C72" s="81" t="s">
        <v>168</v>
      </c>
      <c r="D72" s="114"/>
      <c r="E72" s="114"/>
      <c r="F72" s="114"/>
      <c r="G72" s="114"/>
      <c r="H72" s="114"/>
      <c r="I72" s="114"/>
      <c r="J72" s="114"/>
      <c r="K72" s="114"/>
      <c r="L72" s="114"/>
      <c r="M72" s="114"/>
      <c r="N72" s="114"/>
      <c r="O72" s="115"/>
    </row>
    <row r="73" spans="1:15" s="1" customFormat="1" ht="20.15" customHeight="1">
      <c r="A73" s="76"/>
      <c r="B73" s="77"/>
      <c r="C73" s="81" t="s">
        <v>169</v>
      </c>
      <c r="D73" s="114"/>
      <c r="E73" s="114"/>
      <c r="F73" s="114"/>
      <c r="G73" s="114"/>
      <c r="H73" s="114"/>
      <c r="I73" s="114"/>
      <c r="J73" s="114"/>
      <c r="K73" s="114"/>
      <c r="L73" s="114"/>
      <c r="M73" s="114"/>
      <c r="N73" s="114"/>
      <c r="O73" s="115"/>
    </row>
    <row r="74" spans="1:15" s="1" customFormat="1" ht="20.15" customHeight="1">
      <c r="A74" s="76"/>
      <c r="B74" s="77"/>
      <c r="C74" s="81" t="s">
        <v>170</v>
      </c>
      <c r="D74" s="114"/>
      <c r="E74" s="114"/>
      <c r="F74" s="114"/>
      <c r="G74" s="114"/>
      <c r="H74" s="114"/>
      <c r="I74" s="114"/>
      <c r="J74" s="114"/>
      <c r="K74" s="114"/>
      <c r="L74" s="114"/>
      <c r="M74" s="114"/>
      <c r="N74" s="114"/>
      <c r="O74" s="115"/>
    </row>
    <row r="75" spans="1:15" s="1" customFormat="1" ht="20.15" customHeight="1">
      <c r="A75" s="76"/>
      <c r="B75" s="77"/>
      <c r="C75" s="81" t="s">
        <v>171</v>
      </c>
      <c r="D75" s="82"/>
      <c r="E75" s="82"/>
      <c r="F75" s="82"/>
      <c r="G75" s="82"/>
      <c r="H75" s="82"/>
      <c r="I75" s="82"/>
      <c r="J75" s="82"/>
      <c r="K75" s="82"/>
      <c r="L75" s="82"/>
      <c r="M75" s="82"/>
      <c r="N75" s="82"/>
      <c r="O75" s="83"/>
    </row>
    <row r="76" spans="1:15" s="1" customFormat="1" ht="20.15" customHeight="1">
      <c r="A76" s="76"/>
      <c r="B76" s="77"/>
      <c r="C76" s="78" t="s">
        <v>172</v>
      </c>
      <c r="D76" s="79"/>
      <c r="E76" s="79"/>
      <c r="F76" s="79"/>
      <c r="G76" s="79"/>
      <c r="H76" s="79"/>
      <c r="I76" s="79"/>
      <c r="J76" s="79"/>
      <c r="K76" s="79"/>
      <c r="L76" s="79"/>
      <c r="M76" s="79"/>
      <c r="N76" s="79"/>
      <c r="O76" s="80"/>
    </row>
    <row r="77" spans="1:15" s="1" customFormat="1" ht="20.15" customHeight="1">
      <c r="A77" s="76"/>
      <c r="B77" s="77"/>
      <c r="C77" s="81" t="s">
        <v>173</v>
      </c>
      <c r="D77" s="82"/>
      <c r="E77" s="82"/>
      <c r="F77" s="82"/>
      <c r="G77" s="82"/>
      <c r="H77" s="82"/>
      <c r="I77" s="82"/>
      <c r="J77" s="82"/>
      <c r="K77" s="82"/>
      <c r="L77" s="82"/>
      <c r="M77" s="82"/>
      <c r="N77" s="82"/>
      <c r="O77" s="83"/>
    </row>
    <row r="78" spans="1:15" s="1" customFormat="1" ht="20.15" customHeight="1">
      <c r="A78" s="76"/>
      <c r="B78" s="77"/>
      <c r="C78" s="78" t="s">
        <v>174</v>
      </c>
      <c r="D78" s="79"/>
      <c r="E78" s="79"/>
      <c r="F78" s="79"/>
      <c r="G78" s="79"/>
      <c r="H78" s="79"/>
      <c r="I78" s="79"/>
      <c r="J78" s="79"/>
      <c r="K78" s="79"/>
      <c r="L78" s="79"/>
      <c r="M78" s="79"/>
      <c r="N78" s="79"/>
      <c r="O78" s="80"/>
    </row>
    <row r="79" spans="1:15" s="1" customFormat="1" ht="20.15" customHeight="1">
      <c r="A79" s="76"/>
      <c r="B79" s="77"/>
      <c r="C79" s="81" t="s">
        <v>175</v>
      </c>
      <c r="D79" s="82"/>
      <c r="E79" s="82"/>
      <c r="F79" s="82"/>
      <c r="G79" s="82"/>
      <c r="H79" s="82"/>
      <c r="I79" s="82"/>
      <c r="J79" s="82"/>
      <c r="K79" s="82"/>
      <c r="L79" s="82"/>
      <c r="M79" s="82"/>
      <c r="N79" s="82"/>
      <c r="O79" s="83"/>
    </row>
    <row r="80" spans="1:15" s="1" customFormat="1" ht="20.15" customHeight="1">
      <c r="A80" s="76"/>
      <c r="B80" s="77"/>
      <c r="C80" s="81" t="s">
        <v>176</v>
      </c>
      <c r="D80" s="82"/>
      <c r="E80" s="82"/>
      <c r="F80" s="82"/>
      <c r="G80" s="82"/>
      <c r="H80" s="82"/>
      <c r="I80" s="82"/>
      <c r="J80" s="82"/>
      <c r="K80" s="82"/>
      <c r="L80" s="82"/>
      <c r="M80" s="82"/>
      <c r="N80" s="82"/>
      <c r="O80" s="83"/>
    </row>
    <row r="81" spans="1:15" s="1" customFormat="1" ht="20.15" customHeight="1">
      <c r="A81" s="76"/>
      <c r="B81" s="77"/>
      <c r="C81" s="116" t="s">
        <v>177</v>
      </c>
      <c r="D81" s="79"/>
      <c r="E81" s="79"/>
      <c r="F81" s="79"/>
      <c r="G81" s="79"/>
      <c r="H81" s="79"/>
      <c r="I81" s="79"/>
      <c r="J81" s="79"/>
      <c r="K81" s="79"/>
      <c r="L81" s="79"/>
      <c r="M81" s="79"/>
      <c r="N81" s="79"/>
      <c r="O81" s="80"/>
    </row>
    <row r="82" spans="1:15" s="1" customFormat="1" ht="20.15" customHeight="1">
      <c r="A82" s="117"/>
      <c r="B82" s="77"/>
      <c r="C82" s="81" t="s">
        <v>178</v>
      </c>
      <c r="D82" s="82"/>
      <c r="E82" s="82"/>
      <c r="F82" s="82"/>
      <c r="G82" s="82"/>
      <c r="H82" s="82"/>
      <c r="I82" s="82"/>
      <c r="J82" s="82"/>
      <c r="K82" s="82"/>
      <c r="L82" s="82"/>
      <c r="M82" s="82"/>
      <c r="N82" s="82"/>
      <c r="O82" s="83"/>
    </row>
    <row r="83" spans="1:15" s="1" customFormat="1" ht="20.15" customHeight="1">
      <c r="A83" s="117"/>
      <c r="B83" s="77"/>
      <c r="C83" s="81" t="s">
        <v>179</v>
      </c>
      <c r="D83" s="82"/>
      <c r="E83" s="82"/>
      <c r="F83" s="82"/>
      <c r="G83" s="82"/>
      <c r="H83" s="82"/>
      <c r="I83" s="82"/>
      <c r="J83" s="82"/>
      <c r="K83" s="82"/>
      <c r="L83" s="82"/>
      <c r="M83" s="82"/>
      <c r="N83" s="82"/>
      <c r="O83" s="83"/>
    </row>
    <row r="84" spans="1:15" s="1" customFormat="1" ht="20.15" customHeight="1">
      <c r="A84" s="117"/>
      <c r="B84" s="77"/>
      <c r="C84" s="81" t="s">
        <v>180</v>
      </c>
      <c r="D84" s="82"/>
      <c r="E84" s="82"/>
      <c r="F84" s="82"/>
      <c r="G84" s="82"/>
      <c r="H84" s="82"/>
      <c r="I84" s="82"/>
      <c r="J84" s="82"/>
      <c r="K84" s="82"/>
      <c r="L84" s="82"/>
      <c r="M84" s="82"/>
      <c r="N84" s="82"/>
      <c r="O84" s="83"/>
    </row>
    <row r="85" spans="1:15" s="1" customFormat="1" ht="20.15" customHeight="1">
      <c r="A85" s="117"/>
      <c r="B85" s="77"/>
      <c r="C85" s="81" t="s">
        <v>181</v>
      </c>
      <c r="D85" s="82"/>
      <c r="E85" s="82"/>
      <c r="F85" s="82"/>
      <c r="G85" s="82"/>
      <c r="H85" s="82"/>
      <c r="I85" s="82"/>
      <c r="J85" s="82"/>
      <c r="K85" s="82"/>
      <c r="L85" s="82"/>
      <c r="M85" s="82"/>
      <c r="N85" s="82"/>
      <c r="O85" s="83"/>
    </row>
    <row r="86" spans="1:15" s="1" customFormat="1" ht="20.15" customHeight="1">
      <c r="A86" s="58">
        <v>14</v>
      </c>
      <c r="B86" s="59" t="s">
        <v>182</v>
      </c>
      <c r="C86" s="60" t="s">
        <v>183</v>
      </c>
      <c r="D86" s="61"/>
      <c r="E86" s="61"/>
      <c r="F86" s="61"/>
      <c r="G86" s="61"/>
      <c r="H86" s="61"/>
      <c r="I86" s="61"/>
      <c r="J86" s="61"/>
      <c r="K86" s="61"/>
      <c r="L86" s="61"/>
      <c r="M86" s="61"/>
      <c r="N86" s="61"/>
      <c r="O86" s="62"/>
    </row>
    <row r="87" spans="1:15" s="1" customFormat="1" ht="20.15" customHeight="1">
      <c r="A87" s="58">
        <v>15</v>
      </c>
      <c r="B87" s="59" t="s">
        <v>184</v>
      </c>
      <c r="C87" s="60" t="s">
        <v>185</v>
      </c>
      <c r="D87" s="61"/>
      <c r="E87" s="61"/>
      <c r="F87" s="61"/>
      <c r="G87" s="61"/>
      <c r="H87" s="61"/>
      <c r="I87" s="61"/>
      <c r="J87" s="61"/>
      <c r="K87" s="61"/>
      <c r="L87" s="61"/>
      <c r="M87" s="61"/>
      <c r="N87" s="61"/>
      <c r="O87" s="62"/>
    </row>
    <row r="88" spans="1:15" s="1" customFormat="1" ht="20.15" customHeight="1">
      <c r="A88" s="66">
        <v>16</v>
      </c>
      <c r="B88" s="67" t="s">
        <v>186</v>
      </c>
      <c r="C88" s="68" t="s">
        <v>187</v>
      </c>
      <c r="D88" s="69"/>
      <c r="E88" s="69"/>
      <c r="F88" s="69"/>
      <c r="G88" s="69"/>
      <c r="H88" s="69"/>
      <c r="I88" s="69"/>
      <c r="J88" s="69"/>
      <c r="K88" s="69"/>
      <c r="L88" s="69"/>
      <c r="M88" s="69"/>
      <c r="N88" s="69"/>
      <c r="O88" s="70"/>
    </row>
    <row r="89" spans="1:15" s="1" customFormat="1" ht="20.15" customHeight="1">
      <c r="A89" s="76"/>
      <c r="B89" s="77"/>
      <c r="C89" s="78" t="s">
        <v>188</v>
      </c>
      <c r="D89" s="79"/>
      <c r="E89" s="79"/>
      <c r="F89" s="79"/>
      <c r="G89" s="79"/>
      <c r="H89" s="79"/>
      <c r="I89" s="79"/>
      <c r="J89" s="79"/>
      <c r="K89" s="79"/>
      <c r="L89" s="79"/>
      <c r="M89" s="79"/>
      <c r="N89" s="79"/>
      <c r="O89" s="80"/>
    </row>
    <row r="90" spans="1:15" s="1" customFormat="1" ht="20.15" customHeight="1">
      <c r="A90" s="76"/>
      <c r="B90" s="77"/>
      <c r="C90" s="116" t="s">
        <v>189</v>
      </c>
      <c r="D90" s="79"/>
      <c r="E90" s="79"/>
      <c r="F90" s="79"/>
      <c r="G90" s="79"/>
      <c r="H90" s="79"/>
      <c r="I90" s="79"/>
      <c r="J90" s="79"/>
      <c r="K90" s="79"/>
      <c r="L90" s="79"/>
      <c r="M90" s="79"/>
      <c r="N90" s="79"/>
      <c r="O90" s="80"/>
    </row>
    <row r="91" spans="1:15" s="1" customFormat="1" ht="20.15" customHeight="1">
      <c r="A91" s="76"/>
      <c r="B91" s="77"/>
      <c r="C91" s="78" t="s">
        <v>190</v>
      </c>
      <c r="D91" s="79"/>
      <c r="E91" s="79"/>
      <c r="F91" s="79"/>
      <c r="G91" s="79"/>
      <c r="H91" s="79"/>
      <c r="I91" s="79"/>
      <c r="J91" s="79"/>
      <c r="K91" s="79"/>
      <c r="L91" s="79"/>
      <c r="M91" s="79"/>
      <c r="N91" s="79"/>
      <c r="O91" s="80"/>
    </row>
    <row r="92" spans="1:15" s="1" customFormat="1" ht="20.15" customHeight="1">
      <c r="A92" s="76"/>
      <c r="B92" s="77"/>
      <c r="C92" s="78" t="s">
        <v>191</v>
      </c>
      <c r="D92" s="79"/>
      <c r="E92" s="79"/>
      <c r="F92" s="79"/>
      <c r="G92" s="79"/>
      <c r="H92" s="79"/>
      <c r="I92" s="79"/>
      <c r="J92" s="79"/>
      <c r="K92" s="79"/>
      <c r="L92" s="79"/>
      <c r="M92" s="79"/>
      <c r="N92" s="79"/>
      <c r="O92" s="80"/>
    </row>
    <row r="93" spans="1:15" s="1" customFormat="1" ht="20.15" customHeight="1">
      <c r="A93" s="76"/>
      <c r="B93" s="77"/>
      <c r="C93" s="116" t="s">
        <v>192</v>
      </c>
      <c r="D93" s="79"/>
      <c r="E93" s="79"/>
      <c r="F93" s="79"/>
      <c r="G93" s="79"/>
      <c r="H93" s="79"/>
      <c r="I93" s="79"/>
      <c r="J93" s="79"/>
      <c r="K93" s="79"/>
      <c r="L93" s="79"/>
      <c r="M93" s="79"/>
      <c r="N93" s="79"/>
      <c r="O93" s="80"/>
    </row>
    <row r="94" spans="1:15" s="1" customFormat="1" ht="20.15" customHeight="1">
      <c r="A94" s="76"/>
      <c r="B94" s="77"/>
      <c r="C94" s="116" t="s">
        <v>193</v>
      </c>
      <c r="D94" s="79"/>
      <c r="E94" s="79"/>
      <c r="F94" s="79"/>
      <c r="G94" s="79"/>
      <c r="H94" s="79"/>
      <c r="I94" s="79"/>
      <c r="J94" s="79"/>
      <c r="K94" s="79"/>
      <c r="L94" s="79"/>
      <c r="M94" s="79"/>
      <c r="N94" s="79"/>
      <c r="O94" s="80"/>
    </row>
    <row r="95" spans="1:15" s="1" customFormat="1" ht="20.15" customHeight="1">
      <c r="A95" s="71"/>
      <c r="B95" s="72"/>
      <c r="C95" s="73" t="s">
        <v>194</v>
      </c>
      <c r="D95" s="74"/>
      <c r="E95" s="74"/>
      <c r="F95" s="74"/>
      <c r="G95" s="74"/>
      <c r="H95" s="74"/>
      <c r="I95" s="74"/>
      <c r="J95" s="74"/>
      <c r="K95" s="74"/>
      <c r="L95" s="74"/>
      <c r="M95" s="74"/>
      <c r="N95" s="74"/>
      <c r="O95" s="75"/>
    </row>
    <row r="96" spans="1:15" s="1" customFormat="1" ht="20.15" customHeight="1">
      <c r="A96" s="58">
        <v>17</v>
      </c>
      <c r="B96" s="59" t="s">
        <v>195</v>
      </c>
      <c r="C96" s="118" t="s">
        <v>196</v>
      </c>
      <c r="D96" s="62"/>
      <c r="E96" s="61"/>
      <c r="F96" s="61"/>
      <c r="G96" s="61"/>
      <c r="H96" s="61"/>
      <c r="I96" s="61"/>
      <c r="J96" s="61"/>
      <c r="K96" s="61"/>
      <c r="L96" s="61"/>
      <c r="M96" s="61"/>
      <c r="N96" s="61"/>
      <c r="O96" s="62"/>
    </row>
    <row r="97" spans="1:15" s="1" customFormat="1" ht="20.15" customHeight="1">
      <c r="A97" s="58">
        <v>18</v>
      </c>
      <c r="B97" s="59" t="s">
        <v>197</v>
      </c>
      <c r="C97" s="60" t="s">
        <v>198</v>
      </c>
      <c r="D97" s="61"/>
      <c r="E97" s="61"/>
      <c r="F97" s="61"/>
      <c r="G97" s="61"/>
      <c r="H97" s="61"/>
      <c r="I97" s="61"/>
      <c r="J97" s="61"/>
      <c r="K97" s="61"/>
      <c r="L97" s="61"/>
      <c r="M97" s="61"/>
      <c r="N97" s="61"/>
      <c r="O97" s="62"/>
    </row>
    <row r="98" spans="1:15" s="1" customFormat="1" ht="20.15" customHeight="1">
      <c r="A98" s="66">
        <v>19</v>
      </c>
      <c r="B98" s="67" t="s">
        <v>199</v>
      </c>
      <c r="C98" s="119" t="s">
        <v>200</v>
      </c>
      <c r="D98" s="120"/>
      <c r="E98" s="69" t="s">
        <v>201</v>
      </c>
      <c r="F98" s="69"/>
      <c r="G98" s="69"/>
      <c r="H98" s="69"/>
      <c r="I98" s="69"/>
      <c r="J98" s="69"/>
      <c r="K98" s="69"/>
      <c r="L98" s="69"/>
      <c r="M98" s="69"/>
      <c r="N98" s="69"/>
      <c r="O98" s="70"/>
    </row>
    <row r="99" spans="1:15" s="1" customFormat="1" ht="20.15" customHeight="1">
      <c r="A99" s="76"/>
      <c r="B99" s="77"/>
      <c r="C99" s="78" t="s">
        <v>202</v>
      </c>
      <c r="D99" s="79"/>
      <c r="E99" s="79" t="s">
        <v>203</v>
      </c>
      <c r="F99" s="79"/>
      <c r="G99" s="79"/>
      <c r="H99" s="79"/>
      <c r="I99" s="79"/>
      <c r="J99" s="79"/>
      <c r="K99" s="79"/>
      <c r="L99" s="79"/>
      <c r="M99" s="79"/>
      <c r="N99" s="79"/>
      <c r="O99" s="80"/>
    </row>
    <row r="100" spans="1:15" s="1" customFormat="1" ht="20.15" customHeight="1">
      <c r="A100" s="76"/>
      <c r="B100" s="77"/>
      <c r="C100" s="81" t="s">
        <v>204</v>
      </c>
      <c r="D100" s="82"/>
      <c r="E100" s="79" t="s">
        <v>205</v>
      </c>
      <c r="F100" s="79"/>
      <c r="G100" s="79"/>
      <c r="H100" s="79"/>
      <c r="I100" s="79"/>
      <c r="J100" s="79"/>
      <c r="K100" s="79"/>
      <c r="L100" s="79"/>
      <c r="M100" s="79"/>
      <c r="N100" s="79"/>
      <c r="O100" s="80"/>
    </row>
    <row r="101" spans="1:15" s="1" customFormat="1" ht="20.15" customHeight="1">
      <c r="A101" s="76"/>
      <c r="B101" s="77"/>
      <c r="C101" s="78" t="s">
        <v>206</v>
      </c>
      <c r="D101" s="79"/>
      <c r="E101" s="79" t="s">
        <v>207</v>
      </c>
      <c r="F101" s="79"/>
      <c r="G101" s="79"/>
      <c r="H101" s="79"/>
      <c r="I101" s="79"/>
      <c r="J101" s="79"/>
      <c r="K101" s="79"/>
      <c r="L101" s="79"/>
      <c r="M101" s="79"/>
      <c r="N101" s="79"/>
      <c r="O101" s="80"/>
    </row>
    <row r="102" spans="1:15" s="1" customFormat="1" ht="20.15" customHeight="1">
      <c r="A102" s="76"/>
      <c r="B102" s="77"/>
      <c r="C102" s="78" t="s">
        <v>208</v>
      </c>
      <c r="D102" s="79"/>
      <c r="E102" s="79" t="s">
        <v>209</v>
      </c>
      <c r="F102" s="79"/>
      <c r="G102" s="79"/>
      <c r="H102" s="79"/>
      <c r="I102" s="79"/>
      <c r="J102" s="79"/>
      <c r="K102" s="79"/>
      <c r="L102" s="79"/>
      <c r="M102" s="79"/>
      <c r="N102" s="79"/>
      <c r="O102" s="80"/>
    </row>
    <row r="103" spans="1:15" s="1" customFormat="1" ht="20.15" customHeight="1">
      <c r="A103" s="71"/>
      <c r="B103" s="72"/>
      <c r="C103" s="121" t="s">
        <v>210</v>
      </c>
      <c r="D103" s="122"/>
      <c r="E103" s="74" t="s">
        <v>211</v>
      </c>
      <c r="F103" s="74"/>
      <c r="G103" s="74"/>
      <c r="H103" s="74"/>
      <c r="I103" s="74"/>
      <c r="J103" s="74"/>
      <c r="K103" s="74"/>
      <c r="L103" s="74"/>
      <c r="M103" s="74"/>
      <c r="N103" s="74"/>
      <c r="O103" s="75"/>
    </row>
    <row r="104" spans="1:15" s="1" customFormat="1" ht="20.15" customHeight="1">
      <c r="A104" s="66">
        <v>20</v>
      </c>
      <c r="B104" s="67" t="s">
        <v>212</v>
      </c>
      <c r="C104" s="69" t="s">
        <v>213</v>
      </c>
      <c r="D104" s="69"/>
      <c r="E104" s="69"/>
      <c r="F104" s="69"/>
      <c r="G104" s="69"/>
      <c r="H104" s="69"/>
      <c r="I104" s="69"/>
      <c r="J104" s="69"/>
      <c r="K104" s="69"/>
      <c r="L104" s="69"/>
      <c r="M104" s="69"/>
      <c r="N104" s="69"/>
      <c r="O104" s="70"/>
    </row>
    <row r="105" spans="1:15" s="1" customFormat="1" ht="20.15" customHeight="1">
      <c r="A105" s="76"/>
      <c r="B105" s="77"/>
      <c r="C105" s="79" t="s">
        <v>214</v>
      </c>
      <c r="D105" s="79"/>
      <c r="E105" s="79"/>
      <c r="F105" s="79"/>
      <c r="G105" s="79"/>
      <c r="H105" s="79"/>
      <c r="I105" s="79"/>
      <c r="J105" s="79"/>
      <c r="K105" s="79"/>
      <c r="L105" s="79"/>
      <c r="M105" s="79"/>
      <c r="N105" s="79"/>
      <c r="O105" s="80"/>
    </row>
    <row r="106" spans="1:15" s="1" customFormat="1" ht="20.15" customHeight="1">
      <c r="A106" s="76"/>
      <c r="B106" s="77"/>
      <c r="C106" s="79" t="s">
        <v>215</v>
      </c>
      <c r="D106" s="79"/>
      <c r="E106" s="79"/>
      <c r="F106" s="79"/>
      <c r="G106" s="79"/>
      <c r="H106" s="79"/>
      <c r="I106" s="79"/>
      <c r="J106" s="79"/>
      <c r="K106" s="79"/>
      <c r="L106" s="79"/>
      <c r="M106" s="79"/>
      <c r="N106" s="79"/>
      <c r="O106" s="80"/>
    </row>
    <row r="107" spans="1:15" s="1" customFormat="1" ht="20.15" customHeight="1">
      <c r="A107" s="76"/>
      <c r="B107" s="77"/>
      <c r="C107" s="79" t="s">
        <v>216</v>
      </c>
      <c r="D107" s="79"/>
      <c r="E107" s="79"/>
      <c r="F107" s="79"/>
      <c r="G107" s="79"/>
      <c r="H107" s="79"/>
      <c r="I107" s="79"/>
      <c r="J107" s="79"/>
      <c r="K107" s="79"/>
      <c r="L107" s="79"/>
      <c r="M107" s="79"/>
      <c r="N107" s="79"/>
      <c r="O107" s="80"/>
    </row>
    <row r="108" spans="1:15" s="1" customFormat="1" ht="20.15" customHeight="1">
      <c r="A108" s="76"/>
      <c r="B108" s="77"/>
      <c r="C108" s="79" t="s">
        <v>217</v>
      </c>
      <c r="D108" s="79"/>
      <c r="E108" s="79"/>
      <c r="F108" s="79"/>
      <c r="G108" s="79"/>
      <c r="H108" s="79"/>
      <c r="I108" s="79"/>
      <c r="J108" s="79"/>
      <c r="K108" s="79"/>
      <c r="L108" s="79"/>
      <c r="M108" s="79"/>
      <c r="N108" s="79"/>
      <c r="O108" s="80"/>
    </row>
    <row r="109" spans="1:15" s="1" customFormat="1" ht="20.15" customHeight="1">
      <c r="A109" s="76"/>
      <c r="B109" s="77"/>
      <c r="C109" s="95" t="s">
        <v>218</v>
      </c>
      <c r="D109" s="2"/>
      <c r="E109" s="2"/>
      <c r="F109" s="2"/>
      <c r="I109" s="2"/>
      <c r="N109" s="2"/>
      <c r="O109" s="123"/>
    </row>
    <row r="110" spans="1:15" s="1" customFormat="1" ht="20.15" customHeight="1">
      <c r="A110" s="76"/>
      <c r="B110" s="77"/>
      <c r="C110" s="95" t="s">
        <v>219</v>
      </c>
      <c r="D110" s="2"/>
      <c r="E110" s="2"/>
      <c r="F110" s="2"/>
      <c r="I110" s="2"/>
      <c r="N110" s="2"/>
      <c r="O110" s="123"/>
    </row>
    <row r="111" spans="1:15" s="1" customFormat="1" ht="20.15" customHeight="1">
      <c r="A111" s="76"/>
      <c r="B111" s="77"/>
      <c r="C111" s="95" t="s">
        <v>220</v>
      </c>
      <c r="D111" s="2"/>
      <c r="E111" s="2"/>
      <c r="F111" s="2"/>
      <c r="I111" s="2"/>
      <c r="N111" s="2"/>
      <c r="O111" s="123"/>
    </row>
    <row r="112" spans="1:15" s="1" customFormat="1" ht="20.15" customHeight="1">
      <c r="A112" s="76"/>
      <c r="B112" s="77"/>
      <c r="C112" s="95" t="s">
        <v>221</v>
      </c>
      <c r="D112" s="2"/>
      <c r="E112" s="2"/>
      <c r="F112" s="2"/>
      <c r="I112" s="2"/>
      <c r="N112" s="2"/>
      <c r="O112" s="123"/>
    </row>
    <row r="113" spans="1:15" s="1" customFormat="1" ht="20.15" customHeight="1">
      <c r="A113" s="76"/>
      <c r="B113" s="77"/>
      <c r="C113" s="95" t="s">
        <v>222</v>
      </c>
      <c r="D113" s="2"/>
      <c r="E113" s="2"/>
      <c r="F113" s="2"/>
      <c r="I113" s="2"/>
      <c r="N113" s="2"/>
      <c r="O113" s="123"/>
    </row>
    <row r="114" spans="1:15" s="1" customFormat="1" ht="20.15" customHeight="1">
      <c r="A114" s="76"/>
      <c r="B114" s="77"/>
      <c r="C114" s="124" t="s">
        <v>223</v>
      </c>
      <c r="D114" s="2"/>
      <c r="E114" s="2"/>
      <c r="F114" s="2"/>
      <c r="I114" s="2"/>
      <c r="N114" s="2"/>
      <c r="O114" s="123"/>
    </row>
    <row r="115" spans="1:15" s="1" customFormat="1" ht="20.15" customHeight="1">
      <c r="A115" s="76"/>
      <c r="B115" s="77"/>
      <c r="C115" s="124" t="s">
        <v>224</v>
      </c>
      <c r="D115" s="2"/>
      <c r="E115" s="2"/>
      <c r="F115" s="2"/>
      <c r="I115" s="2"/>
      <c r="N115" s="2"/>
      <c r="O115" s="123"/>
    </row>
    <row r="116" spans="1:15" s="1" customFormat="1" ht="20.15" customHeight="1">
      <c r="A116" s="76"/>
      <c r="B116" s="77"/>
      <c r="C116" s="124" t="s">
        <v>225</v>
      </c>
      <c r="D116" s="2"/>
      <c r="E116" s="2"/>
      <c r="F116" s="2"/>
      <c r="I116" s="2"/>
      <c r="N116" s="2"/>
      <c r="O116" s="123"/>
    </row>
    <row r="117" spans="1:15" s="1" customFormat="1" ht="20.15" customHeight="1">
      <c r="A117" s="76"/>
      <c r="B117" s="77"/>
      <c r="C117" s="125" t="s">
        <v>226</v>
      </c>
      <c r="D117" s="2"/>
      <c r="E117" s="2"/>
      <c r="F117" s="2"/>
      <c r="I117" s="2"/>
      <c r="N117" s="2"/>
      <c r="O117" s="123"/>
    </row>
    <row r="118" spans="1:15" s="1" customFormat="1" ht="20.15" customHeight="1">
      <c r="A118" s="76"/>
      <c r="B118" s="77"/>
      <c r="C118" s="126" t="s">
        <v>227</v>
      </c>
      <c r="D118" s="2"/>
      <c r="E118" s="2"/>
      <c r="F118" s="2"/>
      <c r="I118" s="2"/>
      <c r="N118" s="2"/>
      <c r="O118" s="123"/>
    </row>
    <row r="119" spans="1:15" s="1" customFormat="1" ht="20.15" customHeight="1">
      <c r="A119" s="76"/>
      <c r="B119" s="77"/>
      <c r="C119" s="126" t="s">
        <v>228</v>
      </c>
      <c r="D119" s="2"/>
      <c r="E119" s="2"/>
      <c r="F119" s="2"/>
      <c r="I119" s="2"/>
      <c r="N119" s="2"/>
      <c r="O119" s="123"/>
    </row>
    <row r="120" spans="1:15" s="1" customFormat="1" ht="20.15" customHeight="1">
      <c r="A120" s="76"/>
      <c r="B120" s="77"/>
      <c r="C120" s="126" t="s">
        <v>229</v>
      </c>
      <c r="D120" s="2"/>
      <c r="E120" s="2"/>
      <c r="F120" s="2"/>
      <c r="I120" s="2"/>
      <c r="N120" s="2"/>
      <c r="O120" s="123"/>
    </row>
    <row r="121" spans="1:15" s="1" customFormat="1" ht="20.15" customHeight="1">
      <c r="A121" s="76"/>
      <c r="B121" s="77"/>
      <c r="C121" s="126" t="s">
        <v>230</v>
      </c>
      <c r="D121" s="2"/>
      <c r="E121" s="2"/>
      <c r="F121" s="2"/>
      <c r="I121" s="2"/>
      <c r="N121" s="2"/>
      <c r="O121" s="123"/>
    </row>
    <row r="122" spans="1:15" s="1" customFormat="1" ht="20.15" customHeight="1">
      <c r="A122" s="71"/>
      <c r="B122" s="72"/>
      <c r="C122" s="127" t="s">
        <v>231</v>
      </c>
      <c r="D122" s="128"/>
      <c r="E122" s="128"/>
      <c r="F122" s="128"/>
      <c r="G122" s="128"/>
      <c r="H122" s="128"/>
      <c r="I122" s="128"/>
      <c r="J122" s="128"/>
      <c r="K122" s="128"/>
      <c r="L122" s="128"/>
      <c r="M122" s="128"/>
      <c r="N122" s="128"/>
      <c r="O122" s="129"/>
    </row>
    <row r="123" spans="1:15" s="1" customFormat="1" ht="20.15" customHeight="1">
      <c r="A123" s="57"/>
      <c r="B123" s="57"/>
      <c r="C123" s="57"/>
      <c r="D123" s="57"/>
      <c r="E123" s="57"/>
      <c r="F123" s="57"/>
      <c r="G123" s="57"/>
      <c r="H123" s="57"/>
      <c r="I123" s="57"/>
      <c r="J123" s="57"/>
      <c r="K123" s="57"/>
      <c r="L123" s="57"/>
      <c r="M123" s="57"/>
      <c r="N123" s="57"/>
      <c r="O123" s="57"/>
    </row>
    <row r="124" spans="1:15" s="1" customFormat="1" ht="20.15" customHeight="1">
      <c r="A124" s="57"/>
      <c r="B124" s="57"/>
      <c r="C124" s="57"/>
      <c r="D124" s="57"/>
      <c r="E124" s="57"/>
      <c r="F124" s="57"/>
      <c r="G124" s="57"/>
      <c r="H124" s="57"/>
      <c r="I124" s="57"/>
      <c r="J124" s="57"/>
      <c r="K124" s="57"/>
      <c r="L124" s="57"/>
      <c r="M124" s="57"/>
      <c r="N124" s="57"/>
      <c r="O124" s="57"/>
    </row>
    <row r="125" spans="1:15" s="1" customFormat="1" ht="20.15" customHeight="1">
      <c r="A125" s="57"/>
      <c r="B125" s="57"/>
      <c r="C125" s="57"/>
      <c r="D125" s="57"/>
      <c r="E125" s="57"/>
      <c r="F125" s="57"/>
      <c r="G125" s="57"/>
      <c r="H125" s="57"/>
      <c r="I125" s="57"/>
      <c r="J125" s="57"/>
      <c r="K125" s="57"/>
      <c r="L125" s="57"/>
      <c r="M125" s="57"/>
      <c r="N125" s="57"/>
      <c r="O125" s="57"/>
    </row>
    <row r="126" spans="1:15" s="1" customFormat="1" ht="20.15" customHeight="1">
      <c r="A126" s="57"/>
      <c r="B126" s="57"/>
      <c r="C126" s="57"/>
      <c r="D126" s="57"/>
      <c r="E126" s="57"/>
      <c r="F126" s="57"/>
      <c r="G126" s="57"/>
      <c r="H126" s="57"/>
      <c r="I126" s="57"/>
      <c r="J126" s="57"/>
      <c r="K126" s="57"/>
      <c r="L126" s="57"/>
      <c r="M126" s="57"/>
      <c r="N126" s="57"/>
      <c r="O126" s="57"/>
    </row>
    <row r="127" spans="1:15" s="1" customFormat="1" ht="20.15" customHeight="1">
      <c r="A127" s="57"/>
      <c r="B127" s="57"/>
      <c r="C127" s="57"/>
      <c r="D127" s="57"/>
      <c r="E127" s="57"/>
      <c r="F127" s="57"/>
      <c r="G127" s="57"/>
      <c r="H127" s="57"/>
      <c r="I127" s="57"/>
      <c r="J127" s="57"/>
      <c r="K127" s="57"/>
      <c r="L127" s="57"/>
      <c r="M127" s="57"/>
      <c r="N127" s="57"/>
      <c r="O127" s="57"/>
    </row>
    <row r="128" spans="1:15" s="1" customFormat="1" ht="20.15" customHeight="1">
      <c r="A128" s="57"/>
      <c r="B128" s="57"/>
      <c r="C128" s="57"/>
      <c r="D128" s="57"/>
      <c r="E128" s="57"/>
      <c r="F128" s="57"/>
      <c r="G128" s="57"/>
      <c r="H128" s="57"/>
      <c r="I128" s="57"/>
      <c r="J128" s="57"/>
      <c r="K128" s="57"/>
      <c r="L128" s="57"/>
      <c r="M128" s="57"/>
      <c r="N128" s="57"/>
      <c r="O128" s="57"/>
    </row>
    <row r="129" spans="1:15" s="1" customFormat="1" ht="20.15" customHeight="1">
      <c r="A129" s="57"/>
      <c r="B129" s="57"/>
      <c r="C129" s="57"/>
      <c r="D129" s="57"/>
      <c r="E129" s="57"/>
      <c r="F129" s="57"/>
      <c r="G129" s="57"/>
      <c r="H129" s="57"/>
      <c r="I129" s="57"/>
      <c r="J129" s="57"/>
      <c r="K129" s="57"/>
      <c r="L129" s="57"/>
      <c r="M129" s="57"/>
      <c r="N129" s="57"/>
      <c r="O129" s="57"/>
    </row>
    <row r="130" spans="1:15" s="1" customFormat="1" ht="20.15" customHeight="1">
      <c r="A130" s="57"/>
      <c r="B130" s="57"/>
      <c r="C130" s="57"/>
      <c r="D130" s="57"/>
      <c r="E130" s="57"/>
      <c r="F130" s="57"/>
      <c r="G130" s="57"/>
      <c r="H130" s="57"/>
      <c r="I130" s="57"/>
      <c r="J130" s="57"/>
      <c r="K130" s="57"/>
      <c r="L130" s="57"/>
      <c r="M130" s="57"/>
      <c r="N130" s="57"/>
      <c r="O130" s="57"/>
    </row>
  </sheetData>
  <mergeCells count="3">
    <mergeCell ref="A1:L1"/>
    <mergeCell ref="M1:O1"/>
    <mergeCell ref="C6:O6"/>
  </mergeCells>
  <hyperlinks>
    <hyperlink ref="H43" r:id="rId1" display="mailto:moshikomi@junior.ofa.or.jp"/>
  </hyperlinks>
  <printOptions/>
  <pageMargins left="0.39370078740157477" right="0.39370078740157477" top="0.39370078740157477" bottom="0.39370078740157477" header="0.5118110236220472" footer="0.5118110236220472"/>
  <pageSetup fitToHeight="2" fitToWidth="1" horizontalDpi="600" verticalDpi="600" orientation="portrait" paperSize="9" scale="6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0"/>
  </sheetPr>
  <dimension ref="A1:J1555"/>
  <sheetViews>
    <sheetView zoomScale="85" zoomScaleNormal="85" workbookViewId="0" topLeftCell="A1">
      <selection activeCell="B1" sqref="B1"/>
    </sheetView>
  </sheetViews>
  <sheetFormatPr defaultColWidth="9.00390625" defaultRowHeight="13.5"/>
  <cols>
    <col min="1" max="1" width="31.625" style="636" bestFit="1" customWidth="1"/>
    <col min="2" max="10" width="9.50390625" style="435" customWidth="1"/>
    <col min="11" max="16384" width="9.00390625" style="636" customWidth="1"/>
  </cols>
  <sheetData>
    <row r="1" spans="1:10" ht="13.5">
      <c r="A1" s="637" t="str">
        <f aca="true" t="shared" si="0" ref="A1:A64">CONCATENATE(B1,"_",C1)</f>
        <v>大会参加チーム名_背番号</v>
      </c>
      <c r="B1" s="435" t="s">
        <v>889</v>
      </c>
      <c r="C1" s="435" t="s">
        <v>571</v>
      </c>
      <c r="D1" s="435" t="s">
        <v>890</v>
      </c>
      <c r="E1" s="435" t="s">
        <v>891</v>
      </c>
      <c r="F1" s="435" t="s">
        <v>892</v>
      </c>
      <c r="G1" s="435" t="s">
        <v>254</v>
      </c>
      <c r="H1" s="435" t="s">
        <v>893</v>
      </c>
      <c r="I1" s="435" t="s">
        <v>894</v>
      </c>
      <c r="J1" s="435" t="s">
        <v>895</v>
      </c>
    </row>
    <row r="2" spans="1:8" ht="13.5">
      <c r="A2" s="636" t="str">
        <f t="shared" si="0"/>
        <v>ＭＦＣ三花少年サッカー教室_1</v>
      </c>
      <c r="B2" s="435" t="s">
        <v>896</v>
      </c>
      <c r="C2" s="435" t="str">
        <f>("1")</f>
        <v>1</v>
      </c>
      <c r="D2" s="435" t="s">
        <v>897</v>
      </c>
      <c r="E2" s="435" t="s">
        <v>898</v>
      </c>
      <c r="F2" s="435" t="s">
        <v>899</v>
      </c>
      <c r="G2" s="435">
        <v>5</v>
      </c>
      <c r="H2" s="435" t="s">
        <v>900</v>
      </c>
    </row>
    <row r="3" spans="1:8" ht="13.5">
      <c r="A3" s="636" t="str">
        <f t="shared" si="0"/>
        <v>ＭＦＣ三花少年サッカー教室_2</v>
      </c>
      <c r="B3" s="435" t="s">
        <v>896</v>
      </c>
      <c r="C3" s="435" t="str">
        <f>("2")</f>
        <v>2</v>
      </c>
      <c r="D3" s="435" t="s">
        <v>901</v>
      </c>
      <c r="E3" s="435" t="s">
        <v>902</v>
      </c>
      <c r="F3" s="435" t="s">
        <v>903</v>
      </c>
      <c r="G3" s="435">
        <v>3</v>
      </c>
      <c r="H3" s="435" t="s">
        <v>900</v>
      </c>
    </row>
    <row r="4" spans="1:8" ht="13.5">
      <c r="A4" s="636" t="str">
        <f t="shared" si="0"/>
        <v>ＭＦＣ三花少年サッカー教室_3</v>
      </c>
      <c r="B4" s="435" t="s">
        <v>896</v>
      </c>
      <c r="C4" s="435" t="str">
        <f>("3")</f>
        <v>3</v>
      </c>
      <c r="D4" s="435" t="s">
        <v>901</v>
      </c>
      <c r="E4" s="435" t="s">
        <v>904</v>
      </c>
      <c r="F4" s="435" t="s">
        <v>905</v>
      </c>
      <c r="G4" s="435">
        <v>3</v>
      </c>
      <c r="H4" s="435" t="s">
        <v>900</v>
      </c>
    </row>
    <row r="5" spans="1:8" ht="13.5">
      <c r="A5" s="636" t="str">
        <f t="shared" si="0"/>
        <v>ＭＦＣ三花少年サッカー教室_4</v>
      </c>
      <c r="B5" s="435" t="s">
        <v>896</v>
      </c>
      <c r="C5" s="435" t="str">
        <f>("4")</f>
        <v>4</v>
      </c>
      <c r="D5" s="435" t="s">
        <v>901</v>
      </c>
      <c r="E5" s="435" t="s">
        <v>906</v>
      </c>
      <c r="F5" s="435" t="s">
        <v>907</v>
      </c>
      <c r="G5" s="435">
        <v>4</v>
      </c>
      <c r="H5" s="435" t="s">
        <v>900</v>
      </c>
    </row>
    <row r="6" spans="1:8" ht="13.5">
      <c r="A6" s="636" t="str">
        <f t="shared" si="0"/>
        <v>ＭＦＣ三花少年サッカー教室_5</v>
      </c>
      <c r="B6" s="435" t="s">
        <v>896</v>
      </c>
      <c r="C6" s="435" t="str">
        <f>("5")</f>
        <v>5</v>
      </c>
      <c r="D6" s="435" t="s">
        <v>908</v>
      </c>
      <c r="E6" s="435" t="s">
        <v>909</v>
      </c>
      <c r="F6" s="435" t="s">
        <v>910</v>
      </c>
      <c r="G6" s="435">
        <v>5</v>
      </c>
      <c r="H6" s="435" t="s">
        <v>911</v>
      </c>
    </row>
    <row r="7" spans="1:8" ht="13.5">
      <c r="A7" s="636" t="str">
        <f t="shared" si="0"/>
        <v>ＭＦＣ三花少年サッカー教室_6</v>
      </c>
      <c r="B7" s="435" t="s">
        <v>896</v>
      </c>
      <c r="C7" s="435" t="str">
        <f>("6")</f>
        <v>6</v>
      </c>
      <c r="D7" s="435" t="s">
        <v>908</v>
      </c>
      <c r="E7" s="435" t="s">
        <v>912</v>
      </c>
      <c r="F7" s="435" t="s">
        <v>913</v>
      </c>
      <c r="G7" s="435">
        <v>5</v>
      </c>
      <c r="H7" s="435" t="s">
        <v>900</v>
      </c>
    </row>
    <row r="8" spans="1:8" ht="13.5">
      <c r="A8" s="636" t="str">
        <f t="shared" si="0"/>
        <v>ＭＦＣ三花少年サッカー教室_7</v>
      </c>
      <c r="B8" s="435" t="s">
        <v>896</v>
      </c>
      <c r="C8" s="435" t="str">
        <f>("7")</f>
        <v>7</v>
      </c>
      <c r="D8" s="435" t="s">
        <v>901</v>
      </c>
      <c r="E8" s="435" t="s">
        <v>914</v>
      </c>
      <c r="F8" s="435" t="s">
        <v>915</v>
      </c>
      <c r="G8" s="435">
        <v>5</v>
      </c>
      <c r="H8" s="435" t="s">
        <v>900</v>
      </c>
    </row>
    <row r="9" spans="1:8" ht="13.5">
      <c r="A9" s="636" t="str">
        <f t="shared" si="0"/>
        <v>ＭＦＣ三花少年サッカー教室_8</v>
      </c>
      <c r="B9" s="435" t="s">
        <v>896</v>
      </c>
      <c r="C9" s="435" t="str">
        <f>("8")</f>
        <v>8</v>
      </c>
      <c r="D9" s="435" t="s">
        <v>908</v>
      </c>
      <c r="E9" s="435" t="s">
        <v>916</v>
      </c>
      <c r="F9" s="435" t="s">
        <v>917</v>
      </c>
      <c r="G9" s="435">
        <v>5</v>
      </c>
      <c r="H9" s="435" t="s">
        <v>900</v>
      </c>
    </row>
    <row r="10" spans="1:8" ht="13.5">
      <c r="A10" s="636" t="str">
        <f t="shared" si="0"/>
        <v>ＭＦＣ三花少年サッカー教室_9</v>
      </c>
      <c r="B10" s="435" t="s">
        <v>896</v>
      </c>
      <c r="C10" s="435" t="str">
        <f>("9")</f>
        <v>9</v>
      </c>
      <c r="D10" s="435" t="s">
        <v>901</v>
      </c>
      <c r="E10" s="435" t="s">
        <v>918</v>
      </c>
      <c r="F10" s="435" t="s">
        <v>919</v>
      </c>
      <c r="G10" s="435">
        <v>3</v>
      </c>
      <c r="H10" s="435" t="s">
        <v>900</v>
      </c>
    </row>
    <row r="11" spans="1:8" ht="13.5">
      <c r="A11" s="636" t="str">
        <f t="shared" si="0"/>
        <v>ＭＦＣ三花少年サッカー教室_11</v>
      </c>
      <c r="B11" s="435" t="s">
        <v>896</v>
      </c>
      <c r="C11" s="435" t="str">
        <f>("11")</f>
        <v>11</v>
      </c>
      <c r="D11" s="435" t="s">
        <v>901</v>
      </c>
      <c r="E11" s="435" t="s">
        <v>920</v>
      </c>
      <c r="F11" s="435" t="s">
        <v>921</v>
      </c>
      <c r="G11" s="435">
        <v>5</v>
      </c>
      <c r="H11" s="435" t="s">
        <v>911</v>
      </c>
    </row>
    <row r="12" spans="1:8" ht="13.5">
      <c r="A12" s="636" t="str">
        <f t="shared" si="0"/>
        <v>ＭＦＣ三花少年サッカー教室_12</v>
      </c>
      <c r="B12" s="435" t="s">
        <v>896</v>
      </c>
      <c r="C12" s="435" t="str">
        <f>("12")</f>
        <v>12</v>
      </c>
      <c r="D12" s="435" t="s">
        <v>901</v>
      </c>
      <c r="E12" s="435" t="s">
        <v>922</v>
      </c>
      <c r="F12" s="435" t="s">
        <v>923</v>
      </c>
      <c r="G12" s="435">
        <v>4</v>
      </c>
      <c r="H12" s="435" t="s">
        <v>900</v>
      </c>
    </row>
    <row r="13" spans="1:8" ht="13.5">
      <c r="A13" s="636" t="str">
        <f t="shared" si="0"/>
        <v>ＭＦＣ三花少年サッカー教室_13</v>
      </c>
      <c r="B13" s="435" t="s">
        <v>896</v>
      </c>
      <c r="C13" s="435" t="str">
        <f>("13")</f>
        <v>13</v>
      </c>
      <c r="D13" s="435" t="s">
        <v>908</v>
      </c>
      <c r="E13" s="435" t="s">
        <v>924</v>
      </c>
      <c r="F13" s="435" t="s">
        <v>925</v>
      </c>
      <c r="G13" s="435">
        <v>4</v>
      </c>
      <c r="H13" s="435" t="s">
        <v>900</v>
      </c>
    </row>
    <row r="14" spans="1:8" ht="13.5">
      <c r="A14" s="636" t="str">
        <f t="shared" si="0"/>
        <v>ＭＦＣ三花少年サッカー教室_14</v>
      </c>
      <c r="B14" s="435" t="s">
        <v>896</v>
      </c>
      <c r="C14" s="435" t="str">
        <f>("14")</f>
        <v>14</v>
      </c>
      <c r="D14" s="435" t="s">
        <v>926</v>
      </c>
      <c r="E14" s="435" t="s">
        <v>927</v>
      </c>
      <c r="F14" s="435" t="s">
        <v>928</v>
      </c>
      <c r="G14" s="435">
        <v>4</v>
      </c>
      <c r="H14" s="435" t="s">
        <v>900</v>
      </c>
    </row>
    <row r="15" spans="1:8" ht="13.5">
      <c r="A15" s="636" t="str">
        <f t="shared" si="0"/>
        <v>ＭＦＣ三花少年サッカー教室_15</v>
      </c>
      <c r="B15" s="435" t="s">
        <v>896</v>
      </c>
      <c r="C15" s="435" t="str">
        <f>("15")</f>
        <v>15</v>
      </c>
      <c r="D15" s="435" t="s">
        <v>897</v>
      </c>
      <c r="E15" s="435" t="s">
        <v>929</v>
      </c>
      <c r="F15" s="435" t="s">
        <v>930</v>
      </c>
      <c r="G15" s="435">
        <v>5</v>
      </c>
      <c r="H15" s="435" t="s">
        <v>900</v>
      </c>
    </row>
    <row r="16" spans="1:8" ht="13.5">
      <c r="A16" s="636" t="str">
        <f t="shared" si="0"/>
        <v>ＭＦＣ三花少年サッカー教室_16</v>
      </c>
      <c r="B16" s="435" t="s">
        <v>896</v>
      </c>
      <c r="C16" s="435" t="str">
        <f>("16")</f>
        <v>16</v>
      </c>
      <c r="D16" s="435" t="s">
        <v>926</v>
      </c>
      <c r="E16" s="435" t="s">
        <v>931</v>
      </c>
      <c r="F16" s="435" t="s">
        <v>932</v>
      </c>
      <c r="G16" s="435">
        <v>3</v>
      </c>
      <c r="H16" s="435" t="s">
        <v>900</v>
      </c>
    </row>
    <row r="17" spans="1:9" ht="13.5">
      <c r="A17" s="636" t="str">
        <f t="shared" si="0"/>
        <v>ＭＦＣ三花少年サッカー教室_17</v>
      </c>
      <c r="B17" s="435" t="s">
        <v>896</v>
      </c>
      <c r="C17" s="435" t="str">
        <f>("17")</f>
        <v>17</v>
      </c>
      <c r="D17" s="435" t="s">
        <v>926</v>
      </c>
      <c r="E17" s="435" t="s">
        <v>933</v>
      </c>
      <c r="F17" s="435" t="s">
        <v>934</v>
      </c>
      <c r="G17" s="435">
        <v>5</v>
      </c>
      <c r="H17" s="435" t="s">
        <v>900</v>
      </c>
      <c r="I17" s="435" t="s">
        <v>15</v>
      </c>
    </row>
    <row r="18" spans="1:8" ht="13.5">
      <c r="A18" s="636" t="str">
        <f t="shared" si="0"/>
        <v>若宮サッカースポーツ少年団_1</v>
      </c>
      <c r="B18" s="435" t="s">
        <v>935</v>
      </c>
      <c r="C18" s="435" t="str">
        <f>("1")</f>
        <v>1</v>
      </c>
      <c r="D18" s="435" t="s">
        <v>897</v>
      </c>
      <c r="E18" s="435" t="s">
        <v>936</v>
      </c>
      <c r="F18" s="435" t="s">
        <v>937</v>
      </c>
      <c r="G18" s="435">
        <v>5</v>
      </c>
      <c r="H18" s="435" t="s">
        <v>900</v>
      </c>
    </row>
    <row r="19" spans="1:8" ht="13.5">
      <c r="A19" s="636" t="str">
        <f t="shared" si="0"/>
        <v>若宮サッカースポーツ少年団_2</v>
      </c>
      <c r="B19" s="435" t="s">
        <v>935</v>
      </c>
      <c r="C19" s="435" t="str">
        <f>("2")</f>
        <v>2</v>
      </c>
      <c r="D19" s="435" t="s">
        <v>901</v>
      </c>
      <c r="E19" s="435" t="s">
        <v>938</v>
      </c>
      <c r="F19" s="435" t="s">
        <v>939</v>
      </c>
      <c r="G19" s="435">
        <v>5</v>
      </c>
      <c r="H19" s="435" t="s">
        <v>900</v>
      </c>
    </row>
    <row r="20" spans="1:8" ht="13.5">
      <c r="A20" s="636" t="str">
        <f t="shared" si="0"/>
        <v>若宮サッカースポーツ少年団_4</v>
      </c>
      <c r="B20" s="435" t="s">
        <v>935</v>
      </c>
      <c r="C20" s="435" t="str">
        <f>("4")</f>
        <v>4</v>
      </c>
      <c r="D20" s="435" t="s">
        <v>926</v>
      </c>
      <c r="E20" s="435" t="s">
        <v>940</v>
      </c>
      <c r="F20" s="435" t="s">
        <v>941</v>
      </c>
      <c r="G20" s="435">
        <v>3</v>
      </c>
      <c r="H20" s="435" t="s">
        <v>900</v>
      </c>
    </row>
    <row r="21" spans="1:9" ht="13.5">
      <c r="A21" s="636" t="str">
        <f t="shared" si="0"/>
        <v>若宮サッカースポーツ少年団_6</v>
      </c>
      <c r="B21" s="435" t="s">
        <v>935</v>
      </c>
      <c r="C21" s="435" t="str">
        <f>("6")</f>
        <v>6</v>
      </c>
      <c r="D21" s="435" t="s">
        <v>908</v>
      </c>
      <c r="E21" s="435" t="s">
        <v>942</v>
      </c>
      <c r="F21" s="435" t="s">
        <v>943</v>
      </c>
      <c r="G21" s="435">
        <v>5</v>
      </c>
      <c r="H21" s="435" t="s">
        <v>900</v>
      </c>
      <c r="I21" s="435" t="s">
        <v>15</v>
      </c>
    </row>
    <row r="22" spans="1:8" ht="13.5">
      <c r="A22" s="636" t="str">
        <f t="shared" si="0"/>
        <v>若宮サッカースポーツ少年団_7</v>
      </c>
      <c r="B22" s="435" t="s">
        <v>935</v>
      </c>
      <c r="C22" s="435" t="str">
        <f>("7")</f>
        <v>7</v>
      </c>
      <c r="D22" s="435" t="s">
        <v>908</v>
      </c>
      <c r="E22" s="435" t="s">
        <v>944</v>
      </c>
      <c r="F22" s="435" t="s">
        <v>945</v>
      </c>
      <c r="G22" s="435">
        <v>5</v>
      </c>
      <c r="H22" s="435" t="s">
        <v>900</v>
      </c>
    </row>
    <row r="23" spans="1:8" ht="13.5">
      <c r="A23" s="636" t="str">
        <f t="shared" si="0"/>
        <v>若宮サッカースポーツ少年団_8</v>
      </c>
      <c r="B23" s="435" t="s">
        <v>935</v>
      </c>
      <c r="C23" s="435" t="str">
        <f>("8")</f>
        <v>8</v>
      </c>
      <c r="D23" s="435" t="s">
        <v>908</v>
      </c>
      <c r="E23" s="435" t="s">
        <v>946</v>
      </c>
      <c r="F23" s="435" t="s">
        <v>947</v>
      </c>
      <c r="G23" s="435">
        <v>5</v>
      </c>
      <c r="H23" s="435" t="s">
        <v>900</v>
      </c>
    </row>
    <row r="24" spans="1:8" ht="13.5">
      <c r="A24" s="636" t="str">
        <f t="shared" si="0"/>
        <v>若宮サッカースポーツ少年団_9</v>
      </c>
      <c r="B24" s="435" t="s">
        <v>935</v>
      </c>
      <c r="C24" s="435" t="str">
        <f>("9")</f>
        <v>9</v>
      </c>
      <c r="D24" s="435" t="s">
        <v>901</v>
      </c>
      <c r="E24" s="435" t="s">
        <v>948</v>
      </c>
      <c r="F24" s="435" t="s">
        <v>949</v>
      </c>
      <c r="G24" s="435">
        <v>4</v>
      </c>
      <c r="H24" s="435" t="s">
        <v>900</v>
      </c>
    </row>
    <row r="25" spans="1:8" ht="13.5">
      <c r="A25" s="636" t="str">
        <f t="shared" si="0"/>
        <v>若宮サッカースポーツ少年団_11</v>
      </c>
      <c r="B25" s="435" t="s">
        <v>935</v>
      </c>
      <c r="C25" s="435" t="str">
        <f>("11")</f>
        <v>11</v>
      </c>
      <c r="D25" s="435" t="s">
        <v>901</v>
      </c>
      <c r="E25" s="435" t="s">
        <v>950</v>
      </c>
      <c r="F25" s="435" t="s">
        <v>951</v>
      </c>
      <c r="G25" s="435">
        <v>4</v>
      </c>
      <c r="H25" s="435" t="s">
        <v>900</v>
      </c>
    </row>
    <row r="26" spans="1:8" ht="13.5">
      <c r="A26" s="636" t="str">
        <f t="shared" si="0"/>
        <v>若宮サッカースポーツ少年団_12</v>
      </c>
      <c r="B26" s="435" t="s">
        <v>935</v>
      </c>
      <c r="C26" s="435" t="str">
        <f>("12")</f>
        <v>12</v>
      </c>
      <c r="D26" s="435" t="s">
        <v>926</v>
      </c>
      <c r="E26" s="435" t="s">
        <v>952</v>
      </c>
      <c r="F26" s="435" t="s">
        <v>953</v>
      </c>
      <c r="G26" s="435">
        <v>4</v>
      </c>
      <c r="H26" s="435" t="s">
        <v>900</v>
      </c>
    </row>
    <row r="27" spans="1:8" ht="13.5">
      <c r="A27" s="636" t="str">
        <f t="shared" si="0"/>
        <v>若宮サッカースポーツ少年団_13</v>
      </c>
      <c r="B27" s="435" t="s">
        <v>935</v>
      </c>
      <c r="C27" s="435" t="str">
        <f>("13")</f>
        <v>13</v>
      </c>
      <c r="D27" s="435" t="s">
        <v>908</v>
      </c>
      <c r="E27" s="435" t="s">
        <v>954</v>
      </c>
      <c r="F27" s="435" t="s">
        <v>955</v>
      </c>
      <c r="G27" s="435">
        <v>3</v>
      </c>
      <c r="H27" s="435" t="s">
        <v>900</v>
      </c>
    </row>
    <row r="28" spans="1:8" ht="13.5">
      <c r="A28" s="636" t="str">
        <f t="shared" si="0"/>
        <v>若宮サッカースポーツ少年団_14</v>
      </c>
      <c r="B28" s="435" t="s">
        <v>935</v>
      </c>
      <c r="C28" s="435" t="str">
        <f>("14")</f>
        <v>14</v>
      </c>
      <c r="D28" s="435" t="s">
        <v>901</v>
      </c>
      <c r="E28" s="435" t="s">
        <v>956</v>
      </c>
      <c r="F28" s="435" t="s">
        <v>957</v>
      </c>
      <c r="G28" s="435">
        <v>3</v>
      </c>
      <c r="H28" s="435" t="s">
        <v>900</v>
      </c>
    </row>
    <row r="29" spans="1:8" ht="13.5">
      <c r="A29" s="636" t="str">
        <f t="shared" si="0"/>
        <v>若宮サッカースポーツ少年団_15</v>
      </c>
      <c r="B29" s="435" t="s">
        <v>935</v>
      </c>
      <c r="C29" s="435" t="str">
        <f>("15")</f>
        <v>15</v>
      </c>
      <c r="D29" s="435" t="s">
        <v>901</v>
      </c>
      <c r="E29" s="435" t="s">
        <v>958</v>
      </c>
      <c r="F29" s="435" t="s">
        <v>959</v>
      </c>
      <c r="G29" s="435">
        <v>3</v>
      </c>
      <c r="H29" s="435" t="s">
        <v>900</v>
      </c>
    </row>
    <row r="30" spans="1:8" ht="13.5">
      <c r="A30" s="636" t="str">
        <f t="shared" si="0"/>
        <v>若宮サッカースポーツ少年団_16</v>
      </c>
      <c r="B30" s="435" t="s">
        <v>935</v>
      </c>
      <c r="C30" s="435" t="str">
        <f>("16")</f>
        <v>16</v>
      </c>
      <c r="D30" s="435" t="s">
        <v>897</v>
      </c>
      <c r="E30" s="435" t="s">
        <v>960</v>
      </c>
      <c r="F30" s="435" t="s">
        <v>961</v>
      </c>
      <c r="G30" s="435">
        <v>3</v>
      </c>
      <c r="H30" s="435" t="s">
        <v>900</v>
      </c>
    </row>
    <row r="31" spans="1:8" ht="13.5">
      <c r="A31" s="636" t="str">
        <f t="shared" si="0"/>
        <v>咸宜日隈ｓｃ_1</v>
      </c>
      <c r="B31" s="435" t="s">
        <v>962</v>
      </c>
      <c r="C31" s="435" t="str">
        <f>("1")</f>
        <v>1</v>
      </c>
      <c r="D31" s="435" t="s">
        <v>897</v>
      </c>
      <c r="E31" s="435" t="s">
        <v>963</v>
      </c>
      <c r="F31" s="435" t="s">
        <v>964</v>
      </c>
      <c r="G31" s="435">
        <v>4</v>
      </c>
      <c r="H31" s="435" t="s">
        <v>900</v>
      </c>
    </row>
    <row r="32" spans="1:8" ht="13.5">
      <c r="A32" s="636" t="str">
        <f t="shared" si="0"/>
        <v>咸宜日隈ｓｃ_3</v>
      </c>
      <c r="B32" s="435" t="s">
        <v>962</v>
      </c>
      <c r="C32" s="435" t="str">
        <f>("3")</f>
        <v>3</v>
      </c>
      <c r="D32" s="435" t="s">
        <v>901</v>
      </c>
      <c r="E32" s="435" t="s">
        <v>965</v>
      </c>
      <c r="F32" s="435" t="s">
        <v>966</v>
      </c>
      <c r="G32" s="435">
        <v>4</v>
      </c>
      <c r="H32" s="435" t="s">
        <v>900</v>
      </c>
    </row>
    <row r="33" spans="1:8" ht="13.5">
      <c r="A33" s="636" t="str">
        <f t="shared" si="0"/>
        <v>咸宜日隈ｓｃ_4</v>
      </c>
      <c r="B33" s="435" t="s">
        <v>962</v>
      </c>
      <c r="C33" s="435" t="str">
        <f>("4")</f>
        <v>4</v>
      </c>
      <c r="D33" s="435" t="s">
        <v>901</v>
      </c>
      <c r="E33" s="435" t="s">
        <v>967</v>
      </c>
      <c r="F33" s="435" t="s">
        <v>968</v>
      </c>
      <c r="G33" s="435">
        <v>3</v>
      </c>
      <c r="H33" s="435" t="s">
        <v>911</v>
      </c>
    </row>
    <row r="34" spans="1:8" ht="13.5">
      <c r="A34" s="636" t="str">
        <f t="shared" si="0"/>
        <v>咸宜日隈ｓｃ_5</v>
      </c>
      <c r="B34" s="435" t="s">
        <v>962</v>
      </c>
      <c r="C34" s="435" t="str">
        <f>("5")</f>
        <v>5</v>
      </c>
      <c r="D34" s="435" t="s">
        <v>908</v>
      </c>
      <c r="E34" s="435" t="s">
        <v>969</v>
      </c>
      <c r="F34" s="435" t="s">
        <v>970</v>
      </c>
      <c r="G34" s="435">
        <v>4</v>
      </c>
      <c r="H34" s="435" t="s">
        <v>900</v>
      </c>
    </row>
    <row r="35" spans="1:8" ht="13.5">
      <c r="A35" s="636" t="str">
        <f t="shared" si="0"/>
        <v>咸宜日隈ｓｃ_6</v>
      </c>
      <c r="B35" s="435" t="s">
        <v>962</v>
      </c>
      <c r="C35" s="435" t="str">
        <f>("6")</f>
        <v>6</v>
      </c>
      <c r="D35" s="435" t="s">
        <v>901</v>
      </c>
      <c r="E35" s="435" t="s">
        <v>971</v>
      </c>
      <c r="F35" s="435" t="s">
        <v>972</v>
      </c>
      <c r="G35" s="435">
        <v>4</v>
      </c>
      <c r="H35" s="435" t="s">
        <v>900</v>
      </c>
    </row>
    <row r="36" spans="1:10" ht="13.5">
      <c r="A36" s="636" t="str">
        <f t="shared" si="0"/>
        <v>咸宜日隈ｓｃ_7</v>
      </c>
      <c r="B36" s="435" t="s">
        <v>962</v>
      </c>
      <c r="C36" s="435" t="str">
        <f>("7")</f>
        <v>7</v>
      </c>
      <c r="D36" s="435" t="s">
        <v>908</v>
      </c>
      <c r="E36" s="435" t="s">
        <v>973</v>
      </c>
      <c r="F36" s="435" t="s">
        <v>974</v>
      </c>
      <c r="G36" s="435">
        <v>3</v>
      </c>
      <c r="H36" s="435" t="s">
        <v>900</v>
      </c>
      <c r="J36" s="435" t="s">
        <v>935</v>
      </c>
    </row>
    <row r="37" spans="1:8" ht="13.5">
      <c r="A37" s="636" t="str">
        <f t="shared" si="0"/>
        <v>咸宜日隈ｓｃ_11</v>
      </c>
      <c r="B37" s="435" t="s">
        <v>962</v>
      </c>
      <c r="C37" s="435" t="str">
        <f>("11")</f>
        <v>11</v>
      </c>
      <c r="D37" s="435" t="s">
        <v>901</v>
      </c>
      <c r="E37" s="435" t="s">
        <v>975</v>
      </c>
      <c r="F37" s="435" t="s">
        <v>976</v>
      </c>
      <c r="G37" s="435">
        <v>3</v>
      </c>
      <c r="H37" s="435" t="s">
        <v>900</v>
      </c>
    </row>
    <row r="38" spans="1:8" ht="13.5">
      <c r="A38" s="636" t="str">
        <f t="shared" si="0"/>
        <v>咸宜日隈ｓｃ_12</v>
      </c>
      <c r="B38" s="435" t="s">
        <v>962</v>
      </c>
      <c r="C38" s="435" t="str">
        <f>("12")</f>
        <v>12</v>
      </c>
      <c r="D38" s="435" t="s">
        <v>901</v>
      </c>
      <c r="E38" s="435" t="s">
        <v>977</v>
      </c>
      <c r="F38" s="435" t="s">
        <v>978</v>
      </c>
      <c r="G38" s="435">
        <v>5</v>
      </c>
      <c r="H38" s="435" t="s">
        <v>911</v>
      </c>
    </row>
    <row r="39" spans="1:8" ht="13.5">
      <c r="A39" s="636" t="str">
        <f t="shared" si="0"/>
        <v>咸宜日隈ｓｃ_13</v>
      </c>
      <c r="B39" s="435" t="s">
        <v>962</v>
      </c>
      <c r="C39" s="435" t="str">
        <f>("13")</f>
        <v>13</v>
      </c>
      <c r="D39" s="435" t="s">
        <v>926</v>
      </c>
      <c r="E39" s="435" t="s">
        <v>979</v>
      </c>
      <c r="F39" s="435" t="s">
        <v>980</v>
      </c>
      <c r="G39" s="435">
        <v>2</v>
      </c>
      <c r="H39" s="435" t="s">
        <v>900</v>
      </c>
    </row>
    <row r="40" spans="1:8" ht="13.5">
      <c r="A40" s="636" t="str">
        <f t="shared" si="0"/>
        <v>咸宜日隈ｓｃ_19</v>
      </c>
      <c r="B40" s="435" t="s">
        <v>962</v>
      </c>
      <c r="C40" s="435" t="str">
        <f>("19")</f>
        <v>19</v>
      </c>
      <c r="D40" s="435" t="s">
        <v>926</v>
      </c>
      <c r="E40" s="435" t="s">
        <v>981</v>
      </c>
      <c r="F40" s="435" t="s">
        <v>982</v>
      </c>
      <c r="G40" s="435">
        <v>3</v>
      </c>
      <c r="H40" s="435" t="s">
        <v>900</v>
      </c>
    </row>
    <row r="41" spans="1:8" ht="13.5">
      <c r="A41" s="636" t="str">
        <f t="shared" si="0"/>
        <v>咸宜日隈ｓｃ_22</v>
      </c>
      <c r="B41" s="435" t="s">
        <v>962</v>
      </c>
      <c r="C41" s="435" t="str">
        <f>("22")</f>
        <v>22</v>
      </c>
      <c r="D41" s="435" t="s">
        <v>926</v>
      </c>
      <c r="E41" s="435" t="s">
        <v>983</v>
      </c>
      <c r="F41" s="435" t="s">
        <v>984</v>
      </c>
      <c r="G41" s="435">
        <v>2</v>
      </c>
      <c r="H41" s="435" t="s">
        <v>900</v>
      </c>
    </row>
    <row r="42" spans="1:9" ht="13.5">
      <c r="A42" s="636" t="str">
        <f t="shared" si="0"/>
        <v>咸宜日隈ｓｃ_24</v>
      </c>
      <c r="B42" s="435" t="s">
        <v>962</v>
      </c>
      <c r="C42" s="435" t="str">
        <f>("24")</f>
        <v>24</v>
      </c>
      <c r="D42" s="435" t="s">
        <v>908</v>
      </c>
      <c r="E42" s="435" t="s">
        <v>985</v>
      </c>
      <c r="F42" s="435" t="s">
        <v>986</v>
      </c>
      <c r="G42" s="435">
        <v>5</v>
      </c>
      <c r="H42" s="435" t="s">
        <v>900</v>
      </c>
      <c r="I42" s="435" t="s">
        <v>15</v>
      </c>
    </row>
    <row r="43" spans="1:8" ht="13.5">
      <c r="A43" s="636" t="str">
        <f t="shared" si="0"/>
        <v>咸宜日隈ｓｃ_30</v>
      </c>
      <c r="B43" s="435" t="s">
        <v>962</v>
      </c>
      <c r="C43" s="435" t="str">
        <f>("30")</f>
        <v>30</v>
      </c>
      <c r="D43" s="435" t="s">
        <v>901</v>
      </c>
      <c r="E43" s="435" t="s">
        <v>987</v>
      </c>
      <c r="F43" s="435" t="s">
        <v>988</v>
      </c>
      <c r="G43" s="435">
        <v>5</v>
      </c>
      <c r="H43" s="435" t="s">
        <v>900</v>
      </c>
    </row>
    <row r="44" spans="1:8" ht="13.5">
      <c r="A44" s="636" t="str">
        <f t="shared" si="0"/>
        <v>ＦＣアリアーレ_1</v>
      </c>
      <c r="B44" s="435" t="s">
        <v>989</v>
      </c>
      <c r="C44" s="435" t="str">
        <f>("1")</f>
        <v>1</v>
      </c>
      <c r="D44" s="435" t="s">
        <v>897</v>
      </c>
      <c r="E44" s="435" t="s">
        <v>990</v>
      </c>
      <c r="F44" s="435" t="s">
        <v>991</v>
      </c>
      <c r="G44" s="435">
        <v>5</v>
      </c>
      <c r="H44" s="435" t="s">
        <v>900</v>
      </c>
    </row>
    <row r="45" spans="1:8" ht="13.5">
      <c r="A45" s="636" t="str">
        <f t="shared" si="0"/>
        <v>ＦＣアリアーレ_2</v>
      </c>
      <c r="B45" s="435" t="s">
        <v>989</v>
      </c>
      <c r="C45" s="435" t="str">
        <f>("2")</f>
        <v>2</v>
      </c>
      <c r="D45" s="435" t="s">
        <v>908</v>
      </c>
      <c r="E45" s="435" t="s">
        <v>992</v>
      </c>
      <c r="F45" s="435" t="s">
        <v>993</v>
      </c>
      <c r="G45" s="435">
        <v>5</v>
      </c>
      <c r="H45" s="435" t="s">
        <v>900</v>
      </c>
    </row>
    <row r="46" spans="1:8" ht="13.5">
      <c r="A46" s="636" t="str">
        <f t="shared" si="0"/>
        <v>ＦＣアリアーレ_3</v>
      </c>
      <c r="B46" s="435" t="s">
        <v>989</v>
      </c>
      <c r="C46" s="435" t="str">
        <f>("3")</f>
        <v>3</v>
      </c>
      <c r="D46" s="435" t="s">
        <v>901</v>
      </c>
      <c r="E46" s="435" t="s">
        <v>994</v>
      </c>
      <c r="F46" s="435" t="s">
        <v>995</v>
      </c>
      <c r="G46" s="435">
        <v>4</v>
      </c>
      <c r="H46" s="435" t="s">
        <v>900</v>
      </c>
    </row>
    <row r="47" spans="1:8" ht="13.5">
      <c r="A47" s="636" t="str">
        <f t="shared" si="0"/>
        <v>ＦＣアリアーレ_4</v>
      </c>
      <c r="B47" s="435" t="s">
        <v>989</v>
      </c>
      <c r="C47" s="435" t="str">
        <f>("4")</f>
        <v>4</v>
      </c>
      <c r="D47" s="435" t="s">
        <v>908</v>
      </c>
      <c r="E47" s="435" t="s">
        <v>996</v>
      </c>
      <c r="F47" s="435" t="s">
        <v>997</v>
      </c>
      <c r="G47" s="435">
        <v>5</v>
      </c>
      <c r="H47" s="435" t="s">
        <v>900</v>
      </c>
    </row>
    <row r="48" spans="1:10" ht="13.5">
      <c r="A48" s="636" t="str">
        <f t="shared" si="0"/>
        <v>ＦＣアリアーレ_5</v>
      </c>
      <c r="B48" s="435" t="s">
        <v>989</v>
      </c>
      <c r="C48" s="435" t="str">
        <f>("5")</f>
        <v>5</v>
      </c>
      <c r="D48" s="435" t="s">
        <v>908</v>
      </c>
      <c r="E48" s="435" t="s">
        <v>998</v>
      </c>
      <c r="F48" s="435" t="s">
        <v>999</v>
      </c>
      <c r="G48" s="435">
        <v>5</v>
      </c>
      <c r="H48" s="435" t="s">
        <v>900</v>
      </c>
      <c r="J48" s="435" t="s">
        <v>1000</v>
      </c>
    </row>
    <row r="49" spans="1:10" ht="13.5">
      <c r="A49" s="636" t="str">
        <f t="shared" si="0"/>
        <v>ＦＣアリアーレ_6</v>
      </c>
      <c r="B49" s="435" t="s">
        <v>989</v>
      </c>
      <c r="C49" s="435" t="str">
        <f>("6")</f>
        <v>6</v>
      </c>
      <c r="D49" s="435" t="s">
        <v>901</v>
      </c>
      <c r="E49" s="435" t="s">
        <v>1001</v>
      </c>
      <c r="F49" s="435" t="s">
        <v>1002</v>
      </c>
      <c r="G49" s="435">
        <v>5</v>
      </c>
      <c r="H49" s="435" t="s">
        <v>900</v>
      </c>
      <c r="J49" s="435" t="s">
        <v>1003</v>
      </c>
    </row>
    <row r="50" spans="1:10" ht="13.5">
      <c r="A50" s="636" t="str">
        <f t="shared" si="0"/>
        <v>ＦＣアリアーレ_7</v>
      </c>
      <c r="B50" s="435" t="s">
        <v>989</v>
      </c>
      <c r="C50" s="435" t="str">
        <f>("7")</f>
        <v>7</v>
      </c>
      <c r="D50" s="435" t="s">
        <v>901</v>
      </c>
      <c r="E50" s="435" t="s">
        <v>1004</v>
      </c>
      <c r="F50" s="435" t="s">
        <v>1005</v>
      </c>
      <c r="G50" s="435">
        <v>5</v>
      </c>
      <c r="H50" s="435" t="s">
        <v>900</v>
      </c>
      <c r="J50" s="435" t="s">
        <v>1006</v>
      </c>
    </row>
    <row r="51" spans="1:10" ht="13.5">
      <c r="A51" s="636" t="str">
        <f t="shared" si="0"/>
        <v>ＦＣアリアーレ_8</v>
      </c>
      <c r="B51" s="435" t="s">
        <v>989</v>
      </c>
      <c r="C51" s="435" t="str">
        <f>("8")</f>
        <v>8</v>
      </c>
      <c r="D51" s="435" t="s">
        <v>901</v>
      </c>
      <c r="E51" s="435" t="s">
        <v>1007</v>
      </c>
      <c r="F51" s="435" t="s">
        <v>1008</v>
      </c>
      <c r="G51" s="435">
        <v>5</v>
      </c>
      <c r="H51" s="435" t="s">
        <v>900</v>
      </c>
      <c r="J51" s="435" t="s">
        <v>1003</v>
      </c>
    </row>
    <row r="52" spans="1:8" ht="13.5">
      <c r="A52" s="636" t="str">
        <f t="shared" si="0"/>
        <v>ＦＣアリアーレ_9</v>
      </c>
      <c r="B52" s="435" t="s">
        <v>989</v>
      </c>
      <c r="C52" s="435" t="str">
        <f>("9")</f>
        <v>9</v>
      </c>
      <c r="D52" s="435" t="s">
        <v>926</v>
      </c>
      <c r="E52" s="435" t="s">
        <v>1009</v>
      </c>
      <c r="F52" s="435" t="s">
        <v>1010</v>
      </c>
      <c r="G52" s="435">
        <v>5</v>
      </c>
      <c r="H52" s="435" t="s">
        <v>900</v>
      </c>
    </row>
    <row r="53" spans="1:9" ht="13.5">
      <c r="A53" s="636" t="str">
        <f t="shared" si="0"/>
        <v>ＦＣアリアーレ_10</v>
      </c>
      <c r="B53" s="435" t="s">
        <v>989</v>
      </c>
      <c r="C53" s="435" t="str">
        <f>("10")</f>
        <v>10</v>
      </c>
      <c r="D53" s="435" t="s">
        <v>901</v>
      </c>
      <c r="E53" s="435" t="s">
        <v>1011</v>
      </c>
      <c r="F53" s="435" t="s">
        <v>1012</v>
      </c>
      <c r="G53" s="435">
        <v>5</v>
      </c>
      <c r="H53" s="435" t="s">
        <v>900</v>
      </c>
      <c r="I53" s="435" t="s">
        <v>15</v>
      </c>
    </row>
    <row r="54" spans="1:10" ht="13.5">
      <c r="A54" s="636" t="str">
        <f t="shared" si="0"/>
        <v>ＦＣアリアーレ_11</v>
      </c>
      <c r="B54" s="435" t="s">
        <v>989</v>
      </c>
      <c r="C54" s="435" t="str">
        <f>("11")</f>
        <v>11</v>
      </c>
      <c r="D54" s="435" t="s">
        <v>926</v>
      </c>
      <c r="E54" s="435" t="s">
        <v>1013</v>
      </c>
      <c r="F54" s="435" t="s">
        <v>1014</v>
      </c>
      <c r="G54" s="435">
        <v>5</v>
      </c>
      <c r="H54" s="435" t="s">
        <v>900</v>
      </c>
      <c r="J54" s="435" t="s">
        <v>1003</v>
      </c>
    </row>
    <row r="55" spans="1:10" ht="13.5">
      <c r="A55" s="636" t="str">
        <f t="shared" si="0"/>
        <v>ＦＣアリアーレ_12</v>
      </c>
      <c r="B55" s="435" t="s">
        <v>989</v>
      </c>
      <c r="C55" s="435" t="str">
        <f>("12")</f>
        <v>12</v>
      </c>
      <c r="D55" s="435" t="s">
        <v>908</v>
      </c>
      <c r="E55" s="435" t="s">
        <v>1015</v>
      </c>
      <c r="F55" s="435" t="s">
        <v>1016</v>
      </c>
      <c r="G55" s="435">
        <v>4</v>
      </c>
      <c r="H55" s="435" t="s">
        <v>900</v>
      </c>
      <c r="J55" s="435" t="s">
        <v>1003</v>
      </c>
    </row>
    <row r="56" spans="1:8" ht="13.5">
      <c r="A56" s="636" t="str">
        <f t="shared" si="0"/>
        <v>ＦＣアリアーレ_13</v>
      </c>
      <c r="B56" s="435" t="s">
        <v>989</v>
      </c>
      <c r="C56" s="435" t="str">
        <f>("13")</f>
        <v>13</v>
      </c>
      <c r="D56" s="435" t="s">
        <v>901</v>
      </c>
      <c r="E56" s="435" t="s">
        <v>1017</v>
      </c>
      <c r="F56" s="435" t="s">
        <v>1018</v>
      </c>
      <c r="G56" s="435">
        <v>4</v>
      </c>
      <c r="H56" s="435" t="s">
        <v>900</v>
      </c>
    </row>
    <row r="57" spans="1:10" ht="13.5">
      <c r="A57" s="636" t="str">
        <f t="shared" si="0"/>
        <v>ＦＣアリアーレ_14</v>
      </c>
      <c r="B57" s="435" t="s">
        <v>989</v>
      </c>
      <c r="C57" s="435" t="str">
        <f>("14")</f>
        <v>14</v>
      </c>
      <c r="D57" s="435" t="s">
        <v>901</v>
      </c>
      <c r="E57" s="435" t="s">
        <v>1019</v>
      </c>
      <c r="F57" s="435" t="s">
        <v>1020</v>
      </c>
      <c r="G57" s="435">
        <v>3</v>
      </c>
      <c r="H57" s="435" t="s">
        <v>900</v>
      </c>
      <c r="J57" s="435" t="s">
        <v>1021</v>
      </c>
    </row>
    <row r="58" spans="1:8" ht="13.5">
      <c r="A58" s="636" t="str">
        <f t="shared" si="0"/>
        <v>ＦＣアリアーレ_15</v>
      </c>
      <c r="B58" s="435" t="s">
        <v>989</v>
      </c>
      <c r="C58" s="435" t="str">
        <f>("15")</f>
        <v>15</v>
      </c>
      <c r="D58" s="435" t="s">
        <v>908</v>
      </c>
      <c r="E58" s="435" t="s">
        <v>1022</v>
      </c>
      <c r="F58" s="435" t="s">
        <v>1023</v>
      </c>
      <c r="G58" s="435">
        <v>4</v>
      </c>
      <c r="H58" s="435" t="s">
        <v>900</v>
      </c>
    </row>
    <row r="59" spans="1:8" ht="13.5">
      <c r="A59" s="636" t="str">
        <f t="shared" si="0"/>
        <v>ＦＣアリアーレ_16</v>
      </c>
      <c r="B59" s="435" t="s">
        <v>989</v>
      </c>
      <c r="C59" s="435" t="str">
        <f>("16")</f>
        <v>16</v>
      </c>
      <c r="D59" s="435" t="s">
        <v>897</v>
      </c>
      <c r="E59" s="435" t="s">
        <v>1024</v>
      </c>
      <c r="F59" s="435" t="s">
        <v>1025</v>
      </c>
      <c r="G59" s="435">
        <v>5</v>
      </c>
      <c r="H59" s="435" t="s">
        <v>900</v>
      </c>
    </row>
    <row r="60" spans="1:8" ht="13.5">
      <c r="A60" s="636" t="str">
        <f t="shared" si="0"/>
        <v>三芳少年サッカースクール_1</v>
      </c>
      <c r="B60" s="435" t="s">
        <v>1026</v>
      </c>
      <c r="C60" s="435" t="str">
        <f>("1")</f>
        <v>1</v>
      </c>
      <c r="D60" s="435" t="s">
        <v>897</v>
      </c>
      <c r="E60" s="435" t="s">
        <v>1027</v>
      </c>
      <c r="F60" s="435" t="s">
        <v>1028</v>
      </c>
      <c r="G60" s="435">
        <v>5</v>
      </c>
      <c r="H60" s="435" t="s">
        <v>900</v>
      </c>
    </row>
    <row r="61" spans="1:8" ht="13.5">
      <c r="A61" s="636" t="str">
        <f t="shared" si="0"/>
        <v>三芳少年サッカースクール_2</v>
      </c>
      <c r="B61" s="435" t="s">
        <v>1026</v>
      </c>
      <c r="C61" s="435" t="str">
        <f>("2")</f>
        <v>2</v>
      </c>
      <c r="D61" s="435" t="s">
        <v>901</v>
      </c>
      <c r="E61" s="435" t="s">
        <v>1029</v>
      </c>
      <c r="F61" s="435" t="s">
        <v>1030</v>
      </c>
      <c r="G61" s="435">
        <v>5</v>
      </c>
      <c r="H61" s="435" t="s">
        <v>900</v>
      </c>
    </row>
    <row r="62" spans="1:8" ht="13.5">
      <c r="A62" s="636" t="str">
        <f t="shared" si="0"/>
        <v>三芳少年サッカースクール_3</v>
      </c>
      <c r="B62" s="435" t="s">
        <v>1026</v>
      </c>
      <c r="C62" s="435" t="str">
        <f>("3")</f>
        <v>3</v>
      </c>
      <c r="D62" s="435" t="s">
        <v>926</v>
      </c>
      <c r="E62" s="435" t="s">
        <v>1031</v>
      </c>
      <c r="F62" s="435" t="s">
        <v>1032</v>
      </c>
      <c r="G62" s="435">
        <v>5</v>
      </c>
      <c r="H62" s="435" t="s">
        <v>900</v>
      </c>
    </row>
    <row r="63" spans="1:8" ht="13.5">
      <c r="A63" s="636" t="str">
        <f t="shared" si="0"/>
        <v>三芳少年サッカースクール_4</v>
      </c>
      <c r="B63" s="435" t="s">
        <v>1026</v>
      </c>
      <c r="C63" s="435" t="str">
        <f>("4")</f>
        <v>4</v>
      </c>
      <c r="D63" s="435" t="s">
        <v>908</v>
      </c>
      <c r="E63" s="435" t="s">
        <v>1033</v>
      </c>
      <c r="F63" s="435" t="s">
        <v>1034</v>
      </c>
      <c r="G63" s="435">
        <v>4</v>
      </c>
      <c r="H63" s="435" t="s">
        <v>900</v>
      </c>
    </row>
    <row r="64" spans="1:10" ht="13.5">
      <c r="A64" s="636" t="str">
        <f t="shared" si="0"/>
        <v>三芳少年サッカースクール_5</v>
      </c>
      <c r="B64" s="435" t="s">
        <v>1026</v>
      </c>
      <c r="C64" s="435" t="str">
        <f>("5")</f>
        <v>5</v>
      </c>
      <c r="D64" s="435" t="s">
        <v>926</v>
      </c>
      <c r="E64" s="435" t="s">
        <v>1035</v>
      </c>
      <c r="F64" s="435" t="s">
        <v>1036</v>
      </c>
      <c r="G64" s="435">
        <v>4</v>
      </c>
      <c r="H64" s="435" t="s">
        <v>900</v>
      </c>
      <c r="J64" s="435" t="s">
        <v>962</v>
      </c>
    </row>
    <row r="65" spans="1:8" ht="13.5">
      <c r="A65" s="636" t="str">
        <f aca="true" t="shared" si="1" ref="A65:A128">CONCATENATE(B65,"_",C65)</f>
        <v>三芳少年サッカースクール_6</v>
      </c>
      <c r="B65" s="435" t="s">
        <v>1026</v>
      </c>
      <c r="C65" s="435" t="str">
        <f>("6")</f>
        <v>6</v>
      </c>
      <c r="D65" s="435" t="s">
        <v>908</v>
      </c>
      <c r="E65" s="435" t="s">
        <v>1037</v>
      </c>
      <c r="F65" s="435" t="s">
        <v>1038</v>
      </c>
      <c r="G65" s="435">
        <v>5</v>
      </c>
      <c r="H65" s="435" t="s">
        <v>900</v>
      </c>
    </row>
    <row r="66" spans="1:10" ht="13.5">
      <c r="A66" s="636" t="str">
        <f t="shared" si="1"/>
        <v>三芳少年サッカースクール_7</v>
      </c>
      <c r="B66" s="435" t="s">
        <v>1026</v>
      </c>
      <c r="C66" s="435" t="str">
        <f>("7")</f>
        <v>7</v>
      </c>
      <c r="D66" s="435" t="s">
        <v>926</v>
      </c>
      <c r="E66" s="435" t="s">
        <v>1039</v>
      </c>
      <c r="F66" s="435" t="s">
        <v>1040</v>
      </c>
      <c r="G66" s="435">
        <v>4</v>
      </c>
      <c r="H66" s="435" t="s">
        <v>900</v>
      </c>
      <c r="J66" s="435" t="s">
        <v>962</v>
      </c>
    </row>
    <row r="67" spans="1:9" ht="13.5">
      <c r="A67" s="636" t="str">
        <f t="shared" si="1"/>
        <v>三芳少年サッカースクール_8</v>
      </c>
      <c r="B67" s="435" t="s">
        <v>1026</v>
      </c>
      <c r="C67" s="435" t="str">
        <f>("8")</f>
        <v>8</v>
      </c>
      <c r="D67" s="435" t="s">
        <v>908</v>
      </c>
      <c r="E67" s="435" t="s">
        <v>1041</v>
      </c>
      <c r="F67" s="435" t="s">
        <v>1042</v>
      </c>
      <c r="G67" s="435">
        <v>5</v>
      </c>
      <c r="H67" s="435" t="s">
        <v>900</v>
      </c>
      <c r="I67" s="435" t="s">
        <v>15</v>
      </c>
    </row>
    <row r="68" spans="1:8" ht="13.5">
      <c r="A68" s="636" t="str">
        <f t="shared" si="1"/>
        <v>三芳少年サッカースクール_9</v>
      </c>
      <c r="B68" s="435" t="s">
        <v>1026</v>
      </c>
      <c r="C68" s="435" t="str">
        <f>("9")</f>
        <v>9</v>
      </c>
      <c r="D68" s="435" t="s">
        <v>926</v>
      </c>
      <c r="E68" s="435" t="s">
        <v>1043</v>
      </c>
      <c r="F68" s="435" t="s">
        <v>1044</v>
      </c>
      <c r="G68" s="435">
        <v>4</v>
      </c>
      <c r="H68" s="435" t="s">
        <v>900</v>
      </c>
    </row>
    <row r="69" spans="1:8" ht="13.5">
      <c r="A69" s="636" t="str">
        <f t="shared" si="1"/>
        <v>三芳少年サッカースクール_10</v>
      </c>
      <c r="B69" s="435" t="s">
        <v>1026</v>
      </c>
      <c r="C69" s="435" t="str">
        <f>("10")</f>
        <v>10</v>
      </c>
      <c r="D69" s="435" t="s">
        <v>901</v>
      </c>
      <c r="E69" s="435" t="s">
        <v>1045</v>
      </c>
      <c r="F69" s="435" t="s">
        <v>1046</v>
      </c>
      <c r="G69" s="435">
        <v>5</v>
      </c>
      <c r="H69" s="435" t="s">
        <v>900</v>
      </c>
    </row>
    <row r="70" spans="1:8" ht="13.5">
      <c r="A70" s="636" t="str">
        <f t="shared" si="1"/>
        <v>三芳少年サッカースクール_11</v>
      </c>
      <c r="B70" s="435" t="s">
        <v>1026</v>
      </c>
      <c r="C70" s="435" t="str">
        <f>("11")</f>
        <v>11</v>
      </c>
      <c r="D70" s="435" t="s">
        <v>908</v>
      </c>
      <c r="E70" s="435" t="s">
        <v>1047</v>
      </c>
      <c r="F70" s="435" t="s">
        <v>1048</v>
      </c>
      <c r="G70" s="435">
        <v>4</v>
      </c>
      <c r="H70" s="435" t="s">
        <v>900</v>
      </c>
    </row>
    <row r="71" spans="1:8" ht="13.5">
      <c r="A71" s="636" t="str">
        <f t="shared" si="1"/>
        <v>三芳少年サッカースクール_12</v>
      </c>
      <c r="B71" s="435" t="s">
        <v>1026</v>
      </c>
      <c r="C71" s="435" t="str">
        <f>("12")</f>
        <v>12</v>
      </c>
      <c r="D71" s="435" t="s">
        <v>908</v>
      </c>
      <c r="E71" s="435" t="s">
        <v>1049</v>
      </c>
      <c r="F71" s="435" t="s">
        <v>1050</v>
      </c>
      <c r="G71" s="435">
        <v>4</v>
      </c>
      <c r="H71" s="435" t="s">
        <v>900</v>
      </c>
    </row>
    <row r="72" spans="1:8" ht="13.5">
      <c r="A72" s="636" t="str">
        <f t="shared" si="1"/>
        <v>三芳少年サッカースクール_13</v>
      </c>
      <c r="B72" s="435" t="s">
        <v>1026</v>
      </c>
      <c r="C72" s="435" t="str">
        <f>("13")</f>
        <v>13</v>
      </c>
      <c r="D72" s="435" t="s">
        <v>926</v>
      </c>
      <c r="E72" s="435" t="s">
        <v>1051</v>
      </c>
      <c r="F72" s="435" t="s">
        <v>1052</v>
      </c>
      <c r="G72" s="435">
        <v>5</v>
      </c>
      <c r="H72" s="435" t="s">
        <v>900</v>
      </c>
    </row>
    <row r="73" spans="1:8" ht="13.5">
      <c r="A73" s="636" t="str">
        <f t="shared" si="1"/>
        <v>三芳少年サッカースクール_16</v>
      </c>
      <c r="B73" s="435" t="s">
        <v>1026</v>
      </c>
      <c r="C73" s="435" t="str">
        <f>("16")</f>
        <v>16</v>
      </c>
      <c r="D73" s="435" t="s">
        <v>897</v>
      </c>
      <c r="E73" s="435" t="s">
        <v>1053</v>
      </c>
      <c r="F73" s="435" t="s">
        <v>1054</v>
      </c>
      <c r="G73" s="435">
        <v>4</v>
      </c>
      <c r="H73" s="435" t="s">
        <v>900</v>
      </c>
    </row>
    <row r="74" spans="1:8" ht="13.5">
      <c r="A74" s="636" t="str">
        <f t="shared" si="1"/>
        <v>玖珠サッカースポーツ少年団_1</v>
      </c>
      <c r="B74" s="435" t="s">
        <v>34</v>
      </c>
      <c r="C74" s="435" t="str">
        <f>("1")</f>
        <v>1</v>
      </c>
      <c r="D74" s="435" t="s">
        <v>897</v>
      </c>
      <c r="E74" s="435" t="s">
        <v>1055</v>
      </c>
      <c r="F74" s="435" t="s">
        <v>1056</v>
      </c>
      <c r="G74" s="435">
        <v>5</v>
      </c>
      <c r="H74" s="435" t="s">
        <v>900</v>
      </c>
    </row>
    <row r="75" spans="1:8" ht="13.5">
      <c r="A75" s="636" t="str">
        <f t="shared" si="1"/>
        <v>玖珠サッカースポーツ少年団_2</v>
      </c>
      <c r="B75" s="435" t="s">
        <v>34</v>
      </c>
      <c r="C75" s="435" t="str">
        <f>("2")</f>
        <v>2</v>
      </c>
      <c r="D75" s="435" t="s">
        <v>926</v>
      </c>
      <c r="E75" s="435" t="s">
        <v>1057</v>
      </c>
      <c r="F75" s="435" t="s">
        <v>1058</v>
      </c>
      <c r="G75" s="435">
        <v>5</v>
      </c>
      <c r="H75" s="435" t="s">
        <v>900</v>
      </c>
    </row>
    <row r="76" spans="1:8" ht="13.5">
      <c r="A76" s="636" t="str">
        <f t="shared" si="1"/>
        <v>玖珠サッカースポーツ少年団_3</v>
      </c>
      <c r="B76" s="435" t="s">
        <v>34</v>
      </c>
      <c r="C76" s="435" t="str">
        <f>("3")</f>
        <v>3</v>
      </c>
      <c r="D76" s="435" t="s">
        <v>926</v>
      </c>
      <c r="E76" s="435" t="s">
        <v>1059</v>
      </c>
      <c r="F76" s="435" t="s">
        <v>1060</v>
      </c>
      <c r="G76" s="435">
        <v>5</v>
      </c>
      <c r="H76" s="435" t="s">
        <v>900</v>
      </c>
    </row>
    <row r="77" spans="1:8" ht="13.5">
      <c r="A77" s="636" t="str">
        <f t="shared" si="1"/>
        <v>玖珠サッカースポーツ少年団_4</v>
      </c>
      <c r="B77" s="435" t="s">
        <v>34</v>
      </c>
      <c r="C77" s="435" t="str">
        <f>("4")</f>
        <v>4</v>
      </c>
      <c r="D77" s="435" t="s">
        <v>901</v>
      </c>
      <c r="E77" s="435" t="s">
        <v>1061</v>
      </c>
      <c r="F77" s="435" t="s">
        <v>1062</v>
      </c>
      <c r="G77" s="435">
        <v>5</v>
      </c>
      <c r="H77" s="435" t="s">
        <v>900</v>
      </c>
    </row>
    <row r="78" spans="1:8" ht="13.5">
      <c r="A78" s="636" t="str">
        <f t="shared" si="1"/>
        <v>玖珠サッカースポーツ少年団_5</v>
      </c>
      <c r="B78" s="435" t="s">
        <v>34</v>
      </c>
      <c r="C78" s="435" t="str">
        <f>("5")</f>
        <v>5</v>
      </c>
      <c r="D78" s="435" t="s">
        <v>897</v>
      </c>
      <c r="E78" s="435" t="s">
        <v>1063</v>
      </c>
      <c r="F78" s="435" t="s">
        <v>1064</v>
      </c>
      <c r="G78" s="435">
        <v>5</v>
      </c>
      <c r="H78" s="435" t="s">
        <v>900</v>
      </c>
    </row>
    <row r="79" spans="1:8" ht="13.5">
      <c r="A79" s="636" t="str">
        <f t="shared" si="1"/>
        <v>玖珠サッカースポーツ少年団_6</v>
      </c>
      <c r="B79" s="435" t="s">
        <v>34</v>
      </c>
      <c r="C79" s="435" t="str">
        <f>("6")</f>
        <v>6</v>
      </c>
      <c r="D79" s="435" t="s">
        <v>901</v>
      </c>
      <c r="E79" s="435" t="s">
        <v>1065</v>
      </c>
      <c r="F79" s="435" t="s">
        <v>1066</v>
      </c>
      <c r="G79" s="435">
        <v>5</v>
      </c>
      <c r="H79" s="435" t="s">
        <v>900</v>
      </c>
    </row>
    <row r="80" spans="1:8" ht="13.5">
      <c r="A80" s="636" t="str">
        <f t="shared" si="1"/>
        <v>玖珠サッカースポーツ少年団_7</v>
      </c>
      <c r="B80" s="435" t="s">
        <v>34</v>
      </c>
      <c r="C80" s="435" t="str">
        <f>("7")</f>
        <v>7</v>
      </c>
      <c r="D80" s="435" t="s">
        <v>901</v>
      </c>
      <c r="E80" s="435" t="s">
        <v>1067</v>
      </c>
      <c r="F80" s="435" t="s">
        <v>1068</v>
      </c>
      <c r="G80" s="435">
        <v>5</v>
      </c>
      <c r="H80" s="435" t="s">
        <v>900</v>
      </c>
    </row>
    <row r="81" spans="1:8" ht="13.5">
      <c r="A81" s="636" t="str">
        <f t="shared" si="1"/>
        <v>玖珠サッカースポーツ少年団_8</v>
      </c>
      <c r="B81" s="435" t="s">
        <v>34</v>
      </c>
      <c r="C81" s="435" t="str">
        <f>("8")</f>
        <v>8</v>
      </c>
      <c r="D81" s="435" t="s">
        <v>908</v>
      </c>
      <c r="E81" s="435" t="s">
        <v>1069</v>
      </c>
      <c r="F81" s="435" t="s">
        <v>1070</v>
      </c>
      <c r="G81" s="435">
        <v>5</v>
      </c>
      <c r="H81" s="435" t="s">
        <v>900</v>
      </c>
    </row>
    <row r="82" spans="1:8" ht="13.5">
      <c r="A82" s="636" t="str">
        <f t="shared" si="1"/>
        <v>玖珠サッカースポーツ少年団_9</v>
      </c>
      <c r="B82" s="435" t="s">
        <v>34</v>
      </c>
      <c r="C82" s="435" t="str">
        <f>("9")</f>
        <v>9</v>
      </c>
      <c r="D82" s="435" t="s">
        <v>908</v>
      </c>
      <c r="E82" s="435" t="s">
        <v>1071</v>
      </c>
      <c r="F82" s="435" t="s">
        <v>1072</v>
      </c>
      <c r="G82" s="435">
        <v>5</v>
      </c>
      <c r="H82" s="435" t="s">
        <v>900</v>
      </c>
    </row>
    <row r="83" spans="1:9" ht="13.5">
      <c r="A83" s="636" t="str">
        <f t="shared" si="1"/>
        <v>玖珠サッカースポーツ少年団_10</v>
      </c>
      <c r="B83" s="435" t="s">
        <v>34</v>
      </c>
      <c r="C83" s="435" t="str">
        <f>("10")</f>
        <v>10</v>
      </c>
      <c r="D83" s="435" t="s">
        <v>908</v>
      </c>
      <c r="E83" s="435" t="s">
        <v>1073</v>
      </c>
      <c r="F83" s="435" t="s">
        <v>1074</v>
      </c>
      <c r="G83" s="435">
        <v>5</v>
      </c>
      <c r="H83" s="435" t="s">
        <v>900</v>
      </c>
      <c r="I83" s="435" t="s">
        <v>15</v>
      </c>
    </row>
    <row r="84" spans="1:8" ht="13.5">
      <c r="A84" s="636" t="str">
        <f t="shared" si="1"/>
        <v>玖珠サッカースポーツ少年団_11</v>
      </c>
      <c r="B84" s="435" t="s">
        <v>34</v>
      </c>
      <c r="C84" s="435" t="str">
        <f>("11")</f>
        <v>11</v>
      </c>
      <c r="D84" s="435" t="s">
        <v>908</v>
      </c>
      <c r="E84" s="435" t="s">
        <v>1075</v>
      </c>
      <c r="F84" s="435" t="s">
        <v>1076</v>
      </c>
      <c r="G84" s="435">
        <v>5</v>
      </c>
      <c r="H84" s="435" t="s">
        <v>900</v>
      </c>
    </row>
    <row r="85" spans="1:10" ht="13.5">
      <c r="A85" s="636" t="str">
        <f t="shared" si="1"/>
        <v>玖珠サッカースポーツ少年団_12</v>
      </c>
      <c r="B85" s="435" t="s">
        <v>34</v>
      </c>
      <c r="C85" s="435" t="str">
        <f>("12")</f>
        <v>12</v>
      </c>
      <c r="D85" s="435" t="s">
        <v>901</v>
      </c>
      <c r="E85" s="435" t="s">
        <v>1077</v>
      </c>
      <c r="F85" s="435" t="s">
        <v>1078</v>
      </c>
      <c r="G85" s="435">
        <v>5</v>
      </c>
      <c r="H85" s="435" t="s">
        <v>911</v>
      </c>
      <c r="J85" s="435" t="s">
        <v>1079</v>
      </c>
    </row>
    <row r="86" spans="1:8" ht="13.5">
      <c r="A86" s="636" t="str">
        <f t="shared" si="1"/>
        <v>玖珠サッカースポーツ少年団_13</v>
      </c>
      <c r="B86" s="435" t="s">
        <v>34</v>
      </c>
      <c r="C86" s="435" t="str">
        <f>("13")</f>
        <v>13</v>
      </c>
      <c r="D86" s="435" t="s">
        <v>901</v>
      </c>
      <c r="E86" s="435" t="s">
        <v>1080</v>
      </c>
      <c r="F86" s="435" t="s">
        <v>1081</v>
      </c>
      <c r="G86" s="435">
        <v>5</v>
      </c>
      <c r="H86" s="435" t="s">
        <v>900</v>
      </c>
    </row>
    <row r="87" spans="1:8" ht="13.5">
      <c r="A87" s="636" t="str">
        <f t="shared" si="1"/>
        <v>玖珠サッカースポーツ少年団_14</v>
      </c>
      <c r="B87" s="435" t="s">
        <v>34</v>
      </c>
      <c r="C87" s="435" t="str">
        <f>("14")</f>
        <v>14</v>
      </c>
      <c r="D87" s="435" t="s">
        <v>901</v>
      </c>
      <c r="E87" s="435" t="s">
        <v>1082</v>
      </c>
      <c r="F87" s="435" t="s">
        <v>1083</v>
      </c>
      <c r="G87" s="435">
        <v>5</v>
      </c>
      <c r="H87" s="435" t="s">
        <v>900</v>
      </c>
    </row>
    <row r="88" spans="1:8" ht="13.5">
      <c r="A88" s="636" t="str">
        <f t="shared" si="1"/>
        <v>玖珠サッカースポーツ少年団_15</v>
      </c>
      <c r="B88" s="435" t="s">
        <v>34</v>
      </c>
      <c r="C88" s="435" t="str">
        <f>("15")</f>
        <v>15</v>
      </c>
      <c r="D88" s="435" t="s">
        <v>901</v>
      </c>
      <c r="E88" s="435" t="s">
        <v>1084</v>
      </c>
      <c r="F88" s="435" t="s">
        <v>1085</v>
      </c>
      <c r="G88" s="435">
        <v>5</v>
      </c>
      <c r="H88" s="435" t="s">
        <v>900</v>
      </c>
    </row>
    <row r="89" spans="1:8" ht="13.5">
      <c r="A89" s="636" t="str">
        <f t="shared" si="1"/>
        <v>玖珠サッカースポーツ少年団_16</v>
      </c>
      <c r="B89" s="435" t="s">
        <v>34</v>
      </c>
      <c r="C89" s="435" t="str">
        <f>("16")</f>
        <v>16</v>
      </c>
      <c r="D89" s="435" t="s">
        <v>926</v>
      </c>
      <c r="E89" s="435" t="s">
        <v>1086</v>
      </c>
      <c r="F89" s="435" t="s">
        <v>1087</v>
      </c>
      <c r="G89" s="435">
        <v>4</v>
      </c>
      <c r="H89" s="435" t="s">
        <v>900</v>
      </c>
    </row>
    <row r="90" spans="1:8" ht="13.5">
      <c r="A90" s="636" t="str">
        <f t="shared" si="1"/>
        <v>ＦＣ．ＵＳＡ_1</v>
      </c>
      <c r="B90" s="435" t="s">
        <v>1088</v>
      </c>
      <c r="C90" s="435" t="str">
        <f>("1")</f>
        <v>1</v>
      </c>
      <c r="D90" s="435" t="s">
        <v>897</v>
      </c>
      <c r="E90" s="435" t="s">
        <v>1089</v>
      </c>
      <c r="F90" s="435" t="s">
        <v>1090</v>
      </c>
      <c r="G90" s="435">
        <v>4</v>
      </c>
      <c r="H90" s="435" t="s">
        <v>900</v>
      </c>
    </row>
    <row r="91" spans="1:8" ht="13.5">
      <c r="A91" s="636" t="str">
        <f t="shared" si="1"/>
        <v>ＦＣ．ＵＳＡ_2</v>
      </c>
      <c r="B91" s="435" t="s">
        <v>1088</v>
      </c>
      <c r="C91" s="435" t="str">
        <f>("2")</f>
        <v>2</v>
      </c>
      <c r="D91" s="435" t="s">
        <v>908</v>
      </c>
      <c r="E91" s="435" t="s">
        <v>1091</v>
      </c>
      <c r="F91" s="435" t="s">
        <v>1092</v>
      </c>
      <c r="G91" s="435">
        <v>5</v>
      </c>
      <c r="H91" s="435" t="s">
        <v>900</v>
      </c>
    </row>
    <row r="92" spans="1:8" ht="13.5">
      <c r="A92" s="636" t="str">
        <f t="shared" si="1"/>
        <v>ＦＣ．ＵＳＡ_3</v>
      </c>
      <c r="B92" s="435" t="s">
        <v>1088</v>
      </c>
      <c r="C92" s="435" t="str">
        <f>("3")</f>
        <v>3</v>
      </c>
      <c r="D92" s="435" t="s">
        <v>908</v>
      </c>
      <c r="E92" s="435" t="s">
        <v>1093</v>
      </c>
      <c r="F92" s="435" t="s">
        <v>1094</v>
      </c>
      <c r="G92" s="435">
        <v>4</v>
      </c>
      <c r="H92" s="435" t="s">
        <v>900</v>
      </c>
    </row>
    <row r="93" spans="1:8" ht="13.5">
      <c r="A93" s="636" t="str">
        <f t="shared" si="1"/>
        <v>ＦＣ．ＵＳＡ_4</v>
      </c>
      <c r="B93" s="435" t="s">
        <v>1088</v>
      </c>
      <c r="C93" s="435" t="str">
        <f>("4")</f>
        <v>4</v>
      </c>
      <c r="D93" s="435" t="s">
        <v>901</v>
      </c>
      <c r="E93" s="435" t="s">
        <v>1095</v>
      </c>
      <c r="F93" s="435" t="s">
        <v>1096</v>
      </c>
      <c r="G93" s="435">
        <v>5</v>
      </c>
      <c r="H93" s="435" t="s">
        <v>900</v>
      </c>
    </row>
    <row r="94" spans="1:9" ht="13.5">
      <c r="A94" s="636" t="str">
        <f t="shared" si="1"/>
        <v>ＦＣ．ＵＳＡ_5</v>
      </c>
      <c r="B94" s="435" t="s">
        <v>1088</v>
      </c>
      <c r="C94" s="435" t="str">
        <f>("5")</f>
        <v>5</v>
      </c>
      <c r="D94" s="435" t="s">
        <v>901</v>
      </c>
      <c r="E94" s="435" t="s">
        <v>1097</v>
      </c>
      <c r="F94" s="435" t="s">
        <v>1098</v>
      </c>
      <c r="G94" s="435">
        <v>5</v>
      </c>
      <c r="H94" s="435" t="s">
        <v>900</v>
      </c>
      <c r="I94" s="435" t="s">
        <v>15</v>
      </c>
    </row>
    <row r="95" spans="1:8" ht="13.5">
      <c r="A95" s="636" t="str">
        <f t="shared" si="1"/>
        <v>ＦＣ．ＵＳＡ_6</v>
      </c>
      <c r="B95" s="435" t="s">
        <v>1088</v>
      </c>
      <c r="C95" s="435" t="str">
        <f>("6")</f>
        <v>6</v>
      </c>
      <c r="D95" s="435" t="s">
        <v>901</v>
      </c>
      <c r="E95" s="435" t="s">
        <v>1099</v>
      </c>
      <c r="F95" s="435" t="s">
        <v>1100</v>
      </c>
      <c r="G95" s="435">
        <v>4</v>
      </c>
      <c r="H95" s="435" t="s">
        <v>900</v>
      </c>
    </row>
    <row r="96" spans="1:8" ht="13.5">
      <c r="A96" s="636" t="str">
        <f t="shared" si="1"/>
        <v>ＦＣ．ＵＳＡ_7</v>
      </c>
      <c r="B96" s="435" t="s">
        <v>1088</v>
      </c>
      <c r="C96" s="435" t="str">
        <f>("7")</f>
        <v>7</v>
      </c>
      <c r="D96" s="435" t="s">
        <v>901</v>
      </c>
      <c r="E96" s="435" t="s">
        <v>1101</v>
      </c>
      <c r="F96" s="435" t="s">
        <v>1102</v>
      </c>
      <c r="G96" s="435">
        <v>4</v>
      </c>
      <c r="H96" s="435" t="s">
        <v>900</v>
      </c>
    </row>
    <row r="97" spans="1:8" ht="13.5">
      <c r="A97" s="636" t="str">
        <f t="shared" si="1"/>
        <v>ＦＣ．ＵＳＡ_8</v>
      </c>
      <c r="B97" s="435" t="s">
        <v>1088</v>
      </c>
      <c r="C97" s="435" t="str">
        <f>("8")</f>
        <v>8</v>
      </c>
      <c r="D97" s="435" t="s">
        <v>926</v>
      </c>
      <c r="E97" s="435" t="s">
        <v>1103</v>
      </c>
      <c r="F97" s="435" t="s">
        <v>1104</v>
      </c>
      <c r="G97" s="435">
        <v>4</v>
      </c>
      <c r="H97" s="435" t="s">
        <v>900</v>
      </c>
    </row>
    <row r="98" spans="1:8" ht="13.5">
      <c r="A98" s="636" t="str">
        <f t="shared" si="1"/>
        <v>ＦＣ．ＵＳＡ_9</v>
      </c>
      <c r="B98" s="435" t="s">
        <v>1088</v>
      </c>
      <c r="C98" s="435" t="str">
        <f>("9")</f>
        <v>9</v>
      </c>
      <c r="D98" s="435" t="s">
        <v>926</v>
      </c>
      <c r="E98" s="435" t="s">
        <v>1105</v>
      </c>
      <c r="F98" s="435" t="s">
        <v>1106</v>
      </c>
      <c r="G98" s="435">
        <v>4</v>
      </c>
      <c r="H98" s="435" t="s">
        <v>900</v>
      </c>
    </row>
    <row r="99" spans="1:8" ht="13.5">
      <c r="A99" s="636" t="str">
        <f t="shared" si="1"/>
        <v>ＦＣ．ＵＳＡ_10</v>
      </c>
      <c r="B99" s="435" t="s">
        <v>1088</v>
      </c>
      <c r="C99" s="435" t="str">
        <f>("10")</f>
        <v>10</v>
      </c>
      <c r="D99" s="435" t="s">
        <v>926</v>
      </c>
      <c r="E99" s="435" t="s">
        <v>1107</v>
      </c>
      <c r="F99" s="435" t="s">
        <v>1108</v>
      </c>
      <c r="G99" s="435">
        <v>3</v>
      </c>
      <c r="H99" s="435" t="s">
        <v>900</v>
      </c>
    </row>
    <row r="100" spans="1:8" ht="13.5">
      <c r="A100" s="636" t="str">
        <f t="shared" si="1"/>
        <v>ＦＣ．ＵＳＡ_11</v>
      </c>
      <c r="B100" s="435" t="s">
        <v>1088</v>
      </c>
      <c r="C100" s="435" t="str">
        <f>("11")</f>
        <v>11</v>
      </c>
      <c r="D100" s="435" t="s">
        <v>901</v>
      </c>
      <c r="E100" s="435" t="s">
        <v>1109</v>
      </c>
      <c r="F100" s="435" t="s">
        <v>1110</v>
      </c>
      <c r="G100" s="435">
        <v>3</v>
      </c>
      <c r="H100" s="435" t="s">
        <v>900</v>
      </c>
    </row>
    <row r="101" spans="1:8" ht="13.5">
      <c r="A101" s="636" t="str">
        <f t="shared" si="1"/>
        <v>ＦＣ．ＵＳＡ_12</v>
      </c>
      <c r="B101" s="435" t="s">
        <v>1088</v>
      </c>
      <c r="C101" s="435" t="str">
        <f>("12")</f>
        <v>12</v>
      </c>
      <c r="D101" s="435" t="s">
        <v>908</v>
      </c>
      <c r="E101" s="435" t="s">
        <v>1111</v>
      </c>
      <c r="F101" s="435" t="s">
        <v>1112</v>
      </c>
      <c r="G101" s="435">
        <v>3</v>
      </c>
      <c r="H101" s="435" t="s">
        <v>900</v>
      </c>
    </row>
    <row r="102" spans="1:8" ht="13.5">
      <c r="A102" s="636" t="str">
        <f t="shared" si="1"/>
        <v>ＦＣ．ＵＳＡ_13</v>
      </c>
      <c r="B102" s="435" t="s">
        <v>1088</v>
      </c>
      <c r="C102" s="435" t="str">
        <f>("13")</f>
        <v>13</v>
      </c>
      <c r="D102" s="435" t="s">
        <v>901</v>
      </c>
      <c r="E102" s="435" t="s">
        <v>1113</v>
      </c>
      <c r="F102" s="435" t="s">
        <v>1114</v>
      </c>
      <c r="G102" s="435">
        <v>2</v>
      </c>
      <c r="H102" s="435" t="s">
        <v>900</v>
      </c>
    </row>
    <row r="103" spans="1:8" ht="13.5">
      <c r="A103" s="636" t="str">
        <f t="shared" si="1"/>
        <v>ＦＣ．ＵＳＡ_14</v>
      </c>
      <c r="B103" s="435" t="s">
        <v>1088</v>
      </c>
      <c r="C103" s="435" t="str">
        <f>("14")</f>
        <v>14</v>
      </c>
      <c r="D103" s="435" t="s">
        <v>926</v>
      </c>
      <c r="E103" s="435" t="s">
        <v>1115</v>
      </c>
      <c r="F103" s="435" t="s">
        <v>1116</v>
      </c>
      <c r="G103" s="435">
        <v>2</v>
      </c>
      <c r="H103" s="435" t="s">
        <v>900</v>
      </c>
    </row>
    <row r="104" spans="1:8" ht="13.5">
      <c r="A104" s="636" t="str">
        <f t="shared" si="1"/>
        <v>ＦＣ．ＵＳＡ_16</v>
      </c>
      <c r="B104" s="435" t="s">
        <v>1088</v>
      </c>
      <c r="C104" s="435" t="str">
        <f>("16")</f>
        <v>16</v>
      </c>
      <c r="D104" s="435" t="s">
        <v>897</v>
      </c>
      <c r="E104" s="435" t="s">
        <v>1117</v>
      </c>
      <c r="F104" s="435" t="s">
        <v>1118</v>
      </c>
      <c r="G104" s="435">
        <v>3</v>
      </c>
      <c r="H104" s="435" t="s">
        <v>900</v>
      </c>
    </row>
    <row r="105" spans="1:8" ht="13.5">
      <c r="A105" s="636" t="str">
        <f t="shared" si="1"/>
        <v>ＦＣ　ＷＡＹＳ_1</v>
      </c>
      <c r="B105" s="435" t="s">
        <v>39</v>
      </c>
      <c r="C105" s="435" t="str">
        <f>("1")</f>
        <v>1</v>
      </c>
      <c r="D105" s="435" t="s">
        <v>897</v>
      </c>
      <c r="E105" s="435" t="s">
        <v>1119</v>
      </c>
      <c r="F105" s="435" t="s">
        <v>1120</v>
      </c>
      <c r="G105" s="435">
        <v>5</v>
      </c>
      <c r="H105" s="435" t="s">
        <v>900</v>
      </c>
    </row>
    <row r="106" spans="1:8" ht="13.5">
      <c r="A106" s="636" t="str">
        <f t="shared" si="1"/>
        <v>ＦＣ　ＷＡＹＳ_2</v>
      </c>
      <c r="B106" s="435" t="s">
        <v>39</v>
      </c>
      <c r="C106" s="435" t="str">
        <f>("2")</f>
        <v>2</v>
      </c>
      <c r="D106" s="435" t="s">
        <v>908</v>
      </c>
      <c r="E106" s="435" t="s">
        <v>1121</v>
      </c>
      <c r="F106" s="435" t="s">
        <v>1122</v>
      </c>
      <c r="G106" s="435">
        <v>5</v>
      </c>
      <c r="H106" s="435" t="s">
        <v>900</v>
      </c>
    </row>
    <row r="107" spans="1:8" ht="13.5">
      <c r="A107" s="636" t="str">
        <f t="shared" si="1"/>
        <v>ＦＣ　ＷＡＹＳ_3</v>
      </c>
      <c r="B107" s="435" t="s">
        <v>39</v>
      </c>
      <c r="C107" s="435" t="str">
        <f>("3")</f>
        <v>3</v>
      </c>
      <c r="D107" s="435" t="s">
        <v>908</v>
      </c>
      <c r="E107" s="435" t="s">
        <v>1123</v>
      </c>
      <c r="F107" s="435" t="s">
        <v>1124</v>
      </c>
      <c r="G107" s="435">
        <v>5</v>
      </c>
      <c r="H107" s="435" t="s">
        <v>900</v>
      </c>
    </row>
    <row r="108" spans="1:8" ht="13.5">
      <c r="A108" s="636" t="str">
        <f t="shared" si="1"/>
        <v>ＦＣ　ＷＡＹＳ_4</v>
      </c>
      <c r="B108" s="435" t="s">
        <v>39</v>
      </c>
      <c r="C108" s="435" t="str">
        <f>("4")</f>
        <v>4</v>
      </c>
      <c r="D108" s="435" t="s">
        <v>901</v>
      </c>
      <c r="E108" s="435" t="s">
        <v>1125</v>
      </c>
      <c r="F108" s="435" t="s">
        <v>1126</v>
      </c>
      <c r="G108" s="435">
        <v>5</v>
      </c>
      <c r="H108" s="435" t="s">
        <v>900</v>
      </c>
    </row>
    <row r="109" spans="1:8" ht="13.5">
      <c r="A109" s="636" t="str">
        <f t="shared" si="1"/>
        <v>ＦＣ　ＷＡＹＳ_5</v>
      </c>
      <c r="B109" s="435" t="s">
        <v>39</v>
      </c>
      <c r="C109" s="435" t="str">
        <f>("5")</f>
        <v>5</v>
      </c>
      <c r="D109" s="435" t="s">
        <v>908</v>
      </c>
      <c r="E109" s="435" t="s">
        <v>1127</v>
      </c>
      <c r="F109" s="435" t="s">
        <v>1128</v>
      </c>
      <c r="G109" s="435">
        <v>5</v>
      </c>
      <c r="H109" s="435" t="s">
        <v>900</v>
      </c>
    </row>
    <row r="110" spans="1:8" ht="13.5">
      <c r="A110" s="636" t="str">
        <f t="shared" si="1"/>
        <v>ＦＣ　ＷＡＹＳ_6</v>
      </c>
      <c r="B110" s="435" t="s">
        <v>39</v>
      </c>
      <c r="C110" s="435" t="str">
        <f>("6")</f>
        <v>6</v>
      </c>
      <c r="D110" s="435" t="s">
        <v>901</v>
      </c>
      <c r="E110" s="435" t="s">
        <v>1129</v>
      </c>
      <c r="F110" s="435" t="s">
        <v>1130</v>
      </c>
      <c r="G110" s="435">
        <v>5</v>
      </c>
      <c r="H110" s="435" t="s">
        <v>900</v>
      </c>
    </row>
    <row r="111" spans="1:8" ht="13.5">
      <c r="A111" s="636" t="str">
        <f t="shared" si="1"/>
        <v>ＦＣ　ＷＡＹＳ_7</v>
      </c>
      <c r="B111" s="435" t="s">
        <v>39</v>
      </c>
      <c r="C111" s="435" t="str">
        <f>("7")</f>
        <v>7</v>
      </c>
      <c r="D111" s="435" t="s">
        <v>926</v>
      </c>
      <c r="E111" s="435" t="s">
        <v>1131</v>
      </c>
      <c r="F111" s="435" t="s">
        <v>1132</v>
      </c>
      <c r="G111" s="435">
        <v>4</v>
      </c>
      <c r="H111" s="435" t="s">
        <v>900</v>
      </c>
    </row>
    <row r="112" spans="1:8" ht="13.5">
      <c r="A112" s="636" t="str">
        <f t="shared" si="1"/>
        <v>ＦＣ　ＷＡＹＳ_8</v>
      </c>
      <c r="B112" s="435" t="s">
        <v>39</v>
      </c>
      <c r="C112" s="435" t="str">
        <f>("8")</f>
        <v>8</v>
      </c>
      <c r="D112" s="435" t="s">
        <v>901</v>
      </c>
      <c r="E112" s="435" t="s">
        <v>1133</v>
      </c>
      <c r="F112" s="435" t="s">
        <v>1134</v>
      </c>
      <c r="G112" s="435">
        <v>5</v>
      </c>
      <c r="H112" s="435" t="s">
        <v>900</v>
      </c>
    </row>
    <row r="113" spans="1:8" ht="13.5">
      <c r="A113" s="636" t="str">
        <f t="shared" si="1"/>
        <v>ＦＣ　ＷＡＹＳ_9</v>
      </c>
      <c r="B113" s="435" t="s">
        <v>39</v>
      </c>
      <c r="C113" s="435" t="str">
        <f>("9")</f>
        <v>9</v>
      </c>
      <c r="D113" s="435" t="s">
        <v>908</v>
      </c>
      <c r="E113" s="435" t="s">
        <v>1135</v>
      </c>
      <c r="F113" s="435" t="s">
        <v>1136</v>
      </c>
      <c r="G113" s="435">
        <v>5</v>
      </c>
      <c r="H113" s="435" t="s">
        <v>900</v>
      </c>
    </row>
    <row r="114" spans="1:9" ht="13.5">
      <c r="A114" s="636" t="str">
        <f t="shared" si="1"/>
        <v>ＦＣ　ＷＡＹＳ_10</v>
      </c>
      <c r="B114" s="435" t="s">
        <v>39</v>
      </c>
      <c r="C114" s="435" t="str">
        <f>("10")</f>
        <v>10</v>
      </c>
      <c r="D114" s="435" t="s">
        <v>901</v>
      </c>
      <c r="E114" s="435" t="s">
        <v>1137</v>
      </c>
      <c r="F114" s="435" t="s">
        <v>1138</v>
      </c>
      <c r="G114" s="435">
        <v>5</v>
      </c>
      <c r="H114" s="435" t="s">
        <v>900</v>
      </c>
      <c r="I114" s="435" t="s">
        <v>15</v>
      </c>
    </row>
    <row r="115" spans="1:8" ht="13.5">
      <c r="A115" s="636" t="str">
        <f t="shared" si="1"/>
        <v>ＦＣ　ＷＡＹＳ_11</v>
      </c>
      <c r="B115" s="435" t="s">
        <v>39</v>
      </c>
      <c r="C115" s="435" t="str">
        <f>("11")</f>
        <v>11</v>
      </c>
      <c r="D115" s="435" t="s">
        <v>901</v>
      </c>
      <c r="E115" s="435" t="s">
        <v>1139</v>
      </c>
      <c r="F115" s="435" t="s">
        <v>1140</v>
      </c>
      <c r="G115" s="435">
        <v>4</v>
      </c>
      <c r="H115" s="435" t="s">
        <v>900</v>
      </c>
    </row>
    <row r="116" spans="1:8" ht="13.5">
      <c r="A116" s="636" t="str">
        <f t="shared" si="1"/>
        <v>ＦＣ　ＷＡＹＳ_16</v>
      </c>
      <c r="B116" s="435" t="s">
        <v>39</v>
      </c>
      <c r="C116" s="435" t="str">
        <f>("16")</f>
        <v>16</v>
      </c>
      <c r="D116" s="435" t="s">
        <v>897</v>
      </c>
      <c r="E116" s="435" t="s">
        <v>1141</v>
      </c>
      <c r="F116" s="435" t="s">
        <v>1142</v>
      </c>
      <c r="G116" s="435">
        <v>4</v>
      </c>
      <c r="H116" s="435" t="s">
        <v>900</v>
      </c>
    </row>
    <row r="117" spans="1:8" ht="13.5">
      <c r="A117" s="636" t="str">
        <f t="shared" si="1"/>
        <v>四日市南ＳＳＣ_1</v>
      </c>
      <c r="B117" s="435" t="s">
        <v>1143</v>
      </c>
      <c r="C117" s="435" t="str">
        <f>("1")</f>
        <v>1</v>
      </c>
      <c r="D117" s="435" t="s">
        <v>897</v>
      </c>
      <c r="E117" s="435" t="s">
        <v>1144</v>
      </c>
      <c r="F117" s="435" t="s">
        <v>1145</v>
      </c>
      <c r="G117" s="435">
        <v>5</v>
      </c>
      <c r="H117" s="435" t="s">
        <v>900</v>
      </c>
    </row>
    <row r="118" spans="1:8" ht="13.5">
      <c r="A118" s="636" t="str">
        <f t="shared" si="1"/>
        <v>四日市南ＳＳＣ_2</v>
      </c>
      <c r="B118" s="435" t="s">
        <v>1143</v>
      </c>
      <c r="C118" s="435" t="str">
        <f>("2")</f>
        <v>2</v>
      </c>
      <c r="D118" s="435" t="s">
        <v>901</v>
      </c>
      <c r="E118" s="435" t="s">
        <v>1146</v>
      </c>
      <c r="F118" s="435" t="s">
        <v>1147</v>
      </c>
      <c r="G118" s="435">
        <v>4</v>
      </c>
      <c r="H118" s="435" t="s">
        <v>900</v>
      </c>
    </row>
    <row r="119" spans="1:8" ht="13.5">
      <c r="A119" s="636" t="str">
        <f t="shared" si="1"/>
        <v>四日市南ＳＳＣ_4</v>
      </c>
      <c r="B119" s="435" t="s">
        <v>1143</v>
      </c>
      <c r="C119" s="435" t="str">
        <f>("4")</f>
        <v>4</v>
      </c>
      <c r="D119" s="435" t="s">
        <v>908</v>
      </c>
      <c r="E119" s="435" t="s">
        <v>1148</v>
      </c>
      <c r="F119" s="435" t="s">
        <v>1149</v>
      </c>
      <c r="G119" s="435">
        <v>5</v>
      </c>
      <c r="H119" s="435" t="s">
        <v>900</v>
      </c>
    </row>
    <row r="120" spans="1:8" ht="13.5">
      <c r="A120" s="636" t="str">
        <f t="shared" si="1"/>
        <v>四日市南ＳＳＣ_5</v>
      </c>
      <c r="B120" s="435" t="s">
        <v>1143</v>
      </c>
      <c r="C120" s="435" t="str">
        <f>("5")</f>
        <v>5</v>
      </c>
      <c r="D120" s="435" t="s">
        <v>908</v>
      </c>
      <c r="E120" s="435" t="s">
        <v>1150</v>
      </c>
      <c r="F120" s="435" t="s">
        <v>1151</v>
      </c>
      <c r="G120" s="435">
        <v>4</v>
      </c>
      <c r="H120" s="435" t="s">
        <v>900</v>
      </c>
    </row>
    <row r="121" spans="1:8" ht="13.5">
      <c r="A121" s="636" t="str">
        <f t="shared" si="1"/>
        <v>四日市南ＳＳＣ_6</v>
      </c>
      <c r="B121" s="435" t="s">
        <v>1143</v>
      </c>
      <c r="C121" s="435" t="str">
        <f>("6")</f>
        <v>6</v>
      </c>
      <c r="D121" s="435" t="s">
        <v>926</v>
      </c>
      <c r="E121" s="435" t="s">
        <v>1152</v>
      </c>
      <c r="F121" s="435" t="s">
        <v>1153</v>
      </c>
      <c r="G121" s="435">
        <v>4</v>
      </c>
      <c r="H121" s="435" t="s">
        <v>900</v>
      </c>
    </row>
    <row r="122" spans="1:9" ht="13.5">
      <c r="A122" s="636" t="str">
        <f t="shared" si="1"/>
        <v>四日市南ＳＳＣ_7</v>
      </c>
      <c r="B122" s="435" t="s">
        <v>1143</v>
      </c>
      <c r="C122" s="435" t="str">
        <f>("7")</f>
        <v>7</v>
      </c>
      <c r="D122" s="435" t="s">
        <v>901</v>
      </c>
      <c r="E122" s="435" t="s">
        <v>1154</v>
      </c>
      <c r="F122" s="435" t="s">
        <v>1155</v>
      </c>
      <c r="G122" s="435">
        <v>5</v>
      </c>
      <c r="H122" s="435" t="s">
        <v>900</v>
      </c>
      <c r="I122" s="435" t="s">
        <v>15</v>
      </c>
    </row>
    <row r="123" spans="1:8" ht="13.5">
      <c r="A123" s="636" t="str">
        <f t="shared" si="1"/>
        <v>四日市南ＳＳＣ_8</v>
      </c>
      <c r="B123" s="435" t="s">
        <v>1143</v>
      </c>
      <c r="C123" s="435" t="str">
        <f>("8")</f>
        <v>8</v>
      </c>
      <c r="D123" s="435" t="s">
        <v>908</v>
      </c>
      <c r="E123" s="435" t="s">
        <v>1156</v>
      </c>
      <c r="F123" s="435" t="s">
        <v>1157</v>
      </c>
      <c r="G123" s="435">
        <v>4</v>
      </c>
      <c r="H123" s="435" t="s">
        <v>911</v>
      </c>
    </row>
    <row r="124" spans="1:10" ht="13.5">
      <c r="A124" s="636" t="str">
        <f t="shared" si="1"/>
        <v>四日市南ＳＳＣ_9</v>
      </c>
      <c r="B124" s="435" t="s">
        <v>1143</v>
      </c>
      <c r="C124" s="435" t="str">
        <f>("9")</f>
        <v>9</v>
      </c>
      <c r="D124" s="435" t="s">
        <v>901</v>
      </c>
      <c r="E124" s="435" t="s">
        <v>1158</v>
      </c>
      <c r="F124" s="435" t="s">
        <v>1159</v>
      </c>
      <c r="G124" s="435">
        <v>5</v>
      </c>
      <c r="H124" s="435" t="s">
        <v>900</v>
      </c>
      <c r="J124" s="435" t="s">
        <v>39</v>
      </c>
    </row>
    <row r="125" spans="1:10" ht="13.5">
      <c r="A125" s="636" t="str">
        <f t="shared" si="1"/>
        <v>四日市南ＳＳＣ_10</v>
      </c>
      <c r="B125" s="435" t="s">
        <v>1143</v>
      </c>
      <c r="C125" s="435" t="str">
        <f>("10")</f>
        <v>10</v>
      </c>
      <c r="D125" s="435" t="s">
        <v>926</v>
      </c>
      <c r="E125" s="435" t="s">
        <v>1160</v>
      </c>
      <c r="F125" s="435" t="s">
        <v>1161</v>
      </c>
      <c r="G125" s="435">
        <v>5</v>
      </c>
      <c r="H125" s="435" t="s">
        <v>900</v>
      </c>
      <c r="J125" s="435" t="s">
        <v>39</v>
      </c>
    </row>
    <row r="126" spans="1:10" ht="13.5">
      <c r="A126" s="636" t="str">
        <f t="shared" si="1"/>
        <v>四日市南ＳＳＣ_11</v>
      </c>
      <c r="B126" s="435" t="s">
        <v>1143</v>
      </c>
      <c r="C126" s="435" t="str">
        <f>("11")</f>
        <v>11</v>
      </c>
      <c r="D126" s="435" t="s">
        <v>901</v>
      </c>
      <c r="E126" s="435" t="s">
        <v>1162</v>
      </c>
      <c r="F126" s="435" t="s">
        <v>1163</v>
      </c>
      <c r="G126" s="435">
        <v>5</v>
      </c>
      <c r="H126" s="435" t="s">
        <v>900</v>
      </c>
      <c r="J126" s="435" t="s">
        <v>1164</v>
      </c>
    </row>
    <row r="127" spans="1:8" ht="13.5">
      <c r="A127" s="636" t="str">
        <f t="shared" si="1"/>
        <v>四日市南ＳＳＣ_12</v>
      </c>
      <c r="B127" s="435" t="s">
        <v>1143</v>
      </c>
      <c r="C127" s="435" t="str">
        <f>("12")</f>
        <v>12</v>
      </c>
      <c r="D127" s="435" t="s">
        <v>908</v>
      </c>
      <c r="E127" s="435" t="s">
        <v>1165</v>
      </c>
      <c r="F127" s="435" t="s">
        <v>1166</v>
      </c>
      <c r="G127" s="435">
        <v>4</v>
      </c>
      <c r="H127" s="435" t="s">
        <v>900</v>
      </c>
    </row>
    <row r="128" spans="1:8" ht="13.5">
      <c r="A128" s="636" t="str">
        <f t="shared" si="1"/>
        <v>四日市南ＳＳＣ_13</v>
      </c>
      <c r="B128" s="435" t="s">
        <v>1143</v>
      </c>
      <c r="C128" s="435" t="str">
        <f>("13")</f>
        <v>13</v>
      </c>
      <c r="D128" s="435" t="s">
        <v>926</v>
      </c>
      <c r="E128" s="435" t="s">
        <v>1167</v>
      </c>
      <c r="F128" s="435" t="s">
        <v>1168</v>
      </c>
      <c r="G128" s="435">
        <v>4</v>
      </c>
      <c r="H128" s="435" t="s">
        <v>900</v>
      </c>
    </row>
    <row r="129" spans="1:8" ht="13.5">
      <c r="A129" s="636" t="str">
        <f aca="true" t="shared" si="2" ref="A129:A192">CONCATENATE(B129,"_",C129)</f>
        <v>四日市南ＳＳＣ_14</v>
      </c>
      <c r="B129" s="435" t="s">
        <v>1143</v>
      </c>
      <c r="C129" s="435" t="str">
        <f>("14")</f>
        <v>14</v>
      </c>
      <c r="D129" s="435" t="s">
        <v>901</v>
      </c>
      <c r="E129" s="435" t="s">
        <v>1169</v>
      </c>
      <c r="F129" s="435" t="s">
        <v>1170</v>
      </c>
      <c r="G129" s="435">
        <v>4</v>
      </c>
      <c r="H129" s="435" t="s">
        <v>900</v>
      </c>
    </row>
    <row r="130" spans="1:8" ht="13.5">
      <c r="A130" s="636" t="str">
        <f t="shared" si="2"/>
        <v>四日市南ＳＳＣ_15</v>
      </c>
      <c r="B130" s="435" t="s">
        <v>1143</v>
      </c>
      <c r="C130" s="435" t="str">
        <f>("15")</f>
        <v>15</v>
      </c>
      <c r="D130" s="435" t="s">
        <v>901</v>
      </c>
      <c r="E130" s="435" t="s">
        <v>1171</v>
      </c>
      <c r="F130" s="435" t="s">
        <v>1172</v>
      </c>
      <c r="G130" s="435">
        <v>4</v>
      </c>
      <c r="H130" s="435" t="s">
        <v>900</v>
      </c>
    </row>
    <row r="131" spans="1:8" ht="13.5">
      <c r="A131" s="636" t="str">
        <f t="shared" si="2"/>
        <v>四日市南ＳＳＣ_17</v>
      </c>
      <c r="B131" s="435" t="s">
        <v>1143</v>
      </c>
      <c r="C131" s="435" t="str">
        <f>("17")</f>
        <v>17</v>
      </c>
      <c r="D131" s="435" t="s">
        <v>926</v>
      </c>
      <c r="E131" s="435" t="s">
        <v>1173</v>
      </c>
      <c r="F131" s="435" t="s">
        <v>1174</v>
      </c>
      <c r="G131" s="435">
        <v>4</v>
      </c>
      <c r="H131" s="435" t="s">
        <v>900</v>
      </c>
    </row>
    <row r="132" spans="1:8" ht="13.5">
      <c r="A132" s="636" t="str">
        <f t="shared" si="2"/>
        <v>四日市北ＪＦＣ_1</v>
      </c>
      <c r="B132" s="435" t="s">
        <v>1175</v>
      </c>
      <c r="C132" s="435" t="str">
        <f>("1")</f>
        <v>1</v>
      </c>
      <c r="D132" s="435" t="s">
        <v>897</v>
      </c>
      <c r="E132" s="435" t="s">
        <v>1176</v>
      </c>
      <c r="F132" s="435" t="s">
        <v>1177</v>
      </c>
      <c r="G132" s="435">
        <v>3</v>
      </c>
      <c r="H132" s="435" t="s">
        <v>900</v>
      </c>
    </row>
    <row r="133" spans="1:8" ht="13.5">
      <c r="A133" s="636" t="str">
        <f t="shared" si="2"/>
        <v>四日市北ＪＦＣ_2</v>
      </c>
      <c r="B133" s="435" t="s">
        <v>1175</v>
      </c>
      <c r="C133" s="435" t="str">
        <f>("2")</f>
        <v>2</v>
      </c>
      <c r="D133" s="435" t="s">
        <v>901</v>
      </c>
      <c r="E133" s="435" t="s">
        <v>1178</v>
      </c>
      <c r="F133" s="435" t="s">
        <v>1179</v>
      </c>
      <c r="G133" s="435">
        <v>3</v>
      </c>
      <c r="H133" s="435" t="s">
        <v>900</v>
      </c>
    </row>
    <row r="134" spans="1:8" ht="13.5">
      <c r="A134" s="636" t="str">
        <f t="shared" si="2"/>
        <v>四日市北ＪＦＣ_3</v>
      </c>
      <c r="B134" s="435" t="s">
        <v>1175</v>
      </c>
      <c r="C134" s="435" t="str">
        <f>("3")</f>
        <v>3</v>
      </c>
      <c r="D134" s="435" t="s">
        <v>908</v>
      </c>
      <c r="E134" s="435" t="s">
        <v>1180</v>
      </c>
      <c r="F134" s="435" t="s">
        <v>1181</v>
      </c>
      <c r="G134" s="435">
        <v>5</v>
      </c>
      <c r="H134" s="435" t="s">
        <v>900</v>
      </c>
    </row>
    <row r="135" spans="1:8" ht="13.5">
      <c r="A135" s="636" t="str">
        <f t="shared" si="2"/>
        <v>四日市北ＪＦＣ_4</v>
      </c>
      <c r="B135" s="435" t="s">
        <v>1175</v>
      </c>
      <c r="C135" s="435" t="str">
        <f>("4")</f>
        <v>4</v>
      </c>
      <c r="D135" s="435" t="s">
        <v>908</v>
      </c>
      <c r="E135" s="435" t="s">
        <v>1182</v>
      </c>
      <c r="F135" s="435" t="s">
        <v>1183</v>
      </c>
      <c r="G135" s="435">
        <v>5</v>
      </c>
      <c r="H135" s="435" t="s">
        <v>900</v>
      </c>
    </row>
    <row r="136" spans="1:8" ht="13.5">
      <c r="A136" s="636" t="str">
        <f t="shared" si="2"/>
        <v>四日市北ＪＦＣ_5</v>
      </c>
      <c r="B136" s="435" t="s">
        <v>1175</v>
      </c>
      <c r="C136" s="435" t="str">
        <f>("5")</f>
        <v>5</v>
      </c>
      <c r="D136" s="435" t="s">
        <v>908</v>
      </c>
      <c r="E136" s="435" t="s">
        <v>1184</v>
      </c>
      <c r="F136" s="435" t="s">
        <v>1185</v>
      </c>
      <c r="G136" s="435">
        <v>5</v>
      </c>
      <c r="H136" s="435" t="s">
        <v>900</v>
      </c>
    </row>
    <row r="137" spans="1:8" ht="13.5">
      <c r="A137" s="636" t="str">
        <f t="shared" si="2"/>
        <v>四日市北ＪＦＣ_6</v>
      </c>
      <c r="B137" s="435" t="s">
        <v>1175</v>
      </c>
      <c r="C137" s="435" t="str">
        <f>("6")</f>
        <v>6</v>
      </c>
      <c r="D137" s="435" t="s">
        <v>926</v>
      </c>
      <c r="E137" s="435" t="s">
        <v>1186</v>
      </c>
      <c r="F137" s="435" t="s">
        <v>1187</v>
      </c>
      <c r="G137" s="435">
        <v>4</v>
      </c>
      <c r="H137" s="435" t="s">
        <v>900</v>
      </c>
    </row>
    <row r="138" spans="1:8" ht="13.5">
      <c r="A138" s="636" t="str">
        <f t="shared" si="2"/>
        <v>四日市北ＪＦＣ_7</v>
      </c>
      <c r="B138" s="435" t="s">
        <v>1175</v>
      </c>
      <c r="C138" s="435" t="str">
        <f>("7")</f>
        <v>7</v>
      </c>
      <c r="D138" s="435" t="s">
        <v>926</v>
      </c>
      <c r="E138" s="435" t="s">
        <v>1188</v>
      </c>
      <c r="F138" s="435" t="s">
        <v>1189</v>
      </c>
      <c r="G138" s="435">
        <v>3</v>
      </c>
      <c r="H138" s="435" t="s">
        <v>911</v>
      </c>
    </row>
    <row r="139" spans="1:8" ht="13.5">
      <c r="A139" s="636" t="str">
        <f t="shared" si="2"/>
        <v>四日市北ＪＦＣ_8</v>
      </c>
      <c r="B139" s="435" t="s">
        <v>1175</v>
      </c>
      <c r="C139" s="435" t="str">
        <f>("8")</f>
        <v>8</v>
      </c>
      <c r="D139" s="435" t="s">
        <v>901</v>
      </c>
      <c r="E139" s="435" t="s">
        <v>1190</v>
      </c>
      <c r="F139" s="435" t="s">
        <v>1191</v>
      </c>
      <c r="G139" s="435">
        <v>5</v>
      </c>
      <c r="H139" s="435" t="s">
        <v>900</v>
      </c>
    </row>
    <row r="140" spans="1:8" ht="13.5">
      <c r="A140" s="636" t="str">
        <f t="shared" si="2"/>
        <v>四日市北ＪＦＣ_9</v>
      </c>
      <c r="B140" s="435" t="s">
        <v>1175</v>
      </c>
      <c r="C140" s="435" t="str">
        <f>("9")</f>
        <v>9</v>
      </c>
      <c r="D140" s="435" t="s">
        <v>926</v>
      </c>
      <c r="E140" s="435" t="s">
        <v>1192</v>
      </c>
      <c r="F140" s="435" t="s">
        <v>1193</v>
      </c>
      <c r="G140" s="435">
        <v>5</v>
      </c>
      <c r="H140" s="435" t="s">
        <v>911</v>
      </c>
    </row>
    <row r="141" spans="1:9" ht="13.5">
      <c r="A141" s="636" t="str">
        <f t="shared" si="2"/>
        <v>四日市北ＪＦＣ_10</v>
      </c>
      <c r="B141" s="435" t="s">
        <v>1175</v>
      </c>
      <c r="C141" s="435" t="str">
        <f>("10")</f>
        <v>10</v>
      </c>
      <c r="D141" s="435" t="s">
        <v>901</v>
      </c>
      <c r="E141" s="435" t="s">
        <v>1194</v>
      </c>
      <c r="F141" s="435" t="s">
        <v>1195</v>
      </c>
      <c r="G141" s="435">
        <v>5</v>
      </c>
      <c r="H141" s="435" t="s">
        <v>900</v>
      </c>
      <c r="I141" s="435" t="s">
        <v>15</v>
      </c>
    </row>
    <row r="142" spans="1:8" ht="13.5">
      <c r="A142" s="636" t="str">
        <f t="shared" si="2"/>
        <v>四日市北ＪＦＣ_11</v>
      </c>
      <c r="B142" s="435" t="s">
        <v>1175</v>
      </c>
      <c r="C142" s="435" t="str">
        <f>("11")</f>
        <v>11</v>
      </c>
      <c r="D142" s="435" t="s">
        <v>908</v>
      </c>
      <c r="E142" s="435" t="s">
        <v>1196</v>
      </c>
      <c r="F142" s="435" t="s">
        <v>1197</v>
      </c>
      <c r="G142" s="435">
        <v>5</v>
      </c>
      <c r="H142" s="435" t="s">
        <v>900</v>
      </c>
    </row>
    <row r="143" spans="1:8" ht="13.5">
      <c r="A143" s="636" t="str">
        <f t="shared" si="2"/>
        <v>四日市北ＪＦＣ_12</v>
      </c>
      <c r="B143" s="435" t="s">
        <v>1175</v>
      </c>
      <c r="C143" s="435" t="str">
        <f>("12")</f>
        <v>12</v>
      </c>
      <c r="D143" s="435" t="s">
        <v>901</v>
      </c>
      <c r="E143" s="435" t="s">
        <v>1198</v>
      </c>
      <c r="F143" s="435" t="s">
        <v>1199</v>
      </c>
      <c r="G143" s="435">
        <v>3</v>
      </c>
      <c r="H143" s="435" t="s">
        <v>900</v>
      </c>
    </row>
    <row r="144" spans="1:8" ht="13.5">
      <c r="A144" s="636" t="str">
        <f t="shared" si="2"/>
        <v>四日市北ＪＦＣ_16</v>
      </c>
      <c r="B144" s="435" t="s">
        <v>1175</v>
      </c>
      <c r="C144" s="435" t="str">
        <f>("16")</f>
        <v>16</v>
      </c>
      <c r="D144" s="435" t="s">
        <v>897</v>
      </c>
      <c r="E144" s="435" t="s">
        <v>1200</v>
      </c>
      <c r="F144" s="435" t="s">
        <v>1201</v>
      </c>
      <c r="G144" s="435">
        <v>5</v>
      </c>
      <c r="H144" s="435" t="s">
        <v>900</v>
      </c>
    </row>
    <row r="145" spans="1:8" ht="13.5">
      <c r="A145" s="636" t="str">
        <f t="shared" si="2"/>
        <v>きつきＦＣ_1</v>
      </c>
      <c r="B145" s="435" t="s">
        <v>24</v>
      </c>
      <c r="C145" s="435" t="str">
        <f>("1")</f>
        <v>1</v>
      </c>
      <c r="D145" s="435" t="s">
        <v>897</v>
      </c>
      <c r="E145" s="435" t="s">
        <v>1202</v>
      </c>
      <c r="F145" s="435" t="s">
        <v>1203</v>
      </c>
      <c r="G145" s="435">
        <v>5</v>
      </c>
      <c r="H145" s="435" t="s">
        <v>900</v>
      </c>
    </row>
    <row r="146" spans="1:8" ht="13.5">
      <c r="A146" s="636" t="str">
        <f t="shared" si="2"/>
        <v>きつきＦＣ_2</v>
      </c>
      <c r="B146" s="435" t="s">
        <v>24</v>
      </c>
      <c r="C146" s="435" t="str">
        <f>("2")</f>
        <v>2</v>
      </c>
      <c r="D146" s="435" t="s">
        <v>901</v>
      </c>
      <c r="E146" s="435" t="s">
        <v>1204</v>
      </c>
      <c r="F146" s="435" t="s">
        <v>1205</v>
      </c>
      <c r="G146" s="435">
        <v>1</v>
      </c>
      <c r="H146" s="435" t="s">
        <v>900</v>
      </c>
    </row>
    <row r="147" spans="1:8" ht="13.5">
      <c r="A147" s="636" t="str">
        <f t="shared" si="2"/>
        <v>きつきＦＣ_3</v>
      </c>
      <c r="B147" s="435" t="s">
        <v>24</v>
      </c>
      <c r="C147" s="435" t="str">
        <f>("3")</f>
        <v>3</v>
      </c>
      <c r="D147" s="435" t="s">
        <v>901</v>
      </c>
      <c r="E147" s="435" t="s">
        <v>1206</v>
      </c>
      <c r="F147" s="435" t="s">
        <v>1207</v>
      </c>
      <c r="G147" s="435">
        <v>1</v>
      </c>
      <c r="H147" s="435" t="s">
        <v>900</v>
      </c>
    </row>
    <row r="148" spans="1:8" ht="13.5">
      <c r="A148" s="636" t="str">
        <f t="shared" si="2"/>
        <v>きつきＦＣ_4</v>
      </c>
      <c r="B148" s="435" t="s">
        <v>24</v>
      </c>
      <c r="C148" s="435" t="str">
        <f>("4")</f>
        <v>4</v>
      </c>
      <c r="D148" s="435" t="s">
        <v>901</v>
      </c>
      <c r="E148" s="435" t="s">
        <v>1208</v>
      </c>
      <c r="F148" s="435" t="s">
        <v>1209</v>
      </c>
      <c r="G148" s="435">
        <v>2</v>
      </c>
      <c r="H148" s="435" t="s">
        <v>900</v>
      </c>
    </row>
    <row r="149" spans="1:8" ht="13.5">
      <c r="A149" s="636" t="str">
        <f t="shared" si="2"/>
        <v>きつきＦＣ_5</v>
      </c>
      <c r="B149" s="435" t="s">
        <v>24</v>
      </c>
      <c r="C149" s="435" t="str">
        <f>("5")</f>
        <v>5</v>
      </c>
      <c r="D149" s="435" t="s">
        <v>926</v>
      </c>
      <c r="E149" s="435" t="s">
        <v>1210</v>
      </c>
      <c r="F149" s="435" t="s">
        <v>1211</v>
      </c>
      <c r="G149" s="435">
        <v>4</v>
      </c>
      <c r="H149" s="435" t="s">
        <v>900</v>
      </c>
    </row>
    <row r="150" spans="1:8" ht="13.5">
      <c r="A150" s="636" t="str">
        <f t="shared" si="2"/>
        <v>きつきＦＣ_6</v>
      </c>
      <c r="B150" s="435" t="s">
        <v>24</v>
      </c>
      <c r="C150" s="435" t="str">
        <f>("6")</f>
        <v>6</v>
      </c>
      <c r="D150" s="435" t="s">
        <v>908</v>
      </c>
      <c r="E150" s="435" t="s">
        <v>1212</v>
      </c>
      <c r="F150" s="435" t="s">
        <v>1213</v>
      </c>
      <c r="G150" s="435">
        <v>5</v>
      </c>
      <c r="H150" s="435" t="s">
        <v>911</v>
      </c>
    </row>
    <row r="151" spans="1:8" ht="13.5">
      <c r="A151" s="636" t="str">
        <f t="shared" si="2"/>
        <v>きつきＦＣ_7</v>
      </c>
      <c r="B151" s="435" t="s">
        <v>24</v>
      </c>
      <c r="C151" s="435" t="str">
        <f>("7")</f>
        <v>7</v>
      </c>
      <c r="D151" s="435" t="s">
        <v>901</v>
      </c>
      <c r="E151" s="435" t="s">
        <v>1214</v>
      </c>
      <c r="F151" s="435" t="s">
        <v>1215</v>
      </c>
      <c r="G151" s="435">
        <v>5</v>
      </c>
      <c r="H151" s="435" t="s">
        <v>900</v>
      </c>
    </row>
    <row r="152" spans="1:8" ht="13.5">
      <c r="A152" s="636" t="str">
        <f t="shared" si="2"/>
        <v>きつきＦＣ_8</v>
      </c>
      <c r="B152" s="435" t="s">
        <v>24</v>
      </c>
      <c r="C152" s="435" t="str">
        <f>("8")</f>
        <v>8</v>
      </c>
      <c r="D152" s="435" t="s">
        <v>908</v>
      </c>
      <c r="E152" s="435" t="s">
        <v>1216</v>
      </c>
      <c r="F152" s="435" t="s">
        <v>1217</v>
      </c>
      <c r="G152" s="435">
        <v>5</v>
      </c>
      <c r="H152" s="435" t="s">
        <v>900</v>
      </c>
    </row>
    <row r="153" spans="1:8" ht="13.5">
      <c r="A153" s="636" t="str">
        <f t="shared" si="2"/>
        <v>きつきＦＣ_9</v>
      </c>
      <c r="B153" s="435" t="s">
        <v>24</v>
      </c>
      <c r="C153" s="435" t="str">
        <f>("9")</f>
        <v>9</v>
      </c>
      <c r="D153" s="435" t="s">
        <v>901</v>
      </c>
      <c r="E153" s="435" t="s">
        <v>1218</v>
      </c>
      <c r="F153" s="435" t="s">
        <v>1219</v>
      </c>
      <c r="G153" s="435">
        <v>5</v>
      </c>
      <c r="H153" s="435" t="s">
        <v>900</v>
      </c>
    </row>
    <row r="154" spans="1:9" ht="13.5">
      <c r="A154" s="636" t="str">
        <f t="shared" si="2"/>
        <v>きつきＦＣ_10</v>
      </c>
      <c r="B154" s="435" t="s">
        <v>24</v>
      </c>
      <c r="C154" s="435" t="str">
        <f>("10")</f>
        <v>10</v>
      </c>
      <c r="D154" s="435" t="s">
        <v>901</v>
      </c>
      <c r="E154" s="435" t="s">
        <v>1220</v>
      </c>
      <c r="F154" s="435" t="s">
        <v>1221</v>
      </c>
      <c r="G154" s="435">
        <v>5</v>
      </c>
      <c r="H154" s="435" t="s">
        <v>900</v>
      </c>
      <c r="I154" s="435" t="s">
        <v>15</v>
      </c>
    </row>
    <row r="155" spans="1:8" ht="13.5">
      <c r="A155" s="636" t="str">
        <f t="shared" si="2"/>
        <v>きつきＦＣ_11</v>
      </c>
      <c r="B155" s="435" t="s">
        <v>24</v>
      </c>
      <c r="C155" s="435" t="str">
        <f>("11")</f>
        <v>11</v>
      </c>
      <c r="D155" s="435" t="s">
        <v>908</v>
      </c>
      <c r="E155" s="435" t="s">
        <v>1222</v>
      </c>
      <c r="F155" s="435" t="s">
        <v>1223</v>
      </c>
      <c r="G155" s="435">
        <v>5</v>
      </c>
      <c r="H155" s="435" t="s">
        <v>900</v>
      </c>
    </row>
    <row r="156" spans="1:8" ht="13.5">
      <c r="A156" s="636" t="str">
        <f t="shared" si="2"/>
        <v>きつきＦＣ_12</v>
      </c>
      <c r="B156" s="435" t="s">
        <v>24</v>
      </c>
      <c r="C156" s="435" t="str">
        <f>("12")</f>
        <v>12</v>
      </c>
      <c r="D156" s="435" t="s">
        <v>908</v>
      </c>
      <c r="E156" s="435" t="s">
        <v>1224</v>
      </c>
      <c r="F156" s="435" t="s">
        <v>1225</v>
      </c>
      <c r="G156" s="435">
        <v>4</v>
      </c>
      <c r="H156" s="435" t="s">
        <v>900</v>
      </c>
    </row>
    <row r="157" spans="1:8" ht="13.5">
      <c r="A157" s="636" t="str">
        <f t="shared" si="2"/>
        <v>きつきＦＣ_13</v>
      </c>
      <c r="B157" s="435" t="s">
        <v>24</v>
      </c>
      <c r="C157" s="435" t="str">
        <f>("13")</f>
        <v>13</v>
      </c>
      <c r="D157" s="435" t="s">
        <v>908</v>
      </c>
      <c r="E157" s="435" t="s">
        <v>1226</v>
      </c>
      <c r="F157" s="435" t="s">
        <v>1227</v>
      </c>
      <c r="G157" s="435">
        <v>4</v>
      </c>
      <c r="H157" s="435" t="s">
        <v>900</v>
      </c>
    </row>
    <row r="158" spans="1:8" ht="13.5">
      <c r="A158" s="636" t="str">
        <f t="shared" si="2"/>
        <v>きつきＦＣ_14</v>
      </c>
      <c r="B158" s="435" t="s">
        <v>24</v>
      </c>
      <c r="C158" s="435" t="str">
        <f>("14")</f>
        <v>14</v>
      </c>
      <c r="D158" s="435" t="s">
        <v>901</v>
      </c>
      <c r="E158" s="435" t="s">
        <v>1228</v>
      </c>
      <c r="F158" s="435" t="s">
        <v>1229</v>
      </c>
      <c r="G158" s="435">
        <v>3</v>
      </c>
      <c r="H158" s="435" t="s">
        <v>900</v>
      </c>
    </row>
    <row r="159" spans="1:8" ht="13.5">
      <c r="A159" s="636" t="str">
        <f t="shared" si="2"/>
        <v>東　Ｆ．Ｃ．_1</v>
      </c>
      <c r="B159" s="435" t="s">
        <v>1230</v>
      </c>
      <c r="C159" s="435" t="str">
        <f>("1")</f>
        <v>1</v>
      </c>
      <c r="D159" s="435" t="s">
        <v>897</v>
      </c>
      <c r="E159" s="435" t="s">
        <v>1231</v>
      </c>
      <c r="F159" s="435" t="s">
        <v>1232</v>
      </c>
      <c r="G159" s="435">
        <v>4</v>
      </c>
      <c r="H159" s="435" t="s">
        <v>900</v>
      </c>
    </row>
    <row r="160" spans="1:8" ht="13.5">
      <c r="A160" s="636" t="str">
        <f t="shared" si="2"/>
        <v>東　Ｆ．Ｃ．_2</v>
      </c>
      <c r="B160" s="435" t="s">
        <v>1230</v>
      </c>
      <c r="C160" s="435" t="str">
        <f>("2")</f>
        <v>2</v>
      </c>
      <c r="D160" s="435" t="s">
        <v>926</v>
      </c>
      <c r="E160" s="435" t="s">
        <v>1233</v>
      </c>
      <c r="F160" s="435" t="s">
        <v>1234</v>
      </c>
      <c r="G160" s="435">
        <v>3</v>
      </c>
      <c r="H160" s="435" t="s">
        <v>900</v>
      </c>
    </row>
    <row r="161" spans="1:8" ht="13.5">
      <c r="A161" s="636" t="str">
        <f t="shared" si="2"/>
        <v>東　Ｆ．Ｃ．_3</v>
      </c>
      <c r="B161" s="435" t="s">
        <v>1230</v>
      </c>
      <c r="C161" s="435" t="str">
        <f>("3")</f>
        <v>3</v>
      </c>
      <c r="D161" s="435" t="s">
        <v>901</v>
      </c>
      <c r="E161" s="435" t="s">
        <v>1235</v>
      </c>
      <c r="F161" s="435" t="s">
        <v>1236</v>
      </c>
      <c r="G161" s="435">
        <v>3</v>
      </c>
      <c r="H161" s="435" t="s">
        <v>900</v>
      </c>
    </row>
    <row r="162" spans="1:8" ht="13.5">
      <c r="A162" s="636" t="str">
        <f t="shared" si="2"/>
        <v>東　Ｆ．Ｃ．_4</v>
      </c>
      <c r="B162" s="435" t="s">
        <v>1230</v>
      </c>
      <c r="C162" s="435" t="str">
        <f>("4")</f>
        <v>4</v>
      </c>
      <c r="D162" s="435" t="s">
        <v>908</v>
      </c>
      <c r="E162" s="435" t="s">
        <v>1237</v>
      </c>
      <c r="F162" s="435" t="s">
        <v>1238</v>
      </c>
      <c r="G162" s="435">
        <v>3</v>
      </c>
      <c r="H162" s="435" t="s">
        <v>900</v>
      </c>
    </row>
    <row r="163" spans="1:8" ht="13.5">
      <c r="A163" s="636" t="str">
        <f t="shared" si="2"/>
        <v>東　Ｆ．Ｃ．_5</v>
      </c>
      <c r="B163" s="435" t="s">
        <v>1230</v>
      </c>
      <c r="C163" s="435" t="str">
        <f>("5")</f>
        <v>5</v>
      </c>
      <c r="D163" s="435" t="s">
        <v>908</v>
      </c>
      <c r="E163" s="435" t="s">
        <v>1239</v>
      </c>
      <c r="F163" s="435" t="s">
        <v>1240</v>
      </c>
      <c r="G163" s="435">
        <v>5</v>
      </c>
      <c r="H163" s="435" t="s">
        <v>900</v>
      </c>
    </row>
    <row r="164" spans="1:8" ht="13.5">
      <c r="A164" s="636" t="str">
        <f t="shared" si="2"/>
        <v>東　Ｆ．Ｃ．_6</v>
      </c>
      <c r="B164" s="435" t="s">
        <v>1230</v>
      </c>
      <c r="C164" s="435" t="str">
        <f>("6")</f>
        <v>6</v>
      </c>
      <c r="D164" s="435" t="s">
        <v>926</v>
      </c>
      <c r="E164" s="435" t="s">
        <v>1241</v>
      </c>
      <c r="F164" s="435" t="s">
        <v>1242</v>
      </c>
      <c r="G164" s="435">
        <v>3</v>
      </c>
      <c r="H164" s="435" t="s">
        <v>900</v>
      </c>
    </row>
    <row r="165" spans="1:9" ht="13.5">
      <c r="A165" s="636" t="str">
        <f t="shared" si="2"/>
        <v>東　Ｆ．Ｃ．_7</v>
      </c>
      <c r="B165" s="435" t="s">
        <v>1230</v>
      </c>
      <c r="C165" s="435" t="str">
        <f>("7")</f>
        <v>7</v>
      </c>
      <c r="D165" s="435" t="s">
        <v>901</v>
      </c>
      <c r="E165" s="435" t="s">
        <v>1243</v>
      </c>
      <c r="F165" s="435" t="s">
        <v>1244</v>
      </c>
      <c r="G165" s="435">
        <v>5</v>
      </c>
      <c r="H165" s="435" t="s">
        <v>900</v>
      </c>
      <c r="I165" s="435" t="s">
        <v>15</v>
      </c>
    </row>
    <row r="166" spans="1:8" ht="13.5">
      <c r="A166" s="636" t="str">
        <f t="shared" si="2"/>
        <v>東　Ｆ．Ｃ．_8</v>
      </c>
      <c r="B166" s="435" t="s">
        <v>1230</v>
      </c>
      <c r="C166" s="435" t="str">
        <f>("8")</f>
        <v>8</v>
      </c>
      <c r="D166" s="435" t="s">
        <v>901</v>
      </c>
      <c r="E166" s="435" t="s">
        <v>1245</v>
      </c>
      <c r="F166" s="435" t="s">
        <v>1246</v>
      </c>
      <c r="G166" s="435">
        <v>5</v>
      </c>
      <c r="H166" s="435" t="s">
        <v>911</v>
      </c>
    </row>
    <row r="167" spans="1:8" ht="13.5">
      <c r="A167" s="636" t="str">
        <f t="shared" si="2"/>
        <v>東　Ｆ．Ｃ．_9</v>
      </c>
      <c r="B167" s="435" t="s">
        <v>1230</v>
      </c>
      <c r="C167" s="435" t="str">
        <f>("9")</f>
        <v>9</v>
      </c>
      <c r="D167" s="435" t="s">
        <v>926</v>
      </c>
      <c r="E167" s="435" t="s">
        <v>1247</v>
      </c>
      <c r="F167" s="435" t="s">
        <v>1248</v>
      </c>
      <c r="G167" s="435">
        <v>4</v>
      </c>
      <c r="H167" s="435" t="s">
        <v>900</v>
      </c>
    </row>
    <row r="168" spans="1:8" ht="13.5">
      <c r="A168" s="636" t="str">
        <f t="shared" si="2"/>
        <v>東　Ｆ．Ｃ．_10</v>
      </c>
      <c r="B168" s="435" t="s">
        <v>1230</v>
      </c>
      <c r="C168" s="435" t="str">
        <f>("10")</f>
        <v>10</v>
      </c>
      <c r="D168" s="435" t="s">
        <v>926</v>
      </c>
      <c r="E168" s="435" t="s">
        <v>1249</v>
      </c>
      <c r="F168" s="435" t="s">
        <v>1250</v>
      </c>
      <c r="G168" s="435">
        <v>5</v>
      </c>
      <c r="H168" s="435" t="s">
        <v>900</v>
      </c>
    </row>
    <row r="169" spans="1:8" ht="13.5">
      <c r="A169" s="636" t="str">
        <f t="shared" si="2"/>
        <v>東　Ｆ．Ｃ．_11</v>
      </c>
      <c r="B169" s="435" t="s">
        <v>1230</v>
      </c>
      <c r="C169" s="435" t="str">
        <f>("11")</f>
        <v>11</v>
      </c>
      <c r="D169" s="435" t="s">
        <v>901</v>
      </c>
      <c r="E169" s="435" t="s">
        <v>1251</v>
      </c>
      <c r="F169" s="435" t="s">
        <v>1252</v>
      </c>
      <c r="G169" s="435">
        <v>4</v>
      </c>
      <c r="H169" s="435" t="s">
        <v>900</v>
      </c>
    </row>
    <row r="170" spans="1:8" ht="13.5">
      <c r="A170" s="636" t="str">
        <f t="shared" si="2"/>
        <v>東　Ｆ．Ｃ．_12</v>
      </c>
      <c r="B170" s="435" t="s">
        <v>1230</v>
      </c>
      <c r="C170" s="435" t="str">
        <f>("12")</f>
        <v>12</v>
      </c>
      <c r="D170" s="435" t="s">
        <v>901</v>
      </c>
      <c r="E170" s="435" t="s">
        <v>1253</v>
      </c>
      <c r="F170" s="435" t="s">
        <v>1254</v>
      </c>
      <c r="G170" s="435">
        <v>2</v>
      </c>
      <c r="H170" s="435" t="s">
        <v>900</v>
      </c>
    </row>
    <row r="171" spans="1:8" ht="13.5">
      <c r="A171" s="636" t="str">
        <f t="shared" si="2"/>
        <v>東　Ｆ．Ｃ．_13</v>
      </c>
      <c r="B171" s="435" t="s">
        <v>1230</v>
      </c>
      <c r="C171" s="435" t="str">
        <f>("13")</f>
        <v>13</v>
      </c>
      <c r="D171" s="435" t="s">
        <v>901</v>
      </c>
      <c r="E171" s="435" t="s">
        <v>1255</v>
      </c>
      <c r="F171" s="435" t="s">
        <v>1256</v>
      </c>
      <c r="G171" s="435">
        <v>4</v>
      </c>
      <c r="H171" s="435" t="s">
        <v>900</v>
      </c>
    </row>
    <row r="172" spans="1:8" ht="13.5">
      <c r="A172" s="636" t="str">
        <f t="shared" si="2"/>
        <v>東　Ｆ．Ｃ．_14</v>
      </c>
      <c r="B172" s="435" t="s">
        <v>1230</v>
      </c>
      <c r="C172" s="435" t="str">
        <f>("14")</f>
        <v>14</v>
      </c>
      <c r="D172" s="435" t="s">
        <v>926</v>
      </c>
      <c r="E172" s="435" t="s">
        <v>1257</v>
      </c>
      <c r="F172" s="435" t="s">
        <v>1258</v>
      </c>
      <c r="G172" s="435">
        <v>3</v>
      </c>
      <c r="H172" s="435" t="s">
        <v>900</v>
      </c>
    </row>
    <row r="173" spans="1:8" ht="13.5">
      <c r="A173" s="636" t="str">
        <f t="shared" si="2"/>
        <v>東　Ｆ．Ｃ．_15</v>
      </c>
      <c r="B173" s="435" t="s">
        <v>1230</v>
      </c>
      <c r="C173" s="435" t="str">
        <f>("15")</f>
        <v>15</v>
      </c>
      <c r="D173" s="435" t="s">
        <v>908</v>
      </c>
      <c r="E173" s="435" t="s">
        <v>1259</v>
      </c>
      <c r="F173" s="435" t="s">
        <v>1260</v>
      </c>
      <c r="G173" s="435">
        <v>2</v>
      </c>
      <c r="H173" s="435" t="s">
        <v>900</v>
      </c>
    </row>
    <row r="174" spans="1:8" ht="13.5">
      <c r="A174" s="636" t="str">
        <f t="shared" si="2"/>
        <v>東　Ｆ．Ｃ．_18</v>
      </c>
      <c r="B174" s="435" t="s">
        <v>1230</v>
      </c>
      <c r="C174" s="435" t="str">
        <f>("18")</f>
        <v>18</v>
      </c>
      <c r="D174" s="435" t="s">
        <v>897</v>
      </c>
      <c r="E174" s="435" t="s">
        <v>1261</v>
      </c>
      <c r="F174" s="435" t="s">
        <v>1262</v>
      </c>
      <c r="G174" s="435">
        <v>2</v>
      </c>
      <c r="H174" s="435" t="s">
        <v>900</v>
      </c>
    </row>
    <row r="175" spans="1:8" ht="13.5">
      <c r="A175" s="636" t="str">
        <f t="shared" si="2"/>
        <v>八坂少年サッカークラブ_2</v>
      </c>
      <c r="B175" s="435" t="s">
        <v>1263</v>
      </c>
      <c r="C175" s="435" t="str">
        <f>("2")</f>
        <v>2</v>
      </c>
      <c r="D175" s="435" t="s">
        <v>908</v>
      </c>
      <c r="E175" s="435" t="s">
        <v>1264</v>
      </c>
      <c r="F175" s="435" t="s">
        <v>1265</v>
      </c>
      <c r="G175" s="435">
        <v>4</v>
      </c>
      <c r="H175" s="435" t="s">
        <v>900</v>
      </c>
    </row>
    <row r="176" spans="1:8" ht="13.5">
      <c r="A176" s="636" t="str">
        <f t="shared" si="2"/>
        <v>八坂少年サッカークラブ_3</v>
      </c>
      <c r="B176" s="435" t="s">
        <v>1263</v>
      </c>
      <c r="C176" s="435" t="str">
        <f>("3")</f>
        <v>3</v>
      </c>
      <c r="D176" s="435" t="s">
        <v>908</v>
      </c>
      <c r="E176" s="435" t="s">
        <v>1266</v>
      </c>
      <c r="F176" s="435" t="s">
        <v>1267</v>
      </c>
      <c r="G176" s="435">
        <v>4</v>
      </c>
      <c r="H176" s="435" t="s">
        <v>900</v>
      </c>
    </row>
    <row r="177" spans="1:8" ht="13.5">
      <c r="A177" s="636" t="str">
        <f t="shared" si="2"/>
        <v>八坂少年サッカークラブ_4</v>
      </c>
      <c r="B177" s="435" t="s">
        <v>1263</v>
      </c>
      <c r="C177" s="435" t="str">
        <f>("4")</f>
        <v>4</v>
      </c>
      <c r="D177" s="435" t="s">
        <v>901</v>
      </c>
      <c r="E177" s="435" t="s">
        <v>1268</v>
      </c>
      <c r="F177" s="435" t="s">
        <v>1269</v>
      </c>
      <c r="G177" s="435">
        <v>5</v>
      </c>
      <c r="H177" s="435" t="s">
        <v>900</v>
      </c>
    </row>
    <row r="178" spans="1:9" ht="13.5">
      <c r="A178" s="636" t="str">
        <f t="shared" si="2"/>
        <v>八坂少年サッカークラブ_8</v>
      </c>
      <c r="B178" s="435" t="s">
        <v>1263</v>
      </c>
      <c r="C178" s="435" t="str">
        <f>("8")</f>
        <v>8</v>
      </c>
      <c r="D178" s="435" t="s">
        <v>908</v>
      </c>
      <c r="E178" s="435" t="s">
        <v>1270</v>
      </c>
      <c r="F178" s="435" t="s">
        <v>1271</v>
      </c>
      <c r="G178" s="435">
        <v>5</v>
      </c>
      <c r="H178" s="435" t="s">
        <v>900</v>
      </c>
      <c r="I178" s="435" t="s">
        <v>15</v>
      </c>
    </row>
    <row r="179" spans="1:8" ht="13.5">
      <c r="A179" s="636" t="str">
        <f t="shared" si="2"/>
        <v>八坂少年サッカークラブ_9</v>
      </c>
      <c r="B179" s="435" t="s">
        <v>1263</v>
      </c>
      <c r="C179" s="435" t="str">
        <f>("9")</f>
        <v>9</v>
      </c>
      <c r="D179" s="435" t="s">
        <v>901</v>
      </c>
      <c r="E179" s="435" t="s">
        <v>1272</v>
      </c>
      <c r="F179" s="435" t="s">
        <v>1273</v>
      </c>
      <c r="G179" s="435">
        <v>3</v>
      </c>
      <c r="H179" s="435" t="s">
        <v>900</v>
      </c>
    </row>
    <row r="180" spans="1:8" ht="13.5">
      <c r="A180" s="636" t="str">
        <f t="shared" si="2"/>
        <v>八坂少年サッカークラブ_10</v>
      </c>
      <c r="B180" s="435" t="s">
        <v>1263</v>
      </c>
      <c r="C180" s="435" t="str">
        <f>("10")</f>
        <v>10</v>
      </c>
      <c r="D180" s="435" t="s">
        <v>901</v>
      </c>
      <c r="E180" s="435" t="s">
        <v>1274</v>
      </c>
      <c r="F180" s="435" t="s">
        <v>1275</v>
      </c>
      <c r="G180" s="435">
        <v>3</v>
      </c>
      <c r="H180" s="435" t="s">
        <v>900</v>
      </c>
    </row>
    <row r="181" spans="1:8" ht="13.5">
      <c r="A181" s="636" t="str">
        <f t="shared" si="2"/>
        <v>八坂少年サッカークラブ_11</v>
      </c>
      <c r="B181" s="435" t="s">
        <v>1263</v>
      </c>
      <c r="C181" s="435" t="str">
        <f>("11")</f>
        <v>11</v>
      </c>
      <c r="D181" s="435" t="s">
        <v>926</v>
      </c>
      <c r="E181" s="435" t="s">
        <v>1276</v>
      </c>
      <c r="F181" s="435" t="s">
        <v>1277</v>
      </c>
      <c r="G181" s="435">
        <v>2</v>
      </c>
      <c r="H181" s="435" t="s">
        <v>900</v>
      </c>
    </row>
    <row r="182" spans="1:8" ht="13.5">
      <c r="A182" s="636" t="str">
        <f t="shared" si="2"/>
        <v>八坂少年サッカークラブ_12</v>
      </c>
      <c r="B182" s="435" t="s">
        <v>1263</v>
      </c>
      <c r="C182" s="435" t="str">
        <f>("12")</f>
        <v>12</v>
      </c>
      <c r="D182" s="435" t="s">
        <v>926</v>
      </c>
      <c r="E182" s="435" t="s">
        <v>1278</v>
      </c>
      <c r="F182" s="435" t="s">
        <v>1279</v>
      </c>
      <c r="G182" s="435">
        <v>2</v>
      </c>
      <c r="H182" s="435" t="s">
        <v>900</v>
      </c>
    </row>
    <row r="183" spans="1:8" ht="13.5">
      <c r="A183" s="636" t="str">
        <f t="shared" si="2"/>
        <v>八坂少年サッカークラブ_13</v>
      </c>
      <c r="B183" s="435" t="s">
        <v>1263</v>
      </c>
      <c r="C183" s="435" t="str">
        <f>("13")</f>
        <v>13</v>
      </c>
      <c r="D183" s="435" t="s">
        <v>908</v>
      </c>
      <c r="E183" s="435" t="s">
        <v>1280</v>
      </c>
      <c r="F183" s="435" t="s">
        <v>1281</v>
      </c>
      <c r="G183" s="435">
        <v>4</v>
      </c>
      <c r="H183" s="435" t="s">
        <v>900</v>
      </c>
    </row>
    <row r="184" spans="1:8" ht="13.5">
      <c r="A184" s="636" t="str">
        <f t="shared" si="2"/>
        <v>八坂少年サッカークラブ_14</v>
      </c>
      <c r="B184" s="435" t="s">
        <v>1263</v>
      </c>
      <c r="C184" s="435" t="str">
        <f>("14")</f>
        <v>14</v>
      </c>
      <c r="D184" s="435" t="s">
        <v>901</v>
      </c>
      <c r="E184" s="435" t="s">
        <v>1282</v>
      </c>
      <c r="F184" s="435" t="s">
        <v>1283</v>
      </c>
      <c r="G184" s="435">
        <v>2</v>
      </c>
      <c r="H184" s="435" t="s">
        <v>900</v>
      </c>
    </row>
    <row r="185" spans="1:8" ht="13.5">
      <c r="A185" s="636" t="str">
        <f t="shared" si="2"/>
        <v>八坂少年サッカークラブ_15</v>
      </c>
      <c r="B185" s="435" t="s">
        <v>1263</v>
      </c>
      <c r="C185" s="435" t="str">
        <f>("15")</f>
        <v>15</v>
      </c>
      <c r="D185" s="435" t="s">
        <v>926</v>
      </c>
      <c r="E185" s="435" t="s">
        <v>1284</v>
      </c>
      <c r="F185" s="435" t="s">
        <v>1285</v>
      </c>
      <c r="G185" s="435">
        <v>2</v>
      </c>
      <c r="H185" s="435" t="s">
        <v>900</v>
      </c>
    </row>
    <row r="186" spans="1:8" ht="13.5">
      <c r="A186" s="636" t="str">
        <f t="shared" si="2"/>
        <v>八坂少年サッカークラブ_17</v>
      </c>
      <c r="B186" s="435" t="s">
        <v>1263</v>
      </c>
      <c r="C186" s="435" t="str">
        <f>("17")</f>
        <v>17</v>
      </c>
      <c r="D186" s="435" t="s">
        <v>897</v>
      </c>
      <c r="E186" s="435" t="s">
        <v>1286</v>
      </c>
      <c r="F186" s="435" t="s">
        <v>1287</v>
      </c>
      <c r="G186" s="435">
        <v>5</v>
      </c>
      <c r="H186" s="435" t="s">
        <v>900</v>
      </c>
    </row>
    <row r="187" spans="1:8" ht="13.5">
      <c r="A187" s="636" t="str">
        <f t="shared" si="2"/>
        <v>国東ジュニアサッカークラブ_1</v>
      </c>
      <c r="B187" s="435" t="s">
        <v>1288</v>
      </c>
      <c r="C187" s="435" t="str">
        <f>("1")</f>
        <v>1</v>
      </c>
      <c r="D187" s="435" t="s">
        <v>897</v>
      </c>
      <c r="E187" s="435" t="s">
        <v>1289</v>
      </c>
      <c r="F187" s="435" t="s">
        <v>1290</v>
      </c>
      <c r="G187" s="435">
        <v>5</v>
      </c>
      <c r="H187" s="435" t="s">
        <v>900</v>
      </c>
    </row>
    <row r="188" spans="1:8" ht="13.5">
      <c r="A188" s="636" t="str">
        <f t="shared" si="2"/>
        <v>国東ジュニアサッカークラブ_2</v>
      </c>
      <c r="B188" s="435" t="s">
        <v>1288</v>
      </c>
      <c r="C188" s="435" t="str">
        <f>("2")</f>
        <v>2</v>
      </c>
      <c r="D188" s="435" t="s">
        <v>908</v>
      </c>
      <c r="E188" s="435" t="s">
        <v>1291</v>
      </c>
      <c r="F188" s="435" t="s">
        <v>1292</v>
      </c>
      <c r="G188" s="435">
        <v>5</v>
      </c>
      <c r="H188" s="435" t="s">
        <v>900</v>
      </c>
    </row>
    <row r="189" spans="1:8" ht="13.5">
      <c r="A189" s="636" t="str">
        <f t="shared" si="2"/>
        <v>国東ジュニアサッカークラブ_3</v>
      </c>
      <c r="B189" s="435" t="s">
        <v>1288</v>
      </c>
      <c r="C189" s="435" t="str">
        <f>("3")</f>
        <v>3</v>
      </c>
      <c r="D189" s="435" t="s">
        <v>926</v>
      </c>
      <c r="E189" s="435" t="s">
        <v>1293</v>
      </c>
      <c r="F189" s="435" t="s">
        <v>1294</v>
      </c>
      <c r="G189" s="435">
        <v>4</v>
      </c>
      <c r="H189" s="435" t="s">
        <v>900</v>
      </c>
    </row>
    <row r="190" spans="1:8" ht="13.5">
      <c r="A190" s="636" t="str">
        <f t="shared" si="2"/>
        <v>国東ジュニアサッカークラブ_4</v>
      </c>
      <c r="B190" s="435" t="s">
        <v>1288</v>
      </c>
      <c r="C190" s="435" t="str">
        <f>("4")</f>
        <v>4</v>
      </c>
      <c r="D190" s="435" t="s">
        <v>908</v>
      </c>
      <c r="E190" s="435" t="s">
        <v>1295</v>
      </c>
      <c r="F190" s="435" t="s">
        <v>1296</v>
      </c>
      <c r="G190" s="435">
        <v>5</v>
      </c>
      <c r="H190" s="435" t="s">
        <v>900</v>
      </c>
    </row>
    <row r="191" spans="1:8" ht="13.5">
      <c r="A191" s="636" t="str">
        <f t="shared" si="2"/>
        <v>国東ジュニアサッカークラブ_5</v>
      </c>
      <c r="B191" s="435" t="s">
        <v>1288</v>
      </c>
      <c r="C191" s="435" t="str">
        <f>("5")</f>
        <v>5</v>
      </c>
      <c r="D191" s="435" t="s">
        <v>901</v>
      </c>
      <c r="E191" s="435" t="s">
        <v>1297</v>
      </c>
      <c r="F191" s="435" t="s">
        <v>1298</v>
      </c>
      <c r="G191" s="435">
        <v>5</v>
      </c>
      <c r="H191" s="435" t="s">
        <v>900</v>
      </c>
    </row>
    <row r="192" spans="1:10" ht="13.5">
      <c r="A192" s="636" t="str">
        <f t="shared" si="2"/>
        <v>国東ジュニアサッカークラブ_7</v>
      </c>
      <c r="B192" s="435" t="s">
        <v>1288</v>
      </c>
      <c r="C192" s="435" t="str">
        <f>("7")</f>
        <v>7</v>
      </c>
      <c r="D192" s="435" t="s">
        <v>901</v>
      </c>
      <c r="E192" s="435" t="s">
        <v>1299</v>
      </c>
      <c r="F192" s="435" t="s">
        <v>1300</v>
      </c>
      <c r="G192" s="435">
        <v>4</v>
      </c>
      <c r="H192" s="435" t="s">
        <v>911</v>
      </c>
      <c r="J192" s="435" t="s">
        <v>1301</v>
      </c>
    </row>
    <row r="193" spans="1:9" ht="13.5">
      <c r="A193" s="636" t="str">
        <f aca="true" t="shared" si="3" ref="A193:A256">CONCATENATE(B193,"_",C193)</f>
        <v>国東ジュニアサッカークラブ_8</v>
      </c>
      <c r="B193" s="435" t="s">
        <v>1288</v>
      </c>
      <c r="C193" s="435" t="str">
        <f>("8")</f>
        <v>8</v>
      </c>
      <c r="D193" s="435" t="s">
        <v>901</v>
      </c>
      <c r="E193" s="435" t="s">
        <v>1302</v>
      </c>
      <c r="F193" s="435" t="s">
        <v>1303</v>
      </c>
      <c r="G193" s="435">
        <v>5</v>
      </c>
      <c r="H193" s="435" t="s">
        <v>900</v>
      </c>
      <c r="I193" s="435" t="s">
        <v>15</v>
      </c>
    </row>
    <row r="194" spans="1:8" ht="13.5">
      <c r="A194" s="636" t="str">
        <f t="shared" si="3"/>
        <v>国東ジュニアサッカークラブ_9</v>
      </c>
      <c r="B194" s="435" t="s">
        <v>1288</v>
      </c>
      <c r="C194" s="435" t="str">
        <f>("9")</f>
        <v>9</v>
      </c>
      <c r="D194" s="435" t="s">
        <v>926</v>
      </c>
      <c r="E194" s="435" t="s">
        <v>1304</v>
      </c>
      <c r="F194" s="435" t="s">
        <v>1305</v>
      </c>
      <c r="G194" s="435">
        <v>5</v>
      </c>
      <c r="H194" s="435" t="s">
        <v>900</v>
      </c>
    </row>
    <row r="195" spans="1:8" ht="13.5">
      <c r="A195" s="636" t="str">
        <f t="shared" si="3"/>
        <v>国東ジュニアサッカークラブ_11</v>
      </c>
      <c r="B195" s="435" t="s">
        <v>1288</v>
      </c>
      <c r="C195" s="435" t="str">
        <f>("11")</f>
        <v>11</v>
      </c>
      <c r="D195" s="435" t="s">
        <v>926</v>
      </c>
      <c r="E195" s="435" t="s">
        <v>1306</v>
      </c>
      <c r="F195" s="435" t="s">
        <v>1307</v>
      </c>
      <c r="G195" s="435">
        <v>5</v>
      </c>
      <c r="H195" s="435" t="s">
        <v>900</v>
      </c>
    </row>
    <row r="196" spans="1:8" ht="13.5">
      <c r="A196" s="636" t="str">
        <f t="shared" si="3"/>
        <v>国東ジュニアサッカークラブ_15</v>
      </c>
      <c r="B196" s="435" t="s">
        <v>1288</v>
      </c>
      <c r="C196" s="435" t="str">
        <f>("15")</f>
        <v>15</v>
      </c>
      <c r="D196" s="435" t="s">
        <v>901</v>
      </c>
      <c r="E196" s="435" t="s">
        <v>1308</v>
      </c>
      <c r="F196" s="435" t="s">
        <v>1309</v>
      </c>
      <c r="G196" s="435">
        <v>5</v>
      </c>
      <c r="H196" s="435" t="s">
        <v>900</v>
      </c>
    </row>
    <row r="197" spans="1:8" ht="13.5">
      <c r="A197" s="636" t="str">
        <f t="shared" si="3"/>
        <v>国東ジュニアサッカークラブ_16</v>
      </c>
      <c r="B197" s="435" t="s">
        <v>1288</v>
      </c>
      <c r="C197" s="435" t="str">
        <f>("16")</f>
        <v>16</v>
      </c>
      <c r="D197" s="435" t="s">
        <v>908</v>
      </c>
      <c r="E197" s="435" t="s">
        <v>1310</v>
      </c>
      <c r="F197" s="435" t="s">
        <v>1311</v>
      </c>
      <c r="G197" s="435">
        <v>5</v>
      </c>
      <c r="H197" s="435" t="s">
        <v>900</v>
      </c>
    </row>
    <row r="198" spans="1:8" ht="13.5">
      <c r="A198" s="636" t="str">
        <f t="shared" si="3"/>
        <v>はやぶさフットボールクラブ_1</v>
      </c>
      <c r="B198" s="435" t="s">
        <v>1312</v>
      </c>
      <c r="C198" s="435" t="str">
        <f>("1")</f>
        <v>1</v>
      </c>
      <c r="D198" s="435" t="s">
        <v>897</v>
      </c>
      <c r="E198" s="435" t="s">
        <v>1313</v>
      </c>
      <c r="F198" s="435" t="s">
        <v>1314</v>
      </c>
      <c r="G198" s="435">
        <v>5</v>
      </c>
      <c r="H198" s="435" t="s">
        <v>900</v>
      </c>
    </row>
    <row r="199" spans="1:8" ht="13.5">
      <c r="A199" s="636" t="str">
        <f t="shared" si="3"/>
        <v>はやぶさフットボールクラブ_2</v>
      </c>
      <c r="B199" s="435" t="s">
        <v>1312</v>
      </c>
      <c r="C199" s="435" t="str">
        <f>("2")</f>
        <v>2</v>
      </c>
      <c r="D199" s="435" t="s">
        <v>908</v>
      </c>
      <c r="E199" s="435" t="s">
        <v>1315</v>
      </c>
      <c r="F199" s="435" t="s">
        <v>1316</v>
      </c>
      <c r="G199" s="435">
        <v>5</v>
      </c>
      <c r="H199" s="435" t="s">
        <v>900</v>
      </c>
    </row>
    <row r="200" spans="1:9" ht="13.5">
      <c r="A200" s="636" t="str">
        <f t="shared" si="3"/>
        <v>はやぶさフットボールクラブ_3</v>
      </c>
      <c r="B200" s="435" t="s">
        <v>1312</v>
      </c>
      <c r="C200" s="435" t="str">
        <f>("3")</f>
        <v>3</v>
      </c>
      <c r="D200" s="435" t="s">
        <v>908</v>
      </c>
      <c r="E200" s="435" t="s">
        <v>1317</v>
      </c>
      <c r="F200" s="435" t="s">
        <v>1318</v>
      </c>
      <c r="G200" s="435">
        <v>5</v>
      </c>
      <c r="H200" s="435" t="s">
        <v>911</v>
      </c>
      <c r="I200" s="435" t="s">
        <v>15</v>
      </c>
    </row>
    <row r="201" spans="1:8" ht="13.5">
      <c r="A201" s="636" t="str">
        <f t="shared" si="3"/>
        <v>はやぶさフットボールクラブ_4</v>
      </c>
      <c r="B201" s="435" t="s">
        <v>1312</v>
      </c>
      <c r="C201" s="435" t="str">
        <f>("4")</f>
        <v>4</v>
      </c>
      <c r="D201" s="435" t="s">
        <v>901</v>
      </c>
      <c r="E201" s="435" t="s">
        <v>1319</v>
      </c>
      <c r="F201" s="435" t="s">
        <v>1320</v>
      </c>
      <c r="G201" s="435">
        <v>4</v>
      </c>
      <c r="H201" s="435" t="s">
        <v>900</v>
      </c>
    </row>
    <row r="202" spans="1:8" ht="13.5">
      <c r="A202" s="636" t="str">
        <f t="shared" si="3"/>
        <v>はやぶさフットボールクラブ_5</v>
      </c>
      <c r="B202" s="435" t="s">
        <v>1312</v>
      </c>
      <c r="C202" s="435" t="str">
        <f>("5")</f>
        <v>5</v>
      </c>
      <c r="D202" s="435" t="s">
        <v>901</v>
      </c>
      <c r="E202" s="435" t="s">
        <v>1321</v>
      </c>
      <c r="F202" s="435" t="s">
        <v>1322</v>
      </c>
      <c r="G202" s="435">
        <v>4</v>
      </c>
      <c r="H202" s="435" t="s">
        <v>900</v>
      </c>
    </row>
    <row r="203" spans="1:8" ht="13.5">
      <c r="A203" s="636" t="str">
        <f t="shared" si="3"/>
        <v>はやぶさフットボールクラブ_6</v>
      </c>
      <c r="B203" s="435" t="s">
        <v>1312</v>
      </c>
      <c r="C203" s="435" t="str">
        <f>("6")</f>
        <v>6</v>
      </c>
      <c r="D203" s="435" t="s">
        <v>908</v>
      </c>
      <c r="E203" s="435" t="s">
        <v>1323</v>
      </c>
      <c r="F203" s="435" t="s">
        <v>1324</v>
      </c>
      <c r="G203" s="435">
        <v>4</v>
      </c>
      <c r="H203" s="435" t="s">
        <v>900</v>
      </c>
    </row>
    <row r="204" spans="1:8" ht="13.5">
      <c r="A204" s="636" t="str">
        <f t="shared" si="3"/>
        <v>はやぶさフットボールクラブ_8</v>
      </c>
      <c r="B204" s="435" t="s">
        <v>1312</v>
      </c>
      <c r="C204" s="435" t="str">
        <f>("8")</f>
        <v>8</v>
      </c>
      <c r="D204" s="435" t="s">
        <v>901</v>
      </c>
      <c r="E204" s="435" t="s">
        <v>1325</v>
      </c>
      <c r="F204" s="435" t="s">
        <v>1326</v>
      </c>
      <c r="G204" s="435">
        <v>4</v>
      </c>
      <c r="H204" s="435" t="s">
        <v>900</v>
      </c>
    </row>
    <row r="205" spans="1:8" ht="13.5">
      <c r="A205" s="636" t="str">
        <f t="shared" si="3"/>
        <v>はやぶさフットボールクラブ_9</v>
      </c>
      <c r="B205" s="435" t="s">
        <v>1312</v>
      </c>
      <c r="C205" s="435" t="str">
        <f>("9")</f>
        <v>9</v>
      </c>
      <c r="D205" s="435" t="s">
        <v>926</v>
      </c>
      <c r="E205" s="435" t="s">
        <v>1327</v>
      </c>
      <c r="F205" s="435" t="s">
        <v>1328</v>
      </c>
      <c r="G205" s="435">
        <v>3</v>
      </c>
      <c r="H205" s="435" t="s">
        <v>900</v>
      </c>
    </row>
    <row r="206" spans="1:8" ht="13.5">
      <c r="A206" s="636" t="str">
        <f t="shared" si="3"/>
        <v>はやぶさフットボールクラブ_10</v>
      </c>
      <c r="B206" s="435" t="s">
        <v>1312</v>
      </c>
      <c r="C206" s="435" t="str">
        <f>("10")</f>
        <v>10</v>
      </c>
      <c r="D206" s="435" t="s">
        <v>901</v>
      </c>
      <c r="E206" s="435" t="s">
        <v>1329</v>
      </c>
      <c r="F206" s="435" t="s">
        <v>1330</v>
      </c>
      <c r="G206" s="435">
        <v>3</v>
      </c>
      <c r="H206" s="435" t="s">
        <v>900</v>
      </c>
    </row>
    <row r="207" spans="1:8" ht="13.5">
      <c r="A207" s="636" t="str">
        <f t="shared" si="3"/>
        <v>はやぶさフットボールクラブ_11</v>
      </c>
      <c r="B207" s="435" t="s">
        <v>1312</v>
      </c>
      <c r="C207" s="435" t="str">
        <f>("11")</f>
        <v>11</v>
      </c>
      <c r="D207" s="435" t="s">
        <v>901</v>
      </c>
      <c r="E207" s="435" t="s">
        <v>1331</v>
      </c>
      <c r="F207" s="435" t="s">
        <v>1332</v>
      </c>
      <c r="G207" s="435">
        <v>3</v>
      </c>
      <c r="H207" s="435" t="s">
        <v>900</v>
      </c>
    </row>
    <row r="208" spans="1:8" ht="13.5">
      <c r="A208" s="636" t="str">
        <f t="shared" si="3"/>
        <v>はやぶさフットボールクラブ_13</v>
      </c>
      <c r="B208" s="435" t="s">
        <v>1312</v>
      </c>
      <c r="C208" s="435" t="str">
        <f>("13")</f>
        <v>13</v>
      </c>
      <c r="D208" s="435" t="s">
        <v>901</v>
      </c>
      <c r="E208" s="435" t="s">
        <v>1333</v>
      </c>
      <c r="F208" s="435" t="s">
        <v>1334</v>
      </c>
      <c r="G208" s="435">
        <v>4</v>
      </c>
      <c r="H208" s="435" t="s">
        <v>900</v>
      </c>
    </row>
    <row r="209" spans="1:8" ht="13.5">
      <c r="A209" s="636" t="str">
        <f t="shared" si="3"/>
        <v>はやぶさフットボールクラブ_14</v>
      </c>
      <c r="B209" s="435" t="s">
        <v>1312</v>
      </c>
      <c r="C209" s="435" t="str">
        <f>("14")</f>
        <v>14</v>
      </c>
      <c r="D209" s="435" t="s">
        <v>901</v>
      </c>
      <c r="E209" s="435" t="s">
        <v>1335</v>
      </c>
      <c r="F209" s="435" t="s">
        <v>1336</v>
      </c>
      <c r="G209" s="435">
        <v>4</v>
      </c>
      <c r="H209" s="435" t="s">
        <v>900</v>
      </c>
    </row>
    <row r="210" spans="1:8" ht="13.5">
      <c r="A210" s="636" t="str">
        <f t="shared" si="3"/>
        <v>はやぶさフットボールクラブ_15</v>
      </c>
      <c r="B210" s="435" t="s">
        <v>1312</v>
      </c>
      <c r="C210" s="435" t="str">
        <f>("15")</f>
        <v>15</v>
      </c>
      <c r="D210" s="435" t="s">
        <v>926</v>
      </c>
      <c r="E210" s="435" t="s">
        <v>1337</v>
      </c>
      <c r="F210" s="435" t="s">
        <v>1338</v>
      </c>
      <c r="G210" s="435">
        <v>4</v>
      </c>
      <c r="H210" s="435" t="s">
        <v>900</v>
      </c>
    </row>
    <row r="211" spans="1:8" ht="13.5">
      <c r="A211" s="636" t="str">
        <f t="shared" si="3"/>
        <v>はやぶさフットボールクラブ_16</v>
      </c>
      <c r="B211" s="435" t="s">
        <v>1312</v>
      </c>
      <c r="C211" s="435" t="str">
        <f>("16")</f>
        <v>16</v>
      </c>
      <c r="D211" s="435" t="s">
        <v>901</v>
      </c>
      <c r="E211" s="435" t="s">
        <v>1339</v>
      </c>
      <c r="F211" s="435" t="s">
        <v>1340</v>
      </c>
      <c r="G211" s="435">
        <v>3</v>
      </c>
      <c r="H211" s="435" t="s">
        <v>900</v>
      </c>
    </row>
    <row r="212" spans="1:8" ht="13.5">
      <c r="A212" s="636" t="str">
        <f t="shared" si="3"/>
        <v>はやぶさフットボールクラブ_17</v>
      </c>
      <c r="B212" s="435" t="s">
        <v>1312</v>
      </c>
      <c r="C212" s="435" t="str">
        <f>("17")</f>
        <v>17</v>
      </c>
      <c r="D212" s="435" t="s">
        <v>926</v>
      </c>
      <c r="E212" s="435" t="s">
        <v>1341</v>
      </c>
      <c r="F212" s="435" t="s">
        <v>1342</v>
      </c>
      <c r="G212" s="435">
        <v>2</v>
      </c>
      <c r="H212" s="435" t="s">
        <v>900</v>
      </c>
    </row>
    <row r="213" spans="1:8" ht="13.5">
      <c r="A213" s="636" t="str">
        <f t="shared" si="3"/>
        <v>鶴居ＳＳＳ_5</v>
      </c>
      <c r="B213" s="435" t="s">
        <v>17</v>
      </c>
      <c r="C213" s="435" t="str">
        <f>("5")</f>
        <v>5</v>
      </c>
      <c r="D213" s="435" t="s">
        <v>908</v>
      </c>
      <c r="E213" s="435" t="s">
        <v>1343</v>
      </c>
      <c r="F213" s="435" t="s">
        <v>1344</v>
      </c>
      <c r="G213" s="435">
        <v>5</v>
      </c>
      <c r="H213" s="435" t="s">
        <v>900</v>
      </c>
    </row>
    <row r="214" spans="1:8" ht="13.5">
      <c r="A214" s="636" t="str">
        <f t="shared" si="3"/>
        <v>鶴居ＳＳＳ_6</v>
      </c>
      <c r="B214" s="435" t="s">
        <v>17</v>
      </c>
      <c r="C214" s="435" t="str">
        <f>("6")</f>
        <v>6</v>
      </c>
      <c r="D214" s="435" t="s">
        <v>908</v>
      </c>
      <c r="E214" s="435" t="s">
        <v>1345</v>
      </c>
      <c r="F214" s="435" t="s">
        <v>1346</v>
      </c>
      <c r="G214" s="435">
        <v>5</v>
      </c>
      <c r="H214" s="435" t="s">
        <v>900</v>
      </c>
    </row>
    <row r="215" spans="1:8" ht="13.5">
      <c r="A215" s="636" t="str">
        <f t="shared" si="3"/>
        <v>鶴居ＳＳＳ_7</v>
      </c>
      <c r="B215" s="435" t="s">
        <v>17</v>
      </c>
      <c r="C215" s="435" t="str">
        <f>("7")</f>
        <v>7</v>
      </c>
      <c r="D215" s="435" t="s">
        <v>926</v>
      </c>
      <c r="E215" s="435" t="s">
        <v>1347</v>
      </c>
      <c r="F215" s="435" t="s">
        <v>1348</v>
      </c>
      <c r="G215" s="435">
        <v>5</v>
      </c>
      <c r="H215" s="435" t="s">
        <v>900</v>
      </c>
    </row>
    <row r="216" spans="1:8" ht="13.5">
      <c r="A216" s="636" t="str">
        <f t="shared" si="3"/>
        <v>鶴居ＳＳＳ_8</v>
      </c>
      <c r="B216" s="435" t="s">
        <v>17</v>
      </c>
      <c r="C216" s="435" t="str">
        <f>("8")</f>
        <v>8</v>
      </c>
      <c r="D216" s="435" t="s">
        <v>908</v>
      </c>
      <c r="E216" s="435" t="s">
        <v>1349</v>
      </c>
      <c r="F216" s="435" t="s">
        <v>1350</v>
      </c>
      <c r="G216" s="435">
        <v>5</v>
      </c>
      <c r="H216" s="435" t="s">
        <v>900</v>
      </c>
    </row>
    <row r="217" spans="1:9" ht="13.5">
      <c r="A217" s="636" t="str">
        <f t="shared" si="3"/>
        <v>鶴居ＳＳＳ_9</v>
      </c>
      <c r="B217" s="435" t="s">
        <v>17</v>
      </c>
      <c r="C217" s="435" t="str">
        <f>("9")</f>
        <v>9</v>
      </c>
      <c r="D217" s="435" t="s">
        <v>901</v>
      </c>
      <c r="E217" s="435" t="s">
        <v>1351</v>
      </c>
      <c r="F217" s="435" t="s">
        <v>1352</v>
      </c>
      <c r="G217" s="435">
        <v>5</v>
      </c>
      <c r="H217" s="435" t="s">
        <v>900</v>
      </c>
      <c r="I217" s="435" t="s">
        <v>15</v>
      </c>
    </row>
    <row r="218" spans="1:8" ht="13.5">
      <c r="A218" s="636" t="str">
        <f t="shared" si="3"/>
        <v>鶴居ＳＳＳ_10</v>
      </c>
      <c r="B218" s="435" t="s">
        <v>17</v>
      </c>
      <c r="C218" s="435" t="str">
        <f>("10")</f>
        <v>10</v>
      </c>
      <c r="D218" s="435" t="s">
        <v>901</v>
      </c>
      <c r="E218" s="435" t="s">
        <v>1353</v>
      </c>
      <c r="F218" s="435" t="s">
        <v>1354</v>
      </c>
      <c r="G218" s="435">
        <v>5</v>
      </c>
      <c r="H218" s="435" t="s">
        <v>900</v>
      </c>
    </row>
    <row r="219" spans="1:8" ht="13.5">
      <c r="A219" s="636" t="str">
        <f t="shared" si="3"/>
        <v>鶴居ＳＳＳ_11</v>
      </c>
      <c r="B219" s="435" t="s">
        <v>17</v>
      </c>
      <c r="C219" s="435" t="str">
        <f>("11")</f>
        <v>11</v>
      </c>
      <c r="D219" s="435" t="s">
        <v>901</v>
      </c>
      <c r="E219" s="435" t="s">
        <v>1355</v>
      </c>
      <c r="F219" s="435" t="s">
        <v>1356</v>
      </c>
      <c r="G219" s="435">
        <v>5</v>
      </c>
      <c r="H219" s="435" t="s">
        <v>900</v>
      </c>
    </row>
    <row r="220" spans="1:8" ht="13.5">
      <c r="A220" s="636" t="str">
        <f t="shared" si="3"/>
        <v>鶴居ＳＳＳ_12</v>
      </c>
      <c r="B220" s="435" t="s">
        <v>17</v>
      </c>
      <c r="C220" s="435" t="str">
        <f>("12")</f>
        <v>12</v>
      </c>
      <c r="D220" s="435" t="s">
        <v>897</v>
      </c>
      <c r="E220" s="435" t="s">
        <v>1357</v>
      </c>
      <c r="F220" s="435" t="s">
        <v>1358</v>
      </c>
      <c r="G220" s="435">
        <v>5</v>
      </c>
      <c r="H220" s="435" t="s">
        <v>900</v>
      </c>
    </row>
    <row r="221" spans="1:8" ht="13.5">
      <c r="A221" s="636" t="str">
        <f t="shared" si="3"/>
        <v>鶴居ＳＳＳ_13</v>
      </c>
      <c r="B221" s="435" t="s">
        <v>17</v>
      </c>
      <c r="C221" s="435" t="str">
        <f>("13")</f>
        <v>13</v>
      </c>
      <c r="D221" s="435" t="s">
        <v>901</v>
      </c>
      <c r="E221" s="435" t="s">
        <v>1359</v>
      </c>
      <c r="F221" s="435" t="s">
        <v>1360</v>
      </c>
      <c r="G221" s="435">
        <v>5</v>
      </c>
      <c r="H221" s="435" t="s">
        <v>900</v>
      </c>
    </row>
    <row r="222" spans="1:8" ht="13.5">
      <c r="A222" s="636" t="str">
        <f t="shared" si="3"/>
        <v>鶴居ＳＳＳ_14</v>
      </c>
      <c r="B222" s="435" t="s">
        <v>17</v>
      </c>
      <c r="C222" s="435" t="str">
        <f>("14")</f>
        <v>14</v>
      </c>
      <c r="D222" s="435" t="s">
        <v>901</v>
      </c>
      <c r="E222" s="435" t="s">
        <v>1361</v>
      </c>
      <c r="F222" s="435" t="s">
        <v>1362</v>
      </c>
      <c r="G222" s="435">
        <v>5</v>
      </c>
      <c r="H222" s="435" t="s">
        <v>900</v>
      </c>
    </row>
    <row r="223" spans="1:8" ht="13.5">
      <c r="A223" s="636" t="str">
        <f t="shared" si="3"/>
        <v>鶴居ＳＳＳ_15</v>
      </c>
      <c r="B223" s="435" t="s">
        <v>17</v>
      </c>
      <c r="C223" s="435" t="str">
        <f>("15")</f>
        <v>15</v>
      </c>
      <c r="D223" s="435" t="s">
        <v>926</v>
      </c>
      <c r="E223" s="435" t="s">
        <v>1363</v>
      </c>
      <c r="F223" s="435" t="s">
        <v>1364</v>
      </c>
      <c r="G223" s="435">
        <v>4</v>
      </c>
      <c r="H223" s="435" t="s">
        <v>900</v>
      </c>
    </row>
    <row r="224" spans="1:8" ht="13.5">
      <c r="A224" s="636" t="str">
        <f t="shared" si="3"/>
        <v>鶴居ＳＳＳ_16</v>
      </c>
      <c r="B224" s="435" t="s">
        <v>17</v>
      </c>
      <c r="C224" s="435" t="str">
        <f>("16")</f>
        <v>16</v>
      </c>
      <c r="D224" s="435" t="s">
        <v>926</v>
      </c>
      <c r="E224" s="435" t="s">
        <v>1365</v>
      </c>
      <c r="F224" s="435" t="s">
        <v>1366</v>
      </c>
      <c r="G224" s="435">
        <v>4</v>
      </c>
      <c r="H224" s="435" t="s">
        <v>900</v>
      </c>
    </row>
    <row r="225" spans="1:8" ht="13.5">
      <c r="A225" s="636" t="str">
        <f t="shared" si="3"/>
        <v>鶴居ＳＳＳ_17</v>
      </c>
      <c r="B225" s="435" t="s">
        <v>17</v>
      </c>
      <c r="C225" s="435" t="str">
        <f>("17")</f>
        <v>17</v>
      </c>
      <c r="D225" s="435" t="s">
        <v>926</v>
      </c>
      <c r="E225" s="435" t="s">
        <v>1367</v>
      </c>
      <c r="F225" s="435" t="s">
        <v>1368</v>
      </c>
      <c r="G225" s="435">
        <v>4</v>
      </c>
      <c r="H225" s="435" t="s">
        <v>900</v>
      </c>
    </row>
    <row r="226" spans="1:8" ht="13.5">
      <c r="A226" s="636" t="str">
        <f t="shared" si="3"/>
        <v>ＦＣ大野_4</v>
      </c>
      <c r="B226" s="435" t="s">
        <v>1369</v>
      </c>
      <c r="C226" s="435" t="str">
        <f>("4")</f>
        <v>4</v>
      </c>
      <c r="D226" s="435" t="s">
        <v>908</v>
      </c>
      <c r="E226" s="435" t="s">
        <v>1370</v>
      </c>
      <c r="F226" s="435" t="s">
        <v>1371</v>
      </c>
      <c r="G226" s="435">
        <v>5</v>
      </c>
      <c r="H226" s="435" t="s">
        <v>911</v>
      </c>
    </row>
    <row r="227" spans="1:8" ht="13.5">
      <c r="A227" s="636" t="str">
        <f t="shared" si="3"/>
        <v>ＦＣ大野_5</v>
      </c>
      <c r="B227" s="435" t="s">
        <v>1369</v>
      </c>
      <c r="C227" s="435" t="str">
        <f>("5")</f>
        <v>5</v>
      </c>
      <c r="D227" s="435" t="s">
        <v>926</v>
      </c>
      <c r="E227" s="435" t="s">
        <v>1372</v>
      </c>
      <c r="F227" s="435" t="s">
        <v>1373</v>
      </c>
      <c r="G227" s="435">
        <v>2</v>
      </c>
      <c r="H227" s="435" t="s">
        <v>900</v>
      </c>
    </row>
    <row r="228" spans="1:8" ht="13.5">
      <c r="A228" s="636" t="str">
        <f t="shared" si="3"/>
        <v>ＦＣ大野_6</v>
      </c>
      <c r="B228" s="435" t="s">
        <v>1369</v>
      </c>
      <c r="C228" s="435" t="str">
        <f>("6")</f>
        <v>6</v>
      </c>
      <c r="D228" s="435" t="s">
        <v>901</v>
      </c>
      <c r="E228" s="435" t="s">
        <v>1374</v>
      </c>
      <c r="F228" s="435" t="s">
        <v>1375</v>
      </c>
      <c r="G228" s="435">
        <v>4</v>
      </c>
      <c r="H228" s="435" t="s">
        <v>900</v>
      </c>
    </row>
    <row r="229" spans="1:8" ht="13.5">
      <c r="A229" s="636" t="str">
        <f t="shared" si="3"/>
        <v>ＦＣ大野_7</v>
      </c>
      <c r="B229" s="435" t="s">
        <v>1369</v>
      </c>
      <c r="C229" s="435" t="str">
        <f>("7")</f>
        <v>7</v>
      </c>
      <c r="D229" s="435" t="s">
        <v>901</v>
      </c>
      <c r="E229" s="435" t="s">
        <v>1376</v>
      </c>
      <c r="F229" s="435" t="s">
        <v>1377</v>
      </c>
      <c r="G229" s="435">
        <v>4</v>
      </c>
      <c r="H229" s="435" t="s">
        <v>900</v>
      </c>
    </row>
    <row r="230" spans="1:8" ht="13.5">
      <c r="A230" s="636" t="str">
        <f t="shared" si="3"/>
        <v>ＦＣ大野_8</v>
      </c>
      <c r="B230" s="435" t="s">
        <v>1369</v>
      </c>
      <c r="C230" s="435" t="str">
        <f>("8")</f>
        <v>8</v>
      </c>
      <c r="D230" s="435" t="s">
        <v>908</v>
      </c>
      <c r="E230" s="435" t="s">
        <v>1378</v>
      </c>
      <c r="F230" s="435" t="s">
        <v>1379</v>
      </c>
      <c r="G230" s="435">
        <v>4</v>
      </c>
      <c r="H230" s="435" t="s">
        <v>900</v>
      </c>
    </row>
    <row r="231" spans="1:8" ht="13.5">
      <c r="A231" s="636" t="str">
        <f t="shared" si="3"/>
        <v>ＦＣ大野_12</v>
      </c>
      <c r="B231" s="435" t="s">
        <v>1369</v>
      </c>
      <c r="C231" s="435" t="str">
        <f>("12")</f>
        <v>12</v>
      </c>
      <c r="D231" s="435" t="s">
        <v>897</v>
      </c>
      <c r="E231" s="435" t="s">
        <v>1380</v>
      </c>
      <c r="F231" s="435" t="s">
        <v>1381</v>
      </c>
      <c r="G231" s="435">
        <v>5</v>
      </c>
      <c r="H231" s="435" t="s">
        <v>900</v>
      </c>
    </row>
    <row r="232" spans="1:9" ht="13.5">
      <c r="A232" s="636" t="str">
        <f t="shared" si="3"/>
        <v>ＦＣ大野_14</v>
      </c>
      <c r="B232" s="435" t="s">
        <v>1369</v>
      </c>
      <c r="C232" s="435" t="str">
        <f>("14")</f>
        <v>14</v>
      </c>
      <c r="D232" s="435" t="s">
        <v>926</v>
      </c>
      <c r="E232" s="435" t="s">
        <v>1382</v>
      </c>
      <c r="F232" s="435" t="s">
        <v>1383</v>
      </c>
      <c r="G232" s="435">
        <v>5</v>
      </c>
      <c r="H232" s="435" t="s">
        <v>900</v>
      </c>
      <c r="I232" s="435" t="s">
        <v>15</v>
      </c>
    </row>
    <row r="233" spans="1:8" ht="13.5">
      <c r="A233" s="636" t="str">
        <f t="shared" si="3"/>
        <v>ＦＣ大野_15</v>
      </c>
      <c r="B233" s="435" t="s">
        <v>1369</v>
      </c>
      <c r="C233" s="435" t="str">
        <f>("15")</f>
        <v>15</v>
      </c>
      <c r="D233" s="435" t="s">
        <v>908</v>
      </c>
      <c r="E233" s="435" t="s">
        <v>1384</v>
      </c>
      <c r="F233" s="435" t="s">
        <v>1385</v>
      </c>
      <c r="G233" s="435">
        <v>3</v>
      </c>
      <c r="H233" s="435" t="s">
        <v>900</v>
      </c>
    </row>
    <row r="234" spans="1:8" ht="13.5">
      <c r="A234" s="636" t="str">
        <f t="shared" si="3"/>
        <v>ＦＣ大野_17</v>
      </c>
      <c r="B234" s="435" t="s">
        <v>1369</v>
      </c>
      <c r="C234" s="435" t="str">
        <f>("17")</f>
        <v>17</v>
      </c>
      <c r="D234" s="435" t="s">
        <v>901</v>
      </c>
      <c r="E234" s="435" t="s">
        <v>1386</v>
      </c>
      <c r="F234" s="435" t="s">
        <v>1387</v>
      </c>
      <c r="G234" s="435">
        <v>2</v>
      </c>
      <c r="H234" s="435" t="s">
        <v>900</v>
      </c>
    </row>
    <row r="235" spans="1:8" ht="13.5">
      <c r="A235" s="636" t="str">
        <f t="shared" si="3"/>
        <v>ＦＣ大野_18</v>
      </c>
      <c r="B235" s="435" t="s">
        <v>1369</v>
      </c>
      <c r="C235" s="435" t="str">
        <f>("18")</f>
        <v>18</v>
      </c>
      <c r="D235" s="435" t="s">
        <v>926</v>
      </c>
      <c r="E235" s="435" t="s">
        <v>1388</v>
      </c>
      <c r="F235" s="435" t="s">
        <v>1389</v>
      </c>
      <c r="G235" s="435">
        <v>4</v>
      </c>
      <c r="H235" s="435" t="s">
        <v>900</v>
      </c>
    </row>
    <row r="236" spans="1:8" ht="13.5">
      <c r="A236" s="636" t="str">
        <f t="shared" si="3"/>
        <v>ＦＣ大野_19</v>
      </c>
      <c r="B236" s="435" t="s">
        <v>1369</v>
      </c>
      <c r="C236" s="435" t="str">
        <f>("19")</f>
        <v>19</v>
      </c>
      <c r="D236" s="435" t="s">
        <v>908</v>
      </c>
      <c r="E236" s="435" t="s">
        <v>1390</v>
      </c>
      <c r="F236" s="435" t="s">
        <v>1391</v>
      </c>
      <c r="G236" s="435">
        <v>1</v>
      </c>
      <c r="H236" s="435" t="s">
        <v>900</v>
      </c>
    </row>
    <row r="237" spans="1:8" ht="13.5">
      <c r="A237" s="636" t="str">
        <f t="shared" si="3"/>
        <v>ＦＣ大野_20</v>
      </c>
      <c r="B237" s="435" t="s">
        <v>1369</v>
      </c>
      <c r="C237" s="435" t="str">
        <f>("20")</f>
        <v>20</v>
      </c>
      <c r="D237" s="435" t="s">
        <v>908</v>
      </c>
      <c r="E237" s="435" t="s">
        <v>1392</v>
      </c>
      <c r="F237" s="435" t="s">
        <v>1393</v>
      </c>
      <c r="G237" s="435">
        <v>1</v>
      </c>
      <c r="H237" s="435" t="s">
        <v>900</v>
      </c>
    </row>
    <row r="238" spans="1:8" ht="13.5">
      <c r="A238" s="636" t="str">
        <f t="shared" si="3"/>
        <v>鶴見ジュニアサッカークラブ_2</v>
      </c>
      <c r="B238" s="435" t="s">
        <v>1394</v>
      </c>
      <c r="C238" s="435" t="str">
        <f>("2")</f>
        <v>2</v>
      </c>
      <c r="D238" s="435" t="s">
        <v>908</v>
      </c>
      <c r="E238" s="435" t="s">
        <v>1395</v>
      </c>
      <c r="F238" s="435" t="s">
        <v>1396</v>
      </c>
      <c r="G238" s="435">
        <v>5</v>
      </c>
      <c r="H238" s="435" t="s">
        <v>900</v>
      </c>
    </row>
    <row r="239" spans="1:9" ht="13.5">
      <c r="A239" s="636" t="str">
        <f t="shared" si="3"/>
        <v>鶴見ジュニアサッカークラブ_3</v>
      </c>
      <c r="B239" s="435" t="s">
        <v>1394</v>
      </c>
      <c r="C239" s="435" t="str">
        <f>("3")</f>
        <v>3</v>
      </c>
      <c r="D239" s="435" t="s">
        <v>901</v>
      </c>
      <c r="E239" s="435" t="s">
        <v>1397</v>
      </c>
      <c r="F239" s="435" t="s">
        <v>1398</v>
      </c>
      <c r="G239" s="435">
        <v>5</v>
      </c>
      <c r="H239" s="435" t="s">
        <v>911</v>
      </c>
      <c r="I239" s="435" t="s">
        <v>15</v>
      </c>
    </row>
    <row r="240" spans="1:8" ht="13.5">
      <c r="A240" s="636" t="str">
        <f t="shared" si="3"/>
        <v>鶴見ジュニアサッカークラブ_4</v>
      </c>
      <c r="B240" s="435" t="s">
        <v>1394</v>
      </c>
      <c r="C240" s="435" t="str">
        <f>("4")</f>
        <v>4</v>
      </c>
      <c r="D240" s="435" t="s">
        <v>901</v>
      </c>
      <c r="E240" s="435" t="s">
        <v>1399</v>
      </c>
      <c r="F240" s="435" t="s">
        <v>1400</v>
      </c>
      <c r="G240" s="435">
        <v>4</v>
      </c>
      <c r="H240" s="435" t="s">
        <v>900</v>
      </c>
    </row>
    <row r="241" spans="1:8" ht="13.5">
      <c r="A241" s="636" t="str">
        <f t="shared" si="3"/>
        <v>鶴見ジュニアサッカークラブ_5</v>
      </c>
      <c r="B241" s="435" t="s">
        <v>1394</v>
      </c>
      <c r="C241" s="435" t="str">
        <f>("5")</f>
        <v>5</v>
      </c>
      <c r="D241" s="435" t="s">
        <v>901</v>
      </c>
      <c r="E241" s="435" t="s">
        <v>1401</v>
      </c>
      <c r="F241" s="435" t="s">
        <v>1402</v>
      </c>
      <c r="G241" s="435">
        <v>4</v>
      </c>
      <c r="H241" s="435" t="s">
        <v>900</v>
      </c>
    </row>
    <row r="242" spans="1:8" ht="13.5">
      <c r="A242" s="636" t="str">
        <f t="shared" si="3"/>
        <v>鶴見ジュニアサッカークラブ_6</v>
      </c>
      <c r="B242" s="435" t="s">
        <v>1394</v>
      </c>
      <c r="C242" s="435" t="str">
        <f>("6")</f>
        <v>6</v>
      </c>
      <c r="D242" s="435" t="s">
        <v>908</v>
      </c>
      <c r="E242" s="435" t="s">
        <v>1403</v>
      </c>
      <c r="F242" s="435" t="s">
        <v>1404</v>
      </c>
      <c r="G242" s="435">
        <v>5</v>
      </c>
      <c r="H242" s="435" t="s">
        <v>911</v>
      </c>
    </row>
    <row r="243" spans="1:8" ht="13.5">
      <c r="A243" s="636" t="str">
        <f t="shared" si="3"/>
        <v>鶴見ジュニアサッカークラブ_8</v>
      </c>
      <c r="B243" s="435" t="s">
        <v>1394</v>
      </c>
      <c r="C243" s="435" t="str">
        <f>("8")</f>
        <v>8</v>
      </c>
      <c r="D243" s="435" t="s">
        <v>908</v>
      </c>
      <c r="E243" s="435" t="s">
        <v>1405</v>
      </c>
      <c r="F243" s="435" t="s">
        <v>1406</v>
      </c>
      <c r="G243" s="435">
        <v>5</v>
      </c>
      <c r="H243" s="435" t="s">
        <v>900</v>
      </c>
    </row>
    <row r="244" spans="1:8" ht="13.5">
      <c r="A244" s="636" t="str">
        <f t="shared" si="3"/>
        <v>鶴見ジュニアサッカークラブ_11</v>
      </c>
      <c r="B244" s="435" t="s">
        <v>1394</v>
      </c>
      <c r="C244" s="435" t="str">
        <f>("11")</f>
        <v>11</v>
      </c>
      <c r="D244" s="435" t="s">
        <v>901</v>
      </c>
      <c r="E244" s="435" t="s">
        <v>1407</v>
      </c>
      <c r="F244" s="435" t="s">
        <v>1408</v>
      </c>
      <c r="G244" s="435">
        <v>4</v>
      </c>
      <c r="H244" s="435" t="s">
        <v>900</v>
      </c>
    </row>
    <row r="245" spans="1:8" ht="13.5">
      <c r="A245" s="636" t="str">
        <f t="shared" si="3"/>
        <v>鶴見ジュニアサッカークラブ_12</v>
      </c>
      <c r="B245" s="435" t="s">
        <v>1394</v>
      </c>
      <c r="C245" s="435" t="str">
        <f>("12")</f>
        <v>12</v>
      </c>
      <c r="D245" s="435" t="s">
        <v>897</v>
      </c>
      <c r="E245" s="435" t="s">
        <v>1409</v>
      </c>
      <c r="F245" s="435" t="s">
        <v>1410</v>
      </c>
      <c r="G245" s="435">
        <v>5</v>
      </c>
      <c r="H245" s="435" t="s">
        <v>900</v>
      </c>
    </row>
    <row r="246" spans="1:8" ht="13.5">
      <c r="A246" s="636" t="str">
        <f t="shared" si="3"/>
        <v>鶴見ジュニアサッカークラブ_13</v>
      </c>
      <c r="B246" s="435" t="s">
        <v>1394</v>
      </c>
      <c r="C246" s="435" t="str">
        <f>("13")</f>
        <v>13</v>
      </c>
      <c r="D246" s="435" t="s">
        <v>901</v>
      </c>
      <c r="E246" s="435" t="s">
        <v>1411</v>
      </c>
      <c r="F246" s="435" t="s">
        <v>1412</v>
      </c>
      <c r="G246" s="435">
        <v>4</v>
      </c>
      <c r="H246" s="435" t="s">
        <v>911</v>
      </c>
    </row>
    <row r="247" spans="1:8" ht="13.5">
      <c r="A247" s="636" t="str">
        <f t="shared" si="3"/>
        <v>鶴見ジュニアサッカークラブ_14</v>
      </c>
      <c r="B247" s="435" t="s">
        <v>1394</v>
      </c>
      <c r="C247" s="435" t="str">
        <f>("14")</f>
        <v>14</v>
      </c>
      <c r="D247" s="435" t="s">
        <v>901</v>
      </c>
      <c r="E247" s="435" t="s">
        <v>1413</v>
      </c>
      <c r="F247" s="435" t="s">
        <v>1414</v>
      </c>
      <c r="G247" s="435">
        <v>4</v>
      </c>
      <c r="H247" s="435" t="s">
        <v>900</v>
      </c>
    </row>
    <row r="248" spans="1:8" ht="13.5">
      <c r="A248" s="636" t="str">
        <f t="shared" si="3"/>
        <v>鶴見ジュニアサッカークラブ_15</v>
      </c>
      <c r="B248" s="435" t="s">
        <v>1394</v>
      </c>
      <c r="C248" s="435" t="str">
        <f>("15")</f>
        <v>15</v>
      </c>
      <c r="D248" s="435" t="s">
        <v>901</v>
      </c>
      <c r="E248" s="435" t="s">
        <v>1415</v>
      </c>
      <c r="F248" s="435" t="s">
        <v>1416</v>
      </c>
      <c r="G248" s="435">
        <v>4</v>
      </c>
      <c r="H248" s="435" t="s">
        <v>900</v>
      </c>
    </row>
    <row r="249" spans="1:8" ht="13.5">
      <c r="A249" s="636" t="str">
        <f t="shared" si="3"/>
        <v>鶴見ジュニアサッカークラブ_17</v>
      </c>
      <c r="B249" s="435" t="s">
        <v>1394</v>
      </c>
      <c r="C249" s="435" t="str">
        <f>("17")</f>
        <v>17</v>
      </c>
      <c r="D249" s="435" t="s">
        <v>901</v>
      </c>
      <c r="E249" s="435" t="s">
        <v>1417</v>
      </c>
      <c r="F249" s="435" t="s">
        <v>1418</v>
      </c>
      <c r="G249" s="435">
        <v>4</v>
      </c>
      <c r="H249" s="435" t="s">
        <v>911</v>
      </c>
    </row>
    <row r="250" spans="1:8" ht="13.5">
      <c r="A250" s="636" t="str">
        <f t="shared" si="3"/>
        <v>鶴見ジュニアサッカークラブ_18</v>
      </c>
      <c r="B250" s="435" t="s">
        <v>1394</v>
      </c>
      <c r="C250" s="435" t="str">
        <f>("18")</f>
        <v>18</v>
      </c>
      <c r="D250" s="435" t="s">
        <v>901</v>
      </c>
      <c r="E250" s="435" t="s">
        <v>1419</v>
      </c>
      <c r="F250" s="435" t="s">
        <v>1420</v>
      </c>
      <c r="G250" s="435">
        <v>4</v>
      </c>
      <c r="H250" s="435" t="s">
        <v>900</v>
      </c>
    </row>
    <row r="251" spans="1:8" ht="13.5">
      <c r="A251" s="636" t="str">
        <f t="shared" si="3"/>
        <v>大平山アソシエーション式フットボールクラブ_1</v>
      </c>
      <c r="B251" s="435" t="s">
        <v>1421</v>
      </c>
      <c r="C251" s="435" t="str">
        <f>("1")</f>
        <v>1</v>
      </c>
      <c r="D251" s="435" t="s">
        <v>897</v>
      </c>
      <c r="E251" s="435" t="s">
        <v>1422</v>
      </c>
      <c r="F251" s="435" t="s">
        <v>1423</v>
      </c>
      <c r="G251" s="435">
        <v>5</v>
      </c>
      <c r="H251" s="435" t="s">
        <v>900</v>
      </c>
    </row>
    <row r="252" spans="1:8" ht="13.5">
      <c r="A252" s="636" t="str">
        <f t="shared" si="3"/>
        <v>大平山アソシエーション式フットボールクラブ_3</v>
      </c>
      <c r="B252" s="435" t="s">
        <v>1421</v>
      </c>
      <c r="C252" s="435" t="str">
        <f>("3")</f>
        <v>3</v>
      </c>
      <c r="D252" s="435" t="s">
        <v>926</v>
      </c>
      <c r="E252" s="435" t="s">
        <v>1424</v>
      </c>
      <c r="F252" s="435" t="s">
        <v>1425</v>
      </c>
      <c r="G252" s="435">
        <v>5</v>
      </c>
      <c r="H252" s="435" t="s">
        <v>900</v>
      </c>
    </row>
    <row r="253" spans="1:8" ht="13.5">
      <c r="A253" s="636" t="str">
        <f t="shared" si="3"/>
        <v>大平山アソシエーション式フットボールクラブ_13</v>
      </c>
      <c r="B253" s="435" t="s">
        <v>1421</v>
      </c>
      <c r="C253" s="435" t="str">
        <f>("13")</f>
        <v>13</v>
      </c>
      <c r="D253" s="435" t="s">
        <v>926</v>
      </c>
      <c r="E253" s="435" t="s">
        <v>1426</v>
      </c>
      <c r="F253" s="435" t="s">
        <v>1427</v>
      </c>
      <c r="G253" s="435">
        <v>5</v>
      </c>
      <c r="H253" s="435" t="s">
        <v>900</v>
      </c>
    </row>
    <row r="254" spans="1:8" ht="13.5">
      <c r="A254" s="636" t="str">
        <f t="shared" si="3"/>
        <v>大平山アソシエーション式フットボールクラブ_14</v>
      </c>
      <c r="B254" s="435" t="s">
        <v>1421</v>
      </c>
      <c r="C254" s="435" t="str">
        <f>("14")</f>
        <v>14</v>
      </c>
      <c r="D254" s="435" t="s">
        <v>926</v>
      </c>
      <c r="E254" s="435" t="s">
        <v>1428</v>
      </c>
      <c r="F254" s="435" t="s">
        <v>1429</v>
      </c>
      <c r="G254" s="435">
        <v>5</v>
      </c>
      <c r="H254" s="435" t="s">
        <v>900</v>
      </c>
    </row>
    <row r="255" spans="1:8" ht="13.5">
      <c r="A255" s="636" t="str">
        <f t="shared" si="3"/>
        <v>大平山アソシエーション式フットボールクラブ_15</v>
      </c>
      <c r="B255" s="435" t="s">
        <v>1421</v>
      </c>
      <c r="C255" s="435" t="str">
        <f>("15")</f>
        <v>15</v>
      </c>
      <c r="D255" s="435" t="s">
        <v>926</v>
      </c>
      <c r="E255" s="435" t="s">
        <v>1430</v>
      </c>
      <c r="F255" s="435" t="s">
        <v>1431</v>
      </c>
      <c r="G255" s="435">
        <v>5</v>
      </c>
      <c r="H255" s="435" t="s">
        <v>900</v>
      </c>
    </row>
    <row r="256" spans="1:8" ht="13.5">
      <c r="A256" s="636" t="str">
        <f t="shared" si="3"/>
        <v>大平山アソシエーション式フットボールクラブ_16</v>
      </c>
      <c r="B256" s="435" t="s">
        <v>1421</v>
      </c>
      <c r="C256" s="435" t="str">
        <f>("16")</f>
        <v>16</v>
      </c>
      <c r="D256" s="435" t="s">
        <v>897</v>
      </c>
      <c r="E256" s="435" t="s">
        <v>1432</v>
      </c>
      <c r="F256" s="435" t="s">
        <v>1433</v>
      </c>
      <c r="G256" s="435">
        <v>4</v>
      </c>
      <c r="H256" s="435" t="s">
        <v>900</v>
      </c>
    </row>
    <row r="257" spans="1:8" ht="13.5">
      <c r="A257" s="636" t="str">
        <f aca="true" t="shared" si="4" ref="A257:A320">CONCATENATE(B257,"_",C257)</f>
        <v>大平山アソシエーション式フットボールクラブ_17</v>
      </c>
      <c r="B257" s="435" t="s">
        <v>1421</v>
      </c>
      <c r="C257" s="435" t="str">
        <f>("17")</f>
        <v>17</v>
      </c>
      <c r="D257" s="435" t="s">
        <v>926</v>
      </c>
      <c r="E257" s="435" t="s">
        <v>1434</v>
      </c>
      <c r="F257" s="435" t="s">
        <v>1435</v>
      </c>
      <c r="G257" s="435">
        <v>5</v>
      </c>
      <c r="H257" s="435" t="s">
        <v>900</v>
      </c>
    </row>
    <row r="258" spans="1:8" ht="13.5">
      <c r="A258" s="636" t="str">
        <f t="shared" si="4"/>
        <v>大平山アソシエーション式フットボールクラブ_18</v>
      </c>
      <c r="B258" s="435" t="s">
        <v>1421</v>
      </c>
      <c r="C258" s="435" t="str">
        <f>("18")</f>
        <v>18</v>
      </c>
      <c r="D258" s="435" t="s">
        <v>926</v>
      </c>
      <c r="E258" s="435" t="s">
        <v>1436</v>
      </c>
      <c r="F258" s="435" t="s">
        <v>1437</v>
      </c>
      <c r="G258" s="435">
        <v>5</v>
      </c>
      <c r="H258" s="435" t="s">
        <v>900</v>
      </c>
    </row>
    <row r="259" spans="1:8" ht="13.5">
      <c r="A259" s="636" t="str">
        <f t="shared" si="4"/>
        <v>大平山アソシエーション式フットボールクラブ_19</v>
      </c>
      <c r="B259" s="435" t="s">
        <v>1421</v>
      </c>
      <c r="C259" s="435" t="str">
        <f>("19")</f>
        <v>19</v>
      </c>
      <c r="D259" s="435" t="s">
        <v>926</v>
      </c>
      <c r="E259" s="435" t="s">
        <v>1438</v>
      </c>
      <c r="F259" s="435" t="s">
        <v>1439</v>
      </c>
      <c r="G259" s="435">
        <v>5</v>
      </c>
      <c r="H259" s="435" t="s">
        <v>900</v>
      </c>
    </row>
    <row r="260" spans="1:9" ht="13.5">
      <c r="A260" s="636" t="str">
        <f t="shared" si="4"/>
        <v>大平山アソシエーション式フットボールクラブ_20</v>
      </c>
      <c r="B260" s="435" t="s">
        <v>1421</v>
      </c>
      <c r="C260" s="435" t="str">
        <f>("20")</f>
        <v>20</v>
      </c>
      <c r="D260" s="435" t="s">
        <v>926</v>
      </c>
      <c r="E260" s="435" t="s">
        <v>1440</v>
      </c>
      <c r="F260" s="435" t="s">
        <v>1441</v>
      </c>
      <c r="G260" s="435">
        <v>5</v>
      </c>
      <c r="H260" s="435" t="s">
        <v>900</v>
      </c>
      <c r="I260" s="435" t="s">
        <v>15</v>
      </c>
    </row>
    <row r="261" spans="1:8" ht="13.5">
      <c r="A261" s="636" t="str">
        <f t="shared" si="4"/>
        <v>大平山アソシエーション式フットボールクラブ_21</v>
      </c>
      <c r="B261" s="435" t="s">
        <v>1421</v>
      </c>
      <c r="C261" s="435" t="str">
        <f>("21")</f>
        <v>21</v>
      </c>
      <c r="D261" s="435" t="s">
        <v>926</v>
      </c>
      <c r="E261" s="435" t="s">
        <v>1442</v>
      </c>
      <c r="F261" s="435" t="s">
        <v>1443</v>
      </c>
      <c r="G261" s="435">
        <v>5</v>
      </c>
      <c r="H261" s="435" t="s">
        <v>900</v>
      </c>
    </row>
    <row r="262" spans="1:8" ht="13.5">
      <c r="A262" s="636" t="str">
        <f t="shared" si="4"/>
        <v>大平山アソシエーション式フットボールクラブ_22</v>
      </c>
      <c r="B262" s="435" t="s">
        <v>1421</v>
      </c>
      <c r="C262" s="435" t="str">
        <f>("22")</f>
        <v>22</v>
      </c>
      <c r="D262" s="435" t="s">
        <v>926</v>
      </c>
      <c r="E262" s="435" t="s">
        <v>1444</v>
      </c>
      <c r="F262" s="435" t="s">
        <v>1445</v>
      </c>
      <c r="G262" s="435">
        <v>4</v>
      </c>
      <c r="H262" s="435" t="s">
        <v>900</v>
      </c>
    </row>
    <row r="263" spans="1:8" ht="13.5">
      <c r="A263" s="636" t="str">
        <f t="shared" si="4"/>
        <v>緑丘サッカースポーツ少年団_1</v>
      </c>
      <c r="B263" s="435" t="s">
        <v>1446</v>
      </c>
      <c r="C263" s="435" t="str">
        <f>("1")</f>
        <v>1</v>
      </c>
      <c r="D263" s="435" t="s">
        <v>897</v>
      </c>
      <c r="E263" s="435" t="s">
        <v>1447</v>
      </c>
      <c r="F263" s="435" t="s">
        <v>1448</v>
      </c>
      <c r="G263" s="435">
        <v>4</v>
      </c>
      <c r="H263" s="435" t="s">
        <v>900</v>
      </c>
    </row>
    <row r="264" spans="1:8" ht="13.5">
      <c r="A264" s="636" t="str">
        <f t="shared" si="4"/>
        <v>緑丘サッカースポーツ少年団_2</v>
      </c>
      <c r="B264" s="435" t="s">
        <v>1446</v>
      </c>
      <c r="C264" s="435" t="str">
        <f>("2")</f>
        <v>2</v>
      </c>
      <c r="D264" s="435" t="s">
        <v>901</v>
      </c>
      <c r="E264" s="435" t="s">
        <v>1449</v>
      </c>
      <c r="F264" s="435" t="s">
        <v>1450</v>
      </c>
      <c r="G264" s="435">
        <v>4</v>
      </c>
      <c r="H264" s="435" t="s">
        <v>900</v>
      </c>
    </row>
    <row r="265" spans="1:8" ht="13.5">
      <c r="A265" s="636" t="str">
        <f t="shared" si="4"/>
        <v>緑丘サッカースポーツ少年団_3</v>
      </c>
      <c r="B265" s="435" t="s">
        <v>1446</v>
      </c>
      <c r="C265" s="435" t="str">
        <f>("3")</f>
        <v>3</v>
      </c>
      <c r="D265" s="435" t="s">
        <v>901</v>
      </c>
      <c r="E265" s="435" t="s">
        <v>1451</v>
      </c>
      <c r="F265" s="435" t="s">
        <v>1452</v>
      </c>
      <c r="G265" s="435">
        <v>4</v>
      </c>
      <c r="H265" s="435" t="s">
        <v>900</v>
      </c>
    </row>
    <row r="266" spans="1:8" ht="13.5">
      <c r="A266" s="636" t="str">
        <f t="shared" si="4"/>
        <v>緑丘サッカースポーツ少年団_4</v>
      </c>
      <c r="B266" s="435" t="s">
        <v>1446</v>
      </c>
      <c r="C266" s="435" t="str">
        <f>("4")</f>
        <v>4</v>
      </c>
      <c r="D266" s="435" t="s">
        <v>908</v>
      </c>
      <c r="E266" s="435" t="s">
        <v>1453</v>
      </c>
      <c r="F266" s="435" t="s">
        <v>1454</v>
      </c>
      <c r="G266" s="435">
        <v>5</v>
      </c>
      <c r="H266" s="435" t="s">
        <v>900</v>
      </c>
    </row>
    <row r="267" spans="1:8" ht="13.5">
      <c r="A267" s="636" t="str">
        <f t="shared" si="4"/>
        <v>緑丘サッカースポーツ少年団_7</v>
      </c>
      <c r="B267" s="435" t="s">
        <v>1446</v>
      </c>
      <c r="C267" s="435" t="str">
        <f>("7")</f>
        <v>7</v>
      </c>
      <c r="D267" s="435" t="s">
        <v>901</v>
      </c>
      <c r="E267" s="435" t="s">
        <v>1455</v>
      </c>
      <c r="F267" s="435" t="s">
        <v>1456</v>
      </c>
      <c r="G267" s="435">
        <v>3</v>
      </c>
      <c r="H267" s="435" t="s">
        <v>900</v>
      </c>
    </row>
    <row r="268" spans="1:9" ht="13.5">
      <c r="A268" s="636" t="str">
        <f t="shared" si="4"/>
        <v>緑丘サッカースポーツ少年団_9</v>
      </c>
      <c r="B268" s="435" t="s">
        <v>1446</v>
      </c>
      <c r="C268" s="435" t="str">
        <f>("9")</f>
        <v>9</v>
      </c>
      <c r="D268" s="435" t="s">
        <v>901</v>
      </c>
      <c r="E268" s="435" t="s">
        <v>1457</v>
      </c>
      <c r="F268" s="435" t="s">
        <v>1458</v>
      </c>
      <c r="G268" s="435">
        <v>5</v>
      </c>
      <c r="H268" s="435" t="s">
        <v>911</v>
      </c>
      <c r="I268" s="435" t="s">
        <v>15</v>
      </c>
    </row>
    <row r="269" spans="1:8" ht="13.5">
      <c r="A269" s="636" t="str">
        <f t="shared" si="4"/>
        <v>緑丘サッカースポーツ少年団_12</v>
      </c>
      <c r="B269" s="435" t="s">
        <v>1446</v>
      </c>
      <c r="C269" s="435" t="str">
        <f>("12")</f>
        <v>12</v>
      </c>
      <c r="D269" s="435" t="s">
        <v>926</v>
      </c>
      <c r="E269" s="435" t="s">
        <v>1459</v>
      </c>
      <c r="F269" s="435" t="s">
        <v>1460</v>
      </c>
      <c r="G269" s="435">
        <v>5</v>
      </c>
      <c r="H269" s="435" t="s">
        <v>900</v>
      </c>
    </row>
    <row r="270" spans="1:8" ht="13.5">
      <c r="A270" s="636" t="str">
        <f t="shared" si="4"/>
        <v>緑丘サッカースポーツ少年団_13</v>
      </c>
      <c r="B270" s="435" t="s">
        <v>1446</v>
      </c>
      <c r="C270" s="435" t="str">
        <f>("13")</f>
        <v>13</v>
      </c>
      <c r="D270" s="435" t="s">
        <v>908</v>
      </c>
      <c r="E270" s="435" t="s">
        <v>1461</v>
      </c>
      <c r="F270" s="435" t="s">
        <v>1462</v>
      </c>
      <c r="G270" s="435">
        <v>4</v>
      </c>
      <c r="H270" s="435" t="s">
        <v>900</v>
      </c>
    </row>
    <row r="271" spans="1:8" ht="13.5">
      <c r="A271" s="636" t="str">
        <f t="shared" si="4"/>
        <v>緑丘サッカースポーツ少年団_15</v>
      </c>
      <c r="B271" s="435" t="s">
        <v>1446</v>
      </c>
      <c r="C271" s="435" t="str">
        <f>("15")</f>
        <v>15</v>
      </c>
      <c r="D271" s="435" t="s">
        <v>908</v>
      </c>
      <c r="E271" s="435" t="s">
        <v>1463</v>
      </c>
      <c r="F271" s="435" t="s">
        <v>1464</v>
      </c>
      <c r="G271" s="435">
        <v>4</v>
      </c>
      <c r="H271" s="435" t="s">
        <v>900</v>
      </c>
    </row>
    <row r="272" spans="1:8" ht="13.5">
      <c r="A272" s="636" t="str">
        <f t="shared" si="4"/>
        <v>緑丘サッカースポーツ少年団_17</v>
      </c>
      <c r="B272" s="435" t="s">
        <v>1446</v>
      </c>
      <c r="C272" s="435" t="str">
        <f>("17")</f>
        <v>17</v>
      </c>
      <c r="D272" s="435" t="s">
        <v>926</v>
      </c>
      <c r="E272" s="435" t="s">
        <v>1465</v>
      </c>
      <c r="F272" s="435" t="s">
        <v>1466</v>
      </c>
      <c r="G272" s="435">
        <v>4</v>
      </c>
      <c r="H272" s="435" t="s">
        <v>900</v>
      </c>
    </row>
    <row r="273" spans="1:8" ht="13.5">
      <c r="A273" s="636" t="str">
        <f t="shared" si="4"/>
        <v>緑丘サッカースポーツ少年団_18</v>
      </c>
      <c r="B273" s="435" t="s">
        <v>1446</v>
      </c>
      <c r="C273" s="435" t="str">
        <f>("18")</f>
        <v>18</v>
      </c>
      <c r="D273" s="435" t="s">
        <v>901</v>
      </c>
      <c r="E273" s="435" t="s">
        <v>1467</v>
      </c>
      <c r="F273" s="435" t="s">
        <v>1468</v>
      </c>
      <c r="G273" s="435">
        <v>3</v>
      </c>
      <c r="H273" s="435" t="s">
        <v>900</v>
      </c>
    </row>
    <row r="274" spans="1:8" ht="13.5">
      <c r="A274" s="636" t="str">
        <f t="shared" si="4"/>
        <v>緑丘サッカースポーツ少年団_19</v>
      </c>
      <c r="B274" s="435" t="s">
        <v>1446</v>
      </c>
      <c r="C274" s="435" t="str">
        <f>("19")</f>
        <v>19</v>
      </c>
      <c r="D274" s="435" t="s">
        <v>901</v>
      </c>
      <c r="E274" s="435" t="s">
        <v>1469</v>
      </c>
      <c r="F274" s="435" t="s">
        <v>1470</v>
      </c>
      <c r="G274" s="435">
        <v>3</v>
      </c>
      <c r="H274" s="435" t="s">
        <v>900</v>
      </c>
    </row>
    <row r="275" spans="1:10" ht="13.5">
      <c r="A275" s="636" t="str">
        <f t="shared" si="4"/>
        <v>Ｓｈｙｎｔ　ＦＣ_1</v>
      </c>
      <c r="B275" s="435" t="s">
        <v>1471</v>
      </c>
      <c r="C275" s="435" t="str">
        <f>("1")</f>
        <v>1</v>
      </c>
      <c r="D275" s="435" t="s">
        <v>897</v>
      </c>
      <c r="E275" s="435" t="s">
        <v>1472</v>
      </c>
      <c r="F275" s="435" t="s">
        <v>1473</v>
      </c>
      <c r="G275" s="435">
        <v>4</v>
      </c>
      <c r="H275" s="435" t="s">
        <v>900</v>
      </c>
      <c r="J275" s="435" t="s">
        <v>1474</v>
      </c>
    </row>
    <row r="276" spans="1:8" ht="13.5">
      <c r="A276" s="636" t="str">
        <f t="shared" si="4"/>
        <v>Ｓｈｙｎｔ　ＦＣ_2</v>
      </c>
      <c r="B276" s="435" t="s">
        <v>1471</v>
      </c>
      <c r="C276" s="435" t="str">
        <f>("2")</f>
        <v>2</v>
      </c>
      <c r="D276" s="435" t="s">
        <v>901</v>
      </c>
      <c r="E276" s="435" t="s">
        <v>1475</v>
      </c>
      <c r="F276" s="435" t="s">
        <v>1476</v>
      </c>
      <c r="G276" s="435">
        <v>5</v>
      </c>
      <c r="H276" s="435" t="s">
        <v>911</v>
      </c>
    </row>
    <row r="277" spans="1:8" ht="13.5">
      <c r="A277" s="636" t="str">
        <f t="shared" si="4"/>
        <v>Ｓｈｙｎｔ　ＦＣ_3</v>
      </c>
      <c r="B277" s="435" t="s">
        <v>1471</v>
      </c>
      <c r="C277" s="435" t="str">
        <f>("3")</f>
        <v>3</v>
      </c>
      <c r="D277" s="435" t="s">
        <v>908</v>
      </c>
      <c r="E277" s="435" t="s">
        <v>1477</v>
      </c>
      <c r="F277" s="435" t="s">
        <v>1478</v>
      </c>
      <c r="G277" s="435">
        <v>5</v>
      </c>
      <c r="H277" s="435" t="s">
        <v>900</v>
      </c>
    </row>
    <row r="278" spans="1:8" ht="13.5">
      <c r="A278" s="636" t="str">
        <f t="shared" si="4"/>
        <v>Ｓｈｙｎｔ　ＦＣ_4</v>
      </c>
      <c r="B278" s="435" t="s">
        <v>1471</v>
      </c>
      <c r="C278" s="435" t="str">
        <f>("4")</f>
        <v>4</v>
      </c>
      <c r="D278" s="435" t="s">
        <v>908</v>
      </c>
      <c r="E278" s="435" t="s">
        <v>1479</v>
      </c>
      <c r="F278" s="435" t="s">
        <v>1480</v>
      </c>
      <c r="G278" s="435">
        <v>5</v>
      </c>
      <c r="H278" s="435" t="s">
        <v>911</v>
      </c>
    </row>
    <row r="279" spans="1:8" ht="13.5">
      <c r="A279" s="636" t="str">
        <f t="shared" si="4"/>
        <v>Ｓｈｙｎｔ　ＦＣ_5</v>
      </c>
      <c r="B279" s="435" t="s">
        <v>1471</v>
      </c>
      <c r="C279" s="435" t="str">
        <f>("5")</f>
        <v>5</v>
      </c>
      <c r="D279" s="435" t="s">
        <v>901</v>
      </c>
      <c r="E279" s="435" t="s">
        <v>1481</v>
      </c>
      <c r="F279" s="435" t="s">
        <v>1482</v>
      </c>
      <c r="G279" s="435">
        <v>5</v>
      </c>
      <c r="H279" s="435" t="s">
        <v>911</v>
      </c>
    </row>
    <row r="280" spans="1:8" ht="13.5">
      <c r="A280" s="636" t="str">
        <f t="shared" si="4"/>
        <v>Ｓｈｙｎｔ　ＦＣ_6</v>
      </c>
      <c r="B280" s="435" t="s">
        <v>1471</v>
      </c>
      <c r="C280" s="435" t="str">
        <f>("6")</f>
        <v>6</v>
      </c>
      <c r="D280" s="435" t="s">
        <v>908</v>
      </c>
      <c r="E280" s="435" t="s">
        <v>1483</v>
      </c>
      <c r="F280" s="435" t="s">
        <v>1484</v>
      </c>
      <c r="G280" s="435">
        <v>5</v>
      </c>
      <c r="H280" s="435" t="s">
        <v>900</v>
      </c>
    </row>
    <row r="281" spans="1:8" ht="13.5">
      <c r="A281" s="636" t="str">
        <f t="shared" si="4"/>
        <v>Ｓｈｙｎｔ　ＦＣ_7</v>
      </c>
      <c r="B281" s="435" t="s">
        <v>1471</v>
      </c>
      <c r="C281" s="435" t="str">
        <f>("7")</f>
        <v>7</v>
      </c>
      <c r="D281" s="435" t="s">
        <v>926</v>
      </c>
      <c r="E281" s="435" t="s">
        <v>1485</v>
      </c>
      <c r="F281" s="435" t="s">
        <v>1486</v>
      </c>
      <c r="G281" s="435">
        <v>5</v>
      </c>
      <c r="H281" s="435" t="s">
        <v>900</v>
      </c>
    </row>
    <row r="282" spans="1:10" ht="13.5">
      <c r="A282" s="636" t="str">
        <f t="shared" si="4"/>
        <v>Ｓｈｙｎｔ　ＦＣ_8</v>
      </c>
      <c r="B282" s="435" t="s">
        <v>1471</v>
      </c>
      <c r="C282" s="435" t="str">
        <f>("8")</f>
        <v>8</v>
      </c>
      <c r="D282" s="435" t="s">
        <v>901</v>
      </c>
      <c r="E282" s="435" t="s">
        <v>1487</v>
      </c>
      <c r="F282" s="435" t="s">
        <v>1488</v>
      </c>
      <c r="G282" s="435">
        <v>5</v>
      </c>
      <c r="H282" s="435" t="s">
        <v>900</v>
      </c>
      <c r="J282" s="435" t="s">
        <v>1474</v>
      </c>
    </row>
    <row r="283" spans="1:8" ht="13.5">
      <c r="A283" s="636" t="str">
        <f t="shared" si="4"/>
        <v>Ｓｈｙｎｔ　ＦＣ_9</v>
      </c>
      <c r="B283" s="435" t="s">
        <v>1471</v>
      </c>
      <c r="C283" s="435" t="str">
        <f>("9")</f>
        <v>9</v>
      </c>
      <c r="D283" s="435" t="s">
        <v>901</v>
      </c>
      <c r="E283" s="435" t="s">
        <v>1489</v>
      </c>
      <c r="F283" s="435" t="s">
        <v>1490</v>
      </c>
      <c r="G283" s="435">
        <v>5</v>
      </c>
      <c r="H283" s="435" t="s">
        <v>900</v>
      </c>
    </row>
    <row r="284" spans="1:9" ht="13.5">
      <c r="A284" s="636" t="str">
        <f t="shared" si="4"/>
        <v>Ｓｈｙｎｔ　ＦＣ_10</v>
      </c>
      <c r="B284" s="435" t="s">
        <v>1471</v>
      </c>
      <c r="C284" s="435" t="str">
        <f>("10")</f>
        <v>10</v>
      </c>
      <c r="D284" s="435" t="s">
        <v>926</v>
      </c>
      <c r="E284" s="435" t="s">
        <v>1491</v>
      </c>
      <c r="F284" s="435" t="s">
        <v>1492</v>
      </c>
      <c r="G284" s="435">
        <v>5</v>
      </c>
      <c r="H284" s="435" t="s">
        <v>900</v>
      </c>
      <c r="I284" s="435" t="s">
        <v>15</v>
      </c>
    </row>
    <row r="285" spans="1:8" ht="13.5">
      <c r="A285" s="636" t="str">
        <f t="shared" si="4"/>
        <v>Ｓｈｙｎｔ　ＦＣ_11</v>
      </c>
      <c r="B285" s="435" t="s">
        <v>1471</v>
      </c>
      <c r="C285" s="435" t="str">
        <f>("11")</f>
        <v>11</v>
      </c>
      <c r="D285" s="435" t="s">
        <v>901</v>
      </c>
      <c r="E285" s="435" t="s">
        <v>1493</v>
      </c>
      <c r="F285" s="435" t="s">
        <v>1494</v>
      </c>
      <c r="G285" s="435">
        <v>5</v>
      </c>
      <c r="H285" s="435" t="s">
        <v>900</v>
      </c>
    </row>
    <row r="286" spans="1:8" ht="13.5">
      <c r="A286" s="636" t="str">
        <f t="shared" si="4"/>
        <v>Ｓｈｙｎｔ　ＦＣ_12</v>
      </c>
      <c r="B286" s="435" t="s">
        <v>1471</v>
      </c>
      <c r="C286" s="435" t="str">
        <f>("12")</f>
        <v>12</v>
      </c>
      <c r="D286" s="435" t="s">
        <v>897</v>
      </c>
      <c r="E286" s="435" t="s">
        <v>1495</v>
      </c>
      <c r="F286" s="435" t="s">
        <v>1496</v>
      </c>
      <c r="G286" s="435">
        <v>4</v>
      </c>
      <c r="H286" s="435" t="s">
        <v>900</v>
      </c>
    </row>
    <row r="287" spans="1:8" ht="13.5">
      <c r="A287" s="636" t="str">
        <f t="shared" si="4"/>
        <v>Ｓｈｙｎｔ　ＦＣ_13</v>
      </c>
      <c r="B287" s="435" t="s">
        <v>1471</v>
      </c>
      <c r="C287" s="435" t="str">
        <f>("13")</f>
        <v>13</v>
      </c>
      <c r="D287" s="435" t="s">
        <v>926</v>
      </c>
      <c r="E287" s="435" t="s">
        <v>1497</v>
      </c>
      <c r="F287" s="435" t="s">
        <v>1498</v>
      </c>
      <c r="G287" s="435">
        <v>4</v>
      </c>
      <c r="H287" s="435" t="s">
        <v>900</v>
      </c>
    </row>
    <row r="288" spans="1:8" ht="13.5">
      <c r="A288" s="636" t="str">
        <f t="shared" si="4"/>
        <v>Ｓｈｙｎｔ　ＦＣ_14</v>
      </c>
      <c r="B288" s="435" t="s">
        <v>1471</v>
      </c>
      <c r="C288" s="435" t="str">
        <f>("14")</f>
        <v>14</v>
      </c>
      <c r="D288" s="435" t="s">
        <v>926</v>
      </c>
      <c r="E288" s="435" t="s">
        <v>1499</v>
      </c>
      <c r="F288" s="435" t="s">
        <v>1500</v>
      </c>
      <c r="G288" s="435">
        <v>4</v>
      </c>
      <c r="H288" s="435" t="s">
        <v>900</v>
      </c>
    </row>
    <row r="289" spans="1:8" ht="13.5">
      <c r="A289" s="636" t="str">
        <f t="shared" si="4"/>
        <v>Ｓｈｙｎｔ　ＦＣ_15</v>
      </c>
      <c r="B289" s="435" t="s">
        <v>1471</v>
      </c>
      <c r="C289" s="435" t="str">
        <f>("15")</f>
        <v>15</v>
      </c>
      <c r="D289" s="435" t="s">
        <v>901</v>
      </c>
      <c r="E289" s="435" t="s">
        <v>1501</v>
      </c>
      <c r="F289" s="435" t="s">
        <v>1502</v>
      </c>
      <c r="G289" s="435">
        <v>4</v>
      </c>
      <c r="H289" s="435" t="s">
        <v>911</v>
      </c>
    </row>
    <row r="290" spans="1:8" ht="13.5">
      <c r="A290" s="636" t="str">
        <f t="shared" si="4"/>
        <v>和田少年サッカークラブ_2</v>
      </c>
      <c r="B290" s="435" t="s">
        <v>1503</v>
      </c>
      <c r="C290" s="435" t="str">
        <f>("2")</f>
        <v>2</v>
      </c>
      <c r="D290" s="435" t="s">
        <v>908</v>
      </c>
      <c r="E290" s="435" t="s">
        <v>1504</v>
      </c>
      <c r="F290" s="435" t="s">
        <v>1505</v>
      </c>
      <c r="G290" s="435">
        <v>4</v>
      </c>
      <c r="H290" s="435" t="s">
        <v>900</v>
      </c>
    </row>
    <row r="291" spans="1:8" ht="13.5">
      <c r="A291" s="636" t="str">
        <f t="shared" si="4"/>
        <v>和田少年サッカークラブ_3</v>
      </c>
      <c r="B291" s="435" t="s">
        <v>1503</v>
      </c>
      <c r="C291" s="435" t="str">
        <f>("3")</f>
        <v>3</v>
      </c>
      <c r="D291" s="435" t="s">
        <v>908</v>
      </c>
      <c r="E291" s="435" t="s">
        <v>1506</v>
      </c>
      <c r="F291" s="435" t="s">
        <v>1507</v>
      </c>
      <c r="G291" s="435">
        <v>4</v>
      </c>
      <c r="H291" s="435" t="s">
        <v>900</v>
      </c>
    </row>
    <row r="292" spans="1:8" ht="13.5">
      <c r="A292" s="636" t="str">
        <f t="shared" si="4"/>
        <v>和田少年サッカークラブ_4</v>
      </c>
      <c r="B292" s="435" t="s">
        <v>1503</v>
      </c>
      <c r="C292" s="435" t="str">
        <f>("4")</f>
        <v>4</v>
      </c>
      <c r="D292" s="435" t="s">
        <v>908</v>
      </c>
      <c r="E292" s="435" t="s">
        <v>1508</v>
      </c>
      <c r="F292" s="435" t="s">
        <v>1509</v>
      </c>
      <c r="G292" s="435">
        <v>4</v>
      </c>
      <c r="H292" s="435" t="s">
        <v>900</v>
      </c>
    </row>
    <row r="293" spans="1:8" ht="13.5">
      <c r="A293" s="636" t="str">
        <f t="shared" si="4"/>
        <v>和田少年サッカークラブ_5</v>
      </c>
      <c r="B293" s="435" t="s">
        <v>1503</v>
      </c>
      <c r="C293" s="435" t="str">
        <f>("5")</f>
        <v>5</v>
      </c>
      <c r="D293" s="435" t="s">
        <v>901</v>
      </c>
      <c r="E293" s="435" t="s">
        <v>1510</v>
      </c>
      <c r="F293" s="435" t="s">
        <v>1511</v>
      </c>
      <c r="G293" s="435">
        <v>5</v>
      </c>
      <c r="H293" s="435" t="s">
        <v>900</v>
      </c>
    </row>
    <row r="294" spans="1:8" ht="13.5">
      <c r="A294" s="636" t="str">
        <f t="shared" si="4"/>
        <v>和田少年サッカークラブ_6</v>
      </c>
      <c r="B294" s="435" t="s">
        <v>1503</v>
      </c>
      <c r="C294" s="435" t="str">
        <f>("6")</f>
        <v>6</v>
      </c>
      <c r="D294" s="435" t="s">
        <v>926</v>
      </c>
      <c r="E294" s="435" t="s">
        <v>1512</v>
      </c>
      <c r="F294" s="435" t="s">
        <v>1513</v>
      </c>
      <c r="G294" s="435">
        <v>5</v>
      </c>
      <c r="H294" s="435" t="s">
        <v>900</v>
      </c>
    </row>
    <row r="295" spans="1:8" ht="13.5">
      <c r="A295" s="636" t="str">
        <f t="shared" si="4"/>
        <v>和田少年サッカークラブ_7</v>
      </c>
      <c r="B295" s="435" t="s">
        <v>1503</v>
      </c>
      <c r="C295" s="435" t="str">
        <f>("7")</f>
        <v>7</v>
      </c>
      <c r="D295" s="435" t="s">
        <v>908</v>
      </c>
      <c r="E295" s="435" t="s">
        <v>1514</v>
      </c>
      <c r="F295" s="435" t="s">
        <v>1515</v>
      </c>
      <c r="G295" s="435">
        <v>5</v>
      </c>
      <c r="H295" s="435" t="s">
        <v>900</v>
      </c>
    </row>
    <row r="296" spans="1:8" ht="13.5">
      <c r="A296" s="636" t="str">
        <f t="shared" si="4"/>
        <v>和田少年サッカークラブ_8</v>
      </c>
      <c r="B296" s="435" t="s">
        <v>1503</v>
      </c>
      <c r="C296" s="435" t="str">
        <f>("8")</f>
        <v>8</v>
      </c>
      <c r="D296" s="435" t="s">
        <v>908</v>
      </c>
      <c r="E296" s="435" t="s">
        <v>1516</v>
      </c>
      <c r="F296" s="435" t="s">
        <v>1517</v>
      </c>
      <c r="G296" s="435">
        <v>5</v>
      </c>
      <c r="H296" s="435" t="s">
        <v>900</v>
      </c>
    </row>
    <row r="297" spans="1:8" ht="13.5">
      <c r="A297" s="636" t="str">
        <f t="shared" si="4"/>
        <v>和田少年サッカークラブ_9</v>
      </c>
      <c r="B297" s="435" t="s">
        <v>1503</v>
      </c>
      <c r="C297" s="435" t="str">
        <f>("9")</f>
        <v>9</v>
      </c>
      <c r="D297" s="435" t="s">
        <v>926</v>
      </c>
      <c r="E297" s="435" t="s">
        <v>1518</v>
      </c>
      <c r="F297" s="435" t="s">
        <v>1519</v>
      </c>
      <c r="G297" s="435">
        <v>5</v>
      </c>
      <c r="H297" s="435" t="s">
        <v>900</v>
      </c>
    </row>
    <row r="298" spans="1:8" ht="13.5">
      <c r="A298" s="636" t="str">
        <f t="shared" si="4"/>
        <v>和田少年サッカークラブ_10</v>
      </c>
      <c r="B298" s="435" t="s">
        <v>1503</v>
      </c>
      <c r="C298" s="435" t="str">
        <f>("10")</f>
        <v>10</v>
      </c>
      <c r="D298" s="435" t="s">
        <v>901</v>
      </c>
      <c r="E298" s="435" t="s">
        <v>1520</v>
      </c>
      <c r="F298" s="435" t="s">
        <v>1521</v>
      </c>
      <c r="G298" s="435">
        <v>5</v>
      </c>
      <c r="H298" s="435" t="s">
        <v>900</v>
      </c>
    </row>
    <row r="299" spans="1:8" ht="13.5">
      <c r="A299" s="636" t="str">
        <f t="shared" si="4"/>
        <v>和田少年サッカークラブ_11</v>
      </c>
      <c r="B299" s="435" t="s">
        <v>1503</v>
      </c>
      <c r="C299" s="435" t="str">
        <f>("11")</f>
        <v>11</v>
      </c>
      <c r="D299" s="435" t="s">
        <v>926</v>
      </c>
      <c r="E299" s="435" t="s">
        <v>1522</v>
      </c>
      <c r="F299" s="435" t="s">
        <v>1523</v>
      </c>
      <c r="G299" s="435">
        <v>5</v>
      </c>
      <c r="H299" s="435" t="s">
        <v>900</v>
      </c>
    </row>
    <row r="300" spans="1:8" ht="13.5">
      <c r="A300" s="636" t="str">
        <f t="shared" si="4"/>
        <v>和田少年サッカークラブ_12</v>
      </c>
      <c r="B300" s="435" t="s">
        <v>1503</v>
      </c>
      <c r="C300" s="435" t="str">
        <f>("12")</f>
        <v>12</v>
      </c>
      <c r="D300" s="435" t="s">
        <v>897</v>
      </c>
      <c r="E300" s="435" t="s">
        <v>1524</v>
      </c>
      <c r="F300" s="435" t="s">
        <v>1525</v>
      </c>
      <c r="G300" s="435">
        <v>4</v>
      </c>
      <c r="H300" s="435" t="s">
        <v>900</v>
      </c>
    </row>
    <row r="301" spans="1:9" ht="13.5">
      <c r="A301" s="636" t="str">
        <f t="shared" si="4"/>
        <v>和田少年サッカークラブ_13</v>
      </c>
      <c r="B301" s="435" t="s">
        <v>1503</v>
      </c>
      <c r="C301" s="435" t="str">
        <f>("13")</f>
        <v>13</v>
      </c>
      <c r="D301" s="435" t="s">
        <v>901</v>
      </c>
      <c r="E301" s="435" t="s">
        <v>1526</v>
      </c>
      <c r="F301" s="435" t="s">
        <v>1527</v>
      </c>
      <c r="G301" s="435">
        <v>5</v>
      </c>
      <c r="H301" s="435" t="s">
        <v>900</v>
      </c>
      <c r="I301" s="435" t="s">
        <v>15</v>
      </c>
    </row>
    <row r="302" spans="1:8" ht="13.5">
      <c r="A302" s="636" t="str">
        <f t="shared" si="4"/>
        <v>和田少年サッカークラブ_14</v>
      </c>
      <c r="B302" s="435" t="s">
        <v>1503</v>
      </c>
      <c r="C302" s="435" t="str">
        <f>("14")</f>
        <v>14</v>
      </c>
      <c r="D302" s="435" t="s">
        <v>901</v>
      </c>
      <c r="E302" s="435" t="s">
        <v>1528</v>
      </c>
      <c r="F302" s="435" t="s">
        <v>1529</v>
      </c>
      <c r="G302" s="435">
        <v>4</v>
      </c>
      <c r="H302" s="435" t="s">
        <v>900</v>
      </c>
    </row>
    <row r="303" spans="1:8" ht="13.5">
      <c r="A303" s="636" t="str">
        <f t="shared" si="4"/>
        <v>和田少年サッカークラブ_15</v>
      </c>
      <c r="B303" s="435" t="s">
        <v>1503</v>
      </c>
      <c r="C303" s="435" t="str">
        <f>("15")</f>
        <v>15</v>
      </c>
      <c r="D303" s="435" t="s">
        <v>901</v>
      </c>
      <c r="E303" s="435" t="s">
        <v>1530</v>
      </c>
      <c r="F303" s="435" t="s">
        <v>1531</v>
      </c>
      <c r="G303" s="435">
        <v>4</v>
      </c>
      <c r="H303" s="435" t="s">
        <v>900</v>
      </c>
    </row>
    <row r="304" spans="1:9" ht="13.5">
      <c r="A304" s="636" t="str">
        <f t="shared" si="4"/>
        <v>下毛ＦＣ_1</v>
      </c>
      <c r="B304" s="435" t="s">
        <v>21</v>
      </c>
      <c r="C304" s="435" t="str">
        <f>("1")</f>
        <v>1</v>
      </c>
      <c r="D304" s="435" t="s">
        <v>897</v>
      </c>
      <c r="E304" s="435" t="s">
        <v>1532</v>
      </c>
      <c r="F304" s="435" t="s">
        <v>1533</v>
      </c>
      <c r="G304" s="435">
        <v>5</v>
      </c>
      <c r="H304" s="435" t="s">
        <v>900</v>
      </c>
      <c r="I304" s="435" t="s">
        <v>15</v>
      </c>
    </row>
    <row r="305" spans="1:8" ht="13.5">
      <c r="A305" s="636" t="str">
        <f t="shared" si="4"/>
        <v>下毛ＦＣ_2</v>
      </c>
      <c r="B305" s="435" t="s">
        <v>21</v>
      </c>
      <c r="C305" s="435" t="str">
        <f>("2")</f>
        <v>2</v>
      </c>
      <c r="D305" s="435" t="s">
        <v>908</v>
      </c>
      <c r="E305" s="435" t="s">
        <v>1534</v>
      </c>
      <c r="F305" s="435" t="s">
        <v>1535</v>
      </c>
      <c r="G305" s="435">
        <v>3</v>
      </c>
      <c r="H305" s="435" t="s">
        <v>911</v>
      </c>
    </row>
    <row r="306" spans="1:8" ht="13.5">
      <c r="A306" s="636" t="str">
        <f t="shared" si="4"/>
        <v>下毛ＦＣ_3</v>
      </c>
      <c r="B306" s="435" t="s">
        <v>21</v>
      </c>
      <c r="C306" s="435" t="str">
        <f>("3")</f>
        <v>3</v>
      </c>
      <c r="D306" s="435" t="s">
        <v>908</v>
      </c>
      <c r="E306" s="435" t="s">
        <v>1536</v>
      </c>
      <c r="F306" s="435" t="s">
        <v>1537</v>
      </c>
      <c r="G306" s="435">
        <v>3</v>
      </c>
      <c r="H306" s="435" t="s">
        <v>900</v>
      </c>
    </row>
    <row r="307" spans="1:8" ht="13.5">
      <c r="A307" s="636" t="str">
        <f t="shared" si="4"/>
        <v>下毛ＦＣ_4</v>
      </c>
      <c r="B307" s="435" t="s">
        <v>21</v>
      </c>
      <c r="C307" s="435" t="str">
        <f>("4")</f>
        <v>4</v>
      </c>
      <c r="D307" s="435" t="s">
        <v>908</v>
      </c>
      <c r="E307" s="435" t="s">
        <v>1538</v>
      </c>
      <c r="F307" s="435" t="s">
        <v>1539</v>
      </c>
      <c r="G307" s="435">
        <v>5</v>
      </c>
      <c r="H307" s="435" t="s">
        <v>900</v>
      </c>
    </row>
    <row r="308" spans="1:8" ht="13.5">
      <c r="A308" s="636" t="str">
        <f t="shared" si="4"/>
        <v>下毛ＦＣ_5</v>
      </c>
      <c r="B308" s="435" t="s">
        <v>21</v>
      </c>
      <c r="C308" s="435" t="str">
        <f>("5")</f>
        <v>5</v>
      </c>
      <c r="D308" s="435" t="s">
        <v>901</v>
      </c>
      <c r="E308" s="435" t="s">
        <v>1540</v>
      </c>
      <c r="F308" s="435" t="s">
        <v>1541</v>
      </c>
      <c r="G308" s="435">
        <v>3</v>
      </c>
      <c r="H308" s="435" t="s">
        <v>900</v>
      </c>
    </row>
    <row r="309" spans="1:8" ht="13.5">
      <c r="A309" s="636" t="str">
        <f t="shared" si="4"/>
        <v>下毛ＦＣ_6</v>
      </c>
      <c r="B309" s="435" t="s">
        <v>21</v>
      </c>
      <c r="C309" s="435" t="str">
        <f>("6")</f>
        <v>6</v>
      </c>
      <c r="D309" s="435" t="s">
        <v>901</v>
      </c>
      <c r="E309" s="435" t="s">
        <v>1542</v>
      </c>
      <c r="F309" s="435" t="s">
        <v>1543</v>
      </c>
      <c r="G309" s="435">
        <v>4</v>
      </c>
      <c r="H309" s="435" t="s">
        <v>900</v>
      </c>
    </row>
    <row r="310" spans="1:8" ht="13.5">
      <c r="A310" s="636" t="str">
        <f t="shared" si="4"/>
        <v>下毛ＦＣ_7</v>
      </c>
      <c r="B310" s="435" t="s">
        <v>21</v>
      </c>
      <c r="C310" s="435" t="str">
        <f>("7")</f>
        <v>7</v>
      </c>
      <c r="D310" s="435" t="s">
        <v>901</v>
      </c>
      <c r="E310" s="435" t="s">
        <v>1544</v>
      </c>
      <c r="F310" s="435" t="s">
        <v>1545</v>
      </c>
      <c r="G310" s="435">
        <v>5</v>
      </c>
      <c r="H310" s="435" t="s">
        <v>900</v>
      </c>
    </row>
    <row r="311" spans="1:8" ht="13.5">
      <c r="A311" s="636" t="str">
        <f t="shared" si="4"/>
        <v>下毛ＦＣ_8</v>
      </c>
      <c r="B311" s="435" t="s">
        <v>21</v>
      </c>
      <c r="C311" s="435" t="str">
        <f>("8")</f>
        <v>8</v>
      </c>
      <c r="D311" s="435" t="s">
        <v>926</v>
      </c>
      <c r="E311" s="435" t="s">
        <v>1546</v>
      </c>
      <c r="F311" s="435" t="s">
        <v>1547</v>
      </c>
      <c r="G311" s="435">
        <v>4</v>
      </c>
      <c r="H311" s="435" t="s">
        <v>900</v>
      </c>
    </row>
    <row r="312" spans="1:8" ht="13.5">
      <c r="A312" s="636" t="str">
        <f t="shared" si="4"/>
        <v>下毛ＦＣ_9</v>
      </c>
      <c r="B312" s="435" t="s">
        <v>21</v>
      </c>
      <c r="C312" s="435" t="str">
        <f>("9")</f>
        <v>9</v>
      </c>
      <c r="D312" s="435" t="s">
        <v>901</v>
      </c>
      <c r="E312" s="435" t="s">
        <v>1548</v>
      </c>
      <c r="F312" s="435" t="s">
        <v>1549</v>
      </c>
      <c r="G312" s="435">
        <v>4</v>
      </c>
      <c r="H312" s="435" t="s">
        <v>900</v>
      </c>
    </row>
    <row r="313" spans="1:8" ht="13.5">
      <c r="A313" s="636" t="str">
        <f t="shared" si="4"/>
        <v>下毛ＦＣ_10</v>
      </c>
      <c r="B313" s="435" t="s">
        <v>21</v>
      </c>
      <c r="C313" s="435" t="str">
        <f>("10")</f>
        <v>10</v>
      </c>
      <c r="D313" s="435" t="s">
        <v>901</v>
      </c>
      <c r="E313" s="435" t="s">
        <v>1550</v>
      </c>
      <c r="F313" s="435" t="s">
        <v>1551</v>
      </c>
      <c r="G313" s="435">
        <v>5</v>
      </c>
      <c r="H313" s="435" t="s">
        <v>900</v>
      </c>
    </row>
    <row r="314" spans="1:8" ht="13.5">
      <c r="A314" s="636" t="str">
        <f t="shared" si="4"/>
        <v>下毛ＦＣ_11</v>
      </c>
      <c r="B314" s="435" t="s">
        <v>21</v>
      </c>
      <c r="C314" s="435" t="str">
        <f>("11")</f>
        <v>11</v>
      </c>
      <c r="D314" s="435" t="s">
        <v>901</v>
      </c>
      <c r="E314" s="435" t="s">
        <v>1552</v>
      </c>
      <c r="F314" s="435" t="s">
        <v>1553</v>
      </c>
      <c r="G314" s="435">
        <v>3</v>
      </c>
      <c r="H314" s="435" t="s">
        <v>900</v>
      </c>
    </row>
    <row r="315" spans="1:8" ht="13.5">
      <c r="A315" s="636" t="str">
        <f t="shared" si="4"/>
        <v>下毛ＦＣ_12</v>
      </c>
      <c r="B315" s="435" t="s">
        <v>21</v>
      </c>
      <c r="C315" s="435" t="str">
        <f>("12")</f>
        <v>12</v>
      </c>
      <c r="D315" s="435" t="s">
        <v>901</v>
      </c>
      <c r="E315" s="435" t="s">
        <v>1554</v>
      </c>
      <c r="F315" s="435" t="s">
        <v>1555</v>
      </c>
      <c r="G315" s="435">
        <v>3</v>
      </c>
      <c r="H315" s="435" t="s">
        <v>900</v>
      </c>
    </row>
    <row r="316" spans="1:8" ht="13.5">
      <c r="A316" s="636" t="str">
        <f t="shared" si="4"/>
        <v>下毛ＦＣ_21</v>
      </c>
      <c r="B316" s="435" t="s">
        <v>21</v>
      </c>
      <c r="C316" s="435" t="str">
        <f>("21")</f>
        <v>21</v>
      </c>
      <c r="D316" s="435" t="s">
        <v>897</v>
      </c>
      <c r="E316" s="435" t="s">
        <v>1556</v>
      </c>
      <c r="F316" s="435" t="s">
        <v>1557</v>
      </c>
      <c r="G316" s="435">
        <v>4</v>
      </c>
      <c r="H316" s="435" t="s">
        <v>900</v>
      </c>
    </row>
    <row r="317" spans="1:8" ht="13.5">
      <c r="A317" s="636" t="str">
        <f t="shared" si="4"/>
        <v>中津豊南ＦＣ_1</v>
      </c>
      <c r="B317" s="435" t="s">
        <v>1474</v>
      </c>
      <c r="C317" s="435" t="str">
        <f>("1")</f>
        <v>1</v>
      </c>
      <c r="D317" s="435" t="s">
        <v>897</v>
      </c>
      <c r="E317" s="435" t="s">
        <v>1558</v>
      </c>
      <c r="F317" s="435" t="s">
        <v>1559</v>
      </c>
      <c r="G317" s="435">
        <v>3</v>
      </c>
      <c r="H317" s="435" t="s">
        <v>900</v>
      </c>
    </row>
    <row r="318" spans="1:8" ht="13.5">
      <c r="A318" s="636" t="str">
        <f t="shared" si="4"/>
        <v>中津豊南ＦＣ_2</v>
      </c>
      <c r="B318" s="435" t="s">
        <v>1474</v>
      </c>
      <c r="C318" s="435" t="str">
        <f>("2")</f>
        <v>2</v>
      </c>
      <c r="D318" s="435" t="s">
        <v>901</v>
      </c>
      <c r="E318" s="435" t="s">
        <v>1560</v>
      </c>
      <c r="F318" s="435" t="s">
        <v>1561</v>
      </c>
      <c r="G318" s="435">
        <v>4</v>
      </c>
      <c r="H318" s="435" t="s">
        <v>911</v>
      </c>
    </row>
    <row r="319" spans="1:8" ht="13.5">
      <c r="A319" s="636" t="str">
        <f t="shared" si="4"/>
        <v>中津豊南ＦＣ_3</v>
      </c>
      <c r="B319" s="435" t="s">
        <v>1474</v>
      </c>
      <c r="C319" s="435" t="str">
        <f>("3")</f>
        <v>3</v>
      </c>
      <c r="D319" s="435" t="s">
        <v>908</v>
      </c>
      <c r="E319" s="435" t="s">
        <v>1562</v>
      </c>
      <c r="F319" s="435" t="s">
        <v>1563</v>
      </c>
      <c r="G319" s="435">
        <v>4</v>
      </c>
      <c r="H319" s="435" t="s">
        <v>900</v>
      </c>
    </row>
    <row r="320" spans="1:8" ht="13.5">
      <c r="A320" s="636" t="str">
        <f t="shared" si="4"/>
        <v>中津豊南ＦＣ_4</v>
      </c>
      <c r="B320" s="435" t="s">
        <v>1474</v>
      </c>
      <c r="C320" s="435" t="str">
        <f>("4")</f>
        <v>4</v>
      </c>
      <c r="D320" s="435" t="s">
        <v>926</v>
      </c>
      <c r="E320" s="435" t="s">
        <v>1564</v>
      </c>
      <c r="F320" s="435" t="s">
        <v>1565</v>
      </c>
      <c r="G320" s="435">
        <v>4</v>
      </c>
      <c r="H320" s="435" t="s">
        <v>900</v>
      </c>
    </row>
    <row r="321" spans="1:8" ht="13.5">
      <c r="A321" s="636" t="str">
        <f aca="true" t="shared" si="5" ref="A321:A384">CONCATENATE(B321,"_",C321)</f>
        <v>中津豊南ＦＣ_5</v>
      </c>
      <c r="B321" s="435" t="s">
        <v>1474</v>
      </c>
      <c r="C321" s="435" t="str">
        <f>("5")</f>
        <v>5</v>
      </c>
      <c r="D321" s="435" t="s">
        <v>901</v>
      </c>
      <c r="E321" s="435" t="s">
        <v>1566</v>
      </c>
      <c r="F321" s="435" t="s">
        <v>1567</v>
      </c>
      <c r="G321" s="435">
        <v>5</v>
      </c>
      <c r="H321" s="435" t="s">
        <v>900</v>
      </c>
    </row>
    <row r="322" spans="1:8" ht="13.5">
      <c r="A322" s="636" t="str">
        <f t="shared" si="5"/>
        <v>中津豊南ＦＣ_6</v>
      </c>
      <c r="B322" s="435" t="s">
        <v>1474</v>
      </c>
      <c r="C322" s="435" t="str">
        <f>("6")</f>
        <v>6</v>
      </c>
      <c r="D322" s="435" t="s">
        <v>901</v>
      </c>
      <c r="E322" s="435" t="s">
        <v>1568</v>
      </c>
      <c r="F322" s="435" t="s">
        <v>1569</v>
      </c>
      <c r="G322" s="435">
        <v>5</v>
      </c>
      <c r="H322" s="435" t="s">
        <v>911</v>
      </c>
    </row>
    <row r="323" spans="1:8" ht="13.5">
      <c r="A323" s="636" t="str">
        <f t="shared" si="5"/>
        <v>中津豊南ＦＣ_7</v>
      </c>
      <c r="B323" s="435" t="s">
        <v>1474</v>
      </c>
      <c r="C323" s="435" t="str">
        <f>("7")</f>
        <v>7</v>
      </c>
      <c r="D323" s="435" t="s">
        <v>901</v>
      </c>
      <c r="E323" s="435" t="s">
        <v>1570</v>
      </c>
      <c r="F323" s="435" t="s">
        <v>1571</v>
      </c>
      <c r="G323" s="435">
        <v>5</v>
      </c>
      <c r="H323" s="435" t="s">
        <v>900</v>
      </c>
    </row>
    <row r="324" spans="1:8" ht="13.5">
      <c r="A324" s="636" t="str">
        <f t="shared" si="5"/>
        <v>中津豊南ＦＣ_8</v>
      </c>
      <c r="B324" s="435" t="s">
        <v>1474</v>
      </c>
      <c r="C324" s="435" t="str">
        <f>("8")</f>
        <v>8</v>
      </c>
      <c r="D324" s="435" t="s">
        <v>908</v>
      </c>
      <c r="E324" s="435" t="s">
        <v>1572</v>
      </c>
      <c r="F324" s="435" t="s">
        <v>1573</v>
      </c>
      <c r="G324" s="435">
        <v>5</v>
      </c>
      <c r="H324" s="435" t="s">
        <v>900</v>
      </c>
    </row>
    <row r="325" spans="1:8" ht="13.5">
      <c r="A325" s="636" t="str">
        <f t="shared" si="5"/>
        <v>中津豊南ＦＣ_9</v>
      </c>
      <c r="B325" s="435" t="s">
        <v>1474</v>
      </c>
      <c r="C325" s="435" t="str">
        <f>("9")</f>
        <v>9</v>
      </c>
      <c r="D325" s="435" t="s">
        <v>926</v>
      </c>
      <c r="E325" s="435" t="s">
        <v>1574</v>
      </c>
      <c r="F325" s="435" t="s">
        <v>1575</v>
      </c>
      <c r="G325" s="435">
        <v>5</v>
      </c>
      <c r="H325" s="435" t="s">
        <v>900</v>
      </c>
    </row>
    <row r="326" spans="1:9" ht="13.5">
      <c r="A326" s="636" t="str">
        <f t="shared" si="5"/>
        <v>中津豊南ＦＣ_10</v>
      </c>
      <c r="B326" s="435" t="s">
        <v>1474</v>
      </c>
      <c r="C326" s="435" t="str">
        <f>("10")</f>
        <v>10</v>
      </c>
      <c r="D326" s="435" t="s">
        <v>908</v>
      </c>
      <c r="E326" s="435" t="s">
        <v>1576</v>
      </c>
      <c r="F326" s="435" t="s">
        <v>1577</v>
      </c>
      <c r="G326" s="435">
        <v>5</v>
      </c>
      <c r="H326" s="435" t="s">
        <v>900</v>
      </c>
      <c r="I326" s="435" t="s">
        <v>15</v>
      </c>
    </row>
    <row r="327" spans="1:10" ht="13.5">
      <c r="A327" s="636" t="str">
        <f t="shared" si="5"/>
        <v>中津豊南ＦＣ_11</v>
      </c>
      <c r="B327" s="435" t="s">
        <v>1474</v>
      </c>
      <c r="C327" s="435" t="str">
        <f>("11")</f>
        <v>11</v>
      </c>
      <c r="D327" s="435" t="s">
        <v>908</v>
      </c>
      <c r="E327" s="435" t="s">
        <v>1578</v>
      </c>
      <c r="F327" s="435" t="s">
        <v>1579</v>
      </c>
      <c r="G327" s="435">
        <v>5</v>
      </c>
      <c r="H327" s="435" t="s">
        <v>900</v>
      </c>
      <c r="J327" s="435" t="s">
        <v>1580</v>
      </c>
    </row>
    <row r="328" spans="1:8" ht="13.5">
      <c r="A328" s="636" t="str">
        <f t="shared" si="5"/>
        <v>中津豊南ＦＣ_16</v>
      </c>
      <c r="B328" s="435" t="s">
        <v>1474</v>
      </c>
      <c r="C328" s="435" t="str">
        <f>("16")</f>
        <v>16</v>
      </c>
      <c r="D328" s="435" t="s">
        <v>897</v>
      </c>
      <c r="E328" s="435" t="s">
        <v>1581</v>
      </c>
      <c r="F328" s="435" t="s">
        <v>1582</v>
      </c>
      <c r="G328" s="435">
        <v>4</v>
      </c>
      <c r="H328" s="435" t="s">
        <v>900</v>
      </c>
    </row>
    <row r="329" spans="1:8" ht="13.5">
      <c r="A329" s="636" t="str">
        <f t="shared" si="5"/>
        <v>中津沖代ジュニアサッカークラブ_2</v>
      </c>
      <c r="B329" s="435" t="s">
        <v>1583</v>
      </c>
      <c r="C329" s="435" t="str">
        <f>("2")</f>
        <v>2</v>
      </c>
      <c r="D329" s="435" t="s">
        <v>901</v>
      </c>
      <c r="E329" s="435" t="s">
        <v>1584</v>
      </c>
      <c r="F329" s="435" t="s">
        <v>1585</v>
      </c>
      <c r="G329" s="435">
        <v>5</v>
      </c>
      <c r="H329" s="435" t="s">
        <v>900</v>
      </c>
    </row>
    <row r="330" spans="1:8" ht="13.5">
      <c r="A330" s="636" t="str">
        <f t="shared" si="5"/>
        <v>中津沖代ジュニアサッカークラブ_3</v>
      </c>
      <c r="B330" s="435" t="s">
        <v>1583</v>
      </c>
      <c r="C330" s="435" t="str">
        <f>("3")</f>
        <v>3</v>
      </c>
      <c r="D330" s="435" t="s">
        <v>901</v>
      </c>
      <c r="E330" s="435" t="s">
        <v>1586</v>
      </c>
      <c r="F330" s="435" t="s">
        <v>1587</v>
      </c>
      <c r="G330" s="435">
        <v>5</v>
      </c>
      <c r="H330" s="435" t="s">
        <v>900</v>
      </c>
    </row>
    <row r="331" spans="1:8" ht="13.5">
      <c r="A331" s="636" t="str">
        <f t="shared" si="5"/>
        <v>中津沖代ジュニアサッカークラブ_5</v>
      </c>
      <c r="B331" s="435" t="s">
        <v>1583</v>
      </c>
      <c r="C331" s="435" t="str">
        <f>("5")</f>
        <v>5</v>
      </c>
      <c r="D331" s="435" t="s">
        <v>926</v>
      </c>
      <c r="E331" s="435" t="s">
        <v>1588</v>
      </c>
      <c r="F331" s="435" t="s">
        <v>1589</v>
      </c>
      <c r="G331" s="435">
        <v>5</v>
      </c>
      <c r="H331" s="435" t="s">
        <v>900</v>
      </c>
    </row>
    <row r="332" spans="1:8" ht="13.5">
      <c r="A332" s="636" t="str">
        <f t="shared" si="5"/>
        <v>中津沖代ジュニアサッカークラブ_7</v>
      </c>
      <c r="B332" s="435" t="s">
        <v>1583</v>
      </c>
      <c r="C332" s="435" t="str">
        <f>("7")</f>
        <v>7</v>
      </c>
      <c r="D332" s="435" t="s">
        <v>908</v>
      </c>
      <c r="E332" s="435" t="s">
        <v>1590</v>
      </c>
      <c r="F332" s="435" t="s">
        <v>1591</v>
      </c>
      <c r="G332" s="435">
        <v>4</v>
      </c>
      <c r="H332" s="435" t="s">
        <v>900</v>
      </c>
    </row>
    <row r="333" spans="1:8" ht="13.5">
      <c r="A333" s="636" t="str">
        <f t="shared" si="5"/>
        <v>中津沖代ジュニアサッカークラブ_11</v>
      </c>
      <c r="B333" s="435" t="s">
        <v>1583</v>
      </c>
      <c r="C333" s="435" t="str">
        <f>("11")</f>
        <v>11</v>
      </c>
      <c r="D333" s="435" t="s">
        <v>901</v>
      </c>
      <c r="E333" s="435" t="s">
        <v>1592</v>
      </c>
      <c r="F333" s="435" t="s">
        <v>1593</v>
      </c>
      <c r="G333" s="435">
        <v>5</v>
      </c>
      <c r="H333" s="435" t="s">
        <v>900</v>
      </c>
    </row>
    <row r="334" spans="1:9" ht="13.5">
      <c r="A334" s="636" t="str">
        <f t="shared" si="5"/>
        <v>中津沖代ジュニアサッカークラブ_12</v>
      </c>
      <c r="B334" s="435" t="s">
        <v>1583</v>
      </c>
      <c r="C334" s="435" t="str">
        <f>("12")</f>
        <v>12</v>
      </c>
      <c r="D334" s="435" t="s">
        <v>926</v>
      </c>
      <c r="E334" s="435" t="s">
        <v>1594</v>
      </c>
      <c r="F334" s="435" t="s">
        <v>1595</v>
      </c>
      <c r="G334" s="435">
        <v>5</v>
      </c>
      <c r="H334" s="435" t="s">
        <v>900</v>
      </c>
      <c r="I334" s="435" t="s">
        <v>15</v>
      </c>
    </row>
    <row r="335" spans="1:8" ht="13.5">
      <c r="A335" s="636" t="str">
        <f t="shared" si="5"/>
        <v>中津沖代ジュニアサッカークラブ_13</v>
      </c>
      <c r="B335" s="435" t="s">
        <v>1583</v>
      </c>
      <c r="C335" s="435" t="str">
        <f>("13")</f>
        <v>13</v>
      </c>
      <c r="D335" s="435" t="s">
        <v>897</v>
      </c>
      <c r="E335" s="435" t="s">
        <v>1596</v>
      </c>
      <c r="F335" s="435" t="s">
        <v>1597</v>
      </c>
      <c r="G335" s="435">
        <v>5</v>
      </c>
      <c r="H335" s="435" t="s">
        <v>900</v>
      </c>
    </row>
    <row r="336" spans="1:8" ht="13.5">
      <c r="A336" s="636" t="str">
        <f t="shared" si="5"/>
        <v>中津沖代ジュニアサッカークラブ_14</v>
      </c>
      <c r="B336" s="435" t="s">
        <v>1583</v>
      </c>
      <c r="C336" s="435" t="str">
        <f>("14")</f>
        <v>14</v>
      </c>
      <c r="D336" s="435" t="s">
        <v>901</v>
      </c>
      <c r="E336" s="435" t="s">
        <v>1598</v>
      </c>
      <c r="F336" s="435" t="s">
        <v>1599</v>
      </c>
      <c r="G336" s="435">
        <v>5</v>
      </c>
      <c r="H336" s="435" t="s">
        <v>900</v>
      </c>
    </row>
    <row r="337" spans="1:8" ht="13.5">
      <c r="A337" s="636" t="str">
        <f t="shared" si="5"/>
        <v>中津沖代ジュニアサッカークラブ_15</v>
      </c>
      <c r="B337" s="435" t="s">
        <v>1583</v>
      </c>
      <c r="C337" s="435" t="str">
        <f>("15")</f>
        <v>15</v>
      </c>
      <c r="D337" s="435" t="s">
        <v>926</v>
      </c>
      <c r="E337" s="435" t="s">
        <v>1600</v>
      </c>
      <c r="F337" s="435" t="s">
        <v>1601</v>
      </c>
      <c r="G337" s="435">
        <v>5</v>
      </c>
      <c r="H337" s="435" t="s">
        <v>900</v>
      </c>
    </row>
    <row r="338" spans="1:8" ht="13.5">
      <c r="A338" s="636" t="str">
        <f t="shared" si="5"/>
        <v>中津沖代ジュニアサッカークラブ_16</v>
      </c>
      <c r="B338" s="435" t="s">
        <v>1583</v>
      </c>
      <c r="C338" s="435" t="str">
        <f>("16")</f>
        <v>16</v>
      </c>
      <c r="D338" s="435" t="s">
        <v>901</v>
      </c>
      <c r="E338" s="435" t="s">
        <v>1602</v>
      </c>
      <c r="F338" s="435" t="s">
        <v>1603</v>
      </c>
      <c r="G338" s="435">
        <v>5</v>
      </c>
      <c r="H338" s="435" t="s">
        <v>900</v>
      </c>
    </row>
    <row r="339" spans="1:10" ht="13.5">
      <c r="A339" s="636" t="str">
        <f t="shared" si="5"/>
        <v>中津沖代ジュニアサッカークラブ_17</v>
      </c>
      <c r="B339" s="435" t="s">
        <v>1583</v>
      </c>
      <c r="C339" s="435" t="str">
        <f>("17")</f>
        <v>17</v>
      </c>
      <c r="D339" s="435" t="s">
        <v>926</v>
      </c>
      <c r="E339" s="435" t="s">
        <v>1604</v>
      </c>
      <c r="F339" s="435" t="s">
        <v>1605</v>
      </c>
      <c r="G339" s="435">
        <v>5</v>
      </c>
      <c r="H339" s="435" t="s">
        <v>900</v>
      </c>
      <c r="J339" s="435" t="s">
        <v>1606</v>
      </c>
    </row>
    <row r="340" spans="1:8" ht="13.5">
      <c r="A340" s="636" t="str">
        <f t="shared" si="5"/>
        <v>中津沖代ジュニアサッカークラブ_18</v>
      </c>
      <c r="B340" s="435" t="s">
        <v>1583</v>
      </c>
      <c r="C340" s="435" t="str">
        <f>("18")</f>
        <v>18</v>
      </c>
      <c r="D340" s="435" t="s">
        <v>897</v>
      </c>
      <c r="E340" s="435" t="s">
        <v>1607</v>
      </c>
      <c r="F340" s="435" t="s">
        <v>1608</v>
      </c>
      <c r="G340" s="435">
        <v>5</v>
      </c>
      <c r="H340" s="435" t="s">
        <v>900</v>
      </c>
    </row>
    <row r="341" spans="1:8" ht="13.5">
      <c r="A341" s="636" t="str">
        <f t="shared" si="5"/>
        <v>中津沖代ジュニアサッカークラブ_19</v>
      </c>
      <c r="B341" s="435" t="s">
        <v>1583</v>
      </c>
      <c r="C341" s="435" t="str">
        <f>("19")</f>
        <v>19</v>
      </c>
      <c r="D341" s="435" t="s">
        <v>901</v>
      </c>
      <c r="E341" s="435" t="s">
        <v>1609</v>
      </c>
      <c r="F341" s="435" t="s">
        <v>1610</v>
      </c>
      <c r="G341" s="435">
        <v>4</v>
      </c>
      <c r="H341" s="435" t="s">
        <v>900</v>
      </c>
    </row>
    <row r="342" spans="1:8" ht="13.5">
      <c r="A342" s="636" t="str">
        <f t="shared" si="5"/>
        <v>中津沖代ジュニアサッカークラブ_20</v>
      </c>
      <c r="B342" s="435" t="s">
        <v>1583</v>
      </c>
      <c r="C342" s="435" t="str">
        <f>("20")</f>
        <v>20</v>
      </c>
      <c r="D342" s="435" t="s">
        <v>901</v>
      </c>
      <c r="E342" s="435" t="s">
        <v>1611</v>
      </c>
      <c r="F342" s="435" t="s">
        <v>1612</v>
      </c>
      <c r="G342" s="435">
        <v>4</v>
      </c>
      <c r="H342" s="435" t="s">
        <v>900</v>
      </c>
    </row>
    <row r="343" spans="1:8" ht="13.5">
      <c r="A343" s="636" t="str">
        <f t="shared" si="5"/>
        <v>中津沖代ジュニアサッカークラブ_21</v>
      </c>
      <c r="B343" s="435" t="s">
        <v>1583</v>
      </c>
      <c r="C343" s="435" t="str">
        <f>("21")</f>
        <v>21</v>
      </c>
      <c r="D343" s="435" t="s">
        <v>908</v>
      </c>
      <c r="E343" s="435" t="s">
        <v>1613</v>
      </c>
      <c r="F343" s="435" t="s">
        <v>1614</v>
      </c>
      <c r="G343" s="435">
        <v>4</v>
      </c>
      <c r="H343" s="435" t="s">
        <v>900</v>
      </c>
    </row>
    <row r="344" spans="1:8" ht="13.5">
      <c r="A344" s="636" t="str">
        <f t="shared" si="5"/>
        <v>中津沖代ジュニアサッカークラブ_22</v>
      </c>
      <c r="B344" s="435" t="s">
        <v>1583</v>
      </c>
      <c r="C344" s="435" t="str">
        <f>("22")</f>
        <v>22</v>
      </c>
      <c r="D344" s="435" t="s">
        <v>926</v>
      </c>
      <c r="E344" s="435" t="s">
        <v>1615</v>
      </c>
      <c r="F344" s="435" t="s">
        <v>1616</v>
      </c>
      <c r="G344" s="435">
        <v>3</v>
      </c>
      <c r="H344" s="435" t="s">
        <v>900</v>
      </c>
    </row>
    <row r="345" spans="1:8" ht="13.5">
      <c r="A345" s="636" t="str">
        <f t="shared" si="5"/>
        <v>東大分サッカースポーツ少年団_1</v>
      </c>
      <c r="B345" s="435" t="s">
        <v>343</v>
      </c>
      <c r="C345" s="435" t="str">
        <f>("1")</f>
        <v>1</v>
      </c>
      <c r="D345" s="435" t="s">
        <v>897</v>
      </c>
      <c r="E345" s="435" t="s">
        <v>1617</v>
      </c>
      <c r="F345" s="435" t="s">
        <v>1618</v>
      </c>
      <c r="G345" s="435">
        <v>5</v>
      </c>
      <c r="H345" s="435" t="s">
        <v>900</v>
      </c>
    </row>
    <row r="346" spans="1:8" ht="13.5">
      <c r="A346" s="636" t="str">
        <f t="shared" si="5"/>
        <v>東大分サッカースポーツ少年団_2</v>
      </c>
      <c r="B346" s="435" t="s">
        <v>343</v>
      </c>
      <c r="C346" s="435" t="str">
        <f>("2")</f>
        <v>2</v>
      </c>
      <c r="D346" s="435" t="s">
        <v>908</v>
      </c>
      <c r="E346" s="435" t="s">
        <v>1619</v>
      </c>
      <c r="F346" s="435" t="s">
        <v>1620</v>
      </c>
      <c r="G346" s="435">
        <v>4</v>
      </c>
      <c r="H346" s="435" t="s">
        <v>900</v>
      </c>
    </row>
    <row r="347" spans="1:8" ht="13.5">
      <c r="A347" s="636" t="str">
        <f t="shared" si="5"/>
        <v>東大分サッカースポーツ少年団_3</v>
      </c>
      <c r="B347" s="435" t="s">
        <v>343</v>
      </c>
      <c r="C347" s="435" t="str">
        <f>("3")</f>
        <v>3</v>
      </c>
      <c r="D347" s="435" t="s">
        <v>926</v>
      </c>
      <c r="E347" s="435" t="s">
        <v>1621</v>
      </c>
      <c r="F347" s="435" t="s">
        <v>1622</v>
      </c>
      <c r="G347" s="435">
        <v>4</v>
      </c>
      <c r="H347" s="435" t="s">
        <v>900</v>
      </c>
    </row>
    <row r="348" spans="1:8" ht="13.5">
      <c r="A348" s="636" t="str">
        <f t="shared" si="5"/>
        <v>東大分サッカースポーツ少年団_4</v>
      </c>
      <c r="B348" s="435" t="s">
        <v>343</v>
      </c>
      <c r="C348" s="435" t="str">
        <f>("4")</f>
        <v>4</v>
      </c>
      <c r="D348" s="435" t="s">
        <v>908</v>
      </c>
      <c r="E348" s="435" t="s">
        <v>1623</v>
      </c>
      <c r="F348" s="435" t="s">
        <v>1624</v>
      </c>
      <c r="G348" s="435">
        <v>4</v>
      </c>
      <c r="H348" s="435" t="s">
        <v>900</v>
      </c>
    </row>
    <row r="349" spans="1:8" ht="13.5">
      <c r="A349" s="636" t="str">
        <f t="shared" si="5"/>
        <v>東大分サッカースポーツ少年団_5</v>
      </c>
      <c r="B349" s="435" t="s">
        <v>343</v>
      </c>
      <c r="C349" s="435" t="str">
        <f>("5")</f>
        <v>5</v>
      </c>
      <c r="D349" s="435" t="s">
        <v>901</v>
      </c>
      <c r="E349" s="435" t="s">
        <v>1625</v>
      </c>
      <c r="F349" s="435" t="s">
        <v>1626</v>
      </c>
      <c r="G349" s="435">
        <v>4</v>
      </c>
      <c r="H349" s="435" t="s">
        <v>900</v>
      </c>
    </row>
    <row r="350" spans="1:10" ht="13.5">
      <c r="A350" s="636" t="str">
        <f t="shared" si="5"/>
        <v>東大分サッカースポーツ少年団_6</v>
      </c>
      <c r="B350" s="435" t="s">
        <v>343</v>
      </c>
      <c r="C350" s="435" t="str">
        <f>("6")</f>
        <v>6</v>
      </c>
      <c r="D350" s="435" t="s">
        <v>908</v>
      </c>
      <c r="E350" s="435" t="s">
        <v>1627</v>
      </c>
      <c r="F350" s="435" t="s">
        <v>1628</v>
      </c>
      <c r="G350" s="435">
        <v>5</v>
      </c>
      <c r="H350" s="435" t="s">
        <v>900</v>
      </c>
      <c r="J350" s="435" t="s">
        <v>1629</v>
      </c>
    </row>
    <row r="351" spans="1:8" ht="13.5">
      <c r="A351" s="636" t="str">
        <f t="shared" si="5"/>
        <v>東大分サッカースポーツ少年団_7</v>
      </c>
      <c r="B351" s="435" t="s">
        <v>343</v>
      </c>
      <c r="C351" s="435" t="str">
        <f>("7")</f>
        <v>7</v>
      </c>
      <c r="D351" s="435" t="s">
        <v>908</v>
      </c>
      <c r="E351" s="435" t="s">
        <v>1630</v>
      </c>
      <c r="F351" s="435" t="s">
        <v>1631</v>
      </c>
      <c r="G351" s="435">
        <v>5</v>
      </c>
      <c r="H351" s="435" t="s">
        <v>900</v>
      </c>
    </row>
    <row r="352" spans="1:10" ht="13.5">
      <c r="A352" s="636" t="str">
        <f t="shared" si="5"/>
        <v>東大分サッカースポーツ少年団_8</v>
      </c>
      <c r="B352" s="435" t="s">
        <v>343</v>
      </c>
      <c r="C352" s="435" t="str">
        <f>("8")</f>
        <v>8</v>
      </c>
      <c r="D352" s="435" t="s">
        <v>901</v>
      </c>
      <c r="E352" s="435" t="s">
        <v>1632</v>
      </c>
      <c r="F352" s="435" t="s">
        <v>1633</v>
      </c>
      <c r="G352" s="435">
        <v>5</v>
      </c>
      <c r="H352" s="435" t="s">
        <v>900</v>
      </c>
      <c r="J352" s="435" t="s">
        <v>332</v>
      </c>
    </row>
    <row r="353" spans="1:8" ht="13.5">
      <c r="A353" s="636" t="str">
        <f t="shared" si="5"/>
        <v>東大分サッカースポーツ少年団_9</v>
      </c>
      <c r="B353" s="435" t="s">
        <v>343</v>
      </c>
      <c r="C353" s="435" t="str">
        <f>("9")</f>
        <v>9</v>
      </c>
      <c r="D353" s="435" t="s">
        <v>901</v>
      </c>
      <c r="E353" s="435" t="s">
        <v>1634</v>
      </c>
      <c r="F353" s="435" t="s">
        <v>1635</v>
      </c>
      <c r="G353" s="435">
        <v>5</v>
      </c>
      <c r="H353" s="435" t="s">
        <v>900</v>
      </c>
    </row>
    <row r="354" spans="1:9" ht="13.5">
      <c r="A354" s="636" t="str">
        <f t="shared" si="5"/>
        <v>東大分サッカースポーツ少年団_10</v>
      </c>
      <c r="B354" s="435" t="s">
        <v>343</v>
      </c>
      <c r="C354" s="435" t="str">
        <f>("10")</f>
        <v>10</v>
      </c>
      <c r="D354" s="435" t="s">
        <v>901</v>
      </c>
      <c r="E354" s="435" t="s">
        <v>1636</v>
      </c>
      <c r="F354" s="435" t="s">
        <v>1637</v>
      </c>
      <c r="G354" s="435">
        <v>5</v>
      </c>
      <c r="H354" s="435" t="s">
        <v>900</v>
      </c>
      <c r="I354" s="435" t="s">
        <v>15</v>
      </c>
    </row>
    <row r="355" spans="1:8" ht="13.5">
      <c r="A355" s="636" t="str">
        <f t="shared" si="5"/>
        <v>東大分サッカースポーツ少年団_11</v>
      </c>
      <c r="B355" s="435" t="s">
        <v>343</v>
      </c>
      <c r="C355" s="435" t="str">
        <f>("11")</f>
        <v>11</v>
      </c>
      <c r="D355" s="435" t="s">
        <v>901</v>
      </c>
      <c r="E355" s="435" t="s">
        <v>1638</v>
      </c>
      <c r="F355" s="435" t="s">
        <v>1639</v>
      </c>
      <c r="G355" s="435">
        <v>4</v>
      </c>
      <c r="H355" s="435" t="s">
        <v>900</v>
      </c>
    </row>
    <row r="356" spans="1:8" ht="13.5">
      <c r="A356" s="636" t="str">
        <f t="shared" si="5"/>
        <v>東大分サッカースポーツ少年団_12</v>
      </c>
      <c r="B356" s="435" t="s">
        <v>343</v>
      </c>
      <c r="C356" s="435" t="str">
        <f>("12")</f>
        <v>12</v>
      </c>
      <c r="D356" s="435" t="s">
        <v>926</v>
      </c>
      <c r="E356" s="435" t="s">
        <v>1640</v>
      </c>
      <c r="F356" s="435" t="s">
        <v>1641</v>
      </c>
      <c r="G356" s="435">
        <v>3</v>
      </c>
      <c r="H356" s="435" t="s">
        <v>900</v>
      </c>
    </row>
    <row r="357" spans="1:8" ht="13.5">
      <c r="A357" s="636" t="str">
        <f t="shared" si="5"/>
        <v>東大分サッカースポーツ少年団_13</v>
      </c>
      <c r="B357" s="435" t="s">
        <v>343</v>
      </c>
      <c r="C357" s="435" t="str">
        <f>("13")</f>
        <v>13</v>
      </c>
      <c r="D357" s="435" t="s">
        <v>901</v>
      </c>
      <c r="E357" s="435" t="s">
        <v>1642</v>
      </c>
      <c r="F357" s="435" t="s">
        <v>1643</v>
      </c>
      <c r="G357" s="435">
        <v>2</v>
      </c>
      <c r="H357" s="435" t="s">
        <v>900</v>
      </c>
    </row>
    <row r="358" spans="1:8" ht="13.5">
      <c r="A358" s="636" t="str">
        <f t="shared" si="5"/>
        <v>東大分サッカースポーツ少年団_14</v>
      </c>
      <c r="B358" s="435" t="s">
        <v>343</v>
      </c>
      <c r="C358" s="435" t="str">
        <f>("14")</f>
        <v>14</v>
      </c>
      <c r="D358" s="435" t="s">
        <v>901</v>
      </c>
      <c r="E358" s="435" t="s">
        <v>1644</v>
      </c>
      <c r="F358" s="435" t="s">
        <v>1645</v>
      </c>
      <c r="G358" s="435">
        <v>2</v>
      </c>
      <c r="H358" s="435" t="s">
        <v>900</v>
      </c>
    </row>
    <row r="359" spans="1:8" ht="13.5">
      <c r="A359" s="636" t="str">
        <f t="shared" si="5"/>
        <v>東大分サッカースポーツ少年団_15</v>
      </c>
      <c r="B359" s="435" t="s">
        <v>343</v>
      </c>
      <c r="C359" s="435" t="str">
        <f>("15")</f>
        <v>15</v>
      </c>
      <c r="D359" s="435" t="s">
        <v>901</v>
      </c>
      <c r="E359" s="435" t="s">
        <v>1646</v>
      </c>
      <c r="F359" s="435" t="s">
        <v>1647</v>
      </c>
      <c r="G359" s="435">
        <v>2</v>
      </c>
      <c r="H359" s="435" t="s">
        <v>900</v>
      </c>
    </row>
    <row r="360" spans="1:8" ht="13.5">
      <c r="A360" s="636" t="str">
        <f t="shared" si="5"/>
        <v>千怒サッカースポーツ少年団_1</v>
      </c>
      <c r="B360" s="435" t="s">
        <v>1648</v>
      </c>
      <c r="C360" s="435" t="str">
        <f>("1")</f>
        <v>1</v>
      </c>
      <c r="D360" s="435" t="s">
        <v>897</v>
      </c>
      <c r="E360" s="435" t="s">
        <v>1649</v>
      </c>
      <c r="F360" s="435" t="s">
        <v>1650</v>
      </c>
      <c r="G360" s="435">
        <v>5</v>
      </c>
      <c r="H360" s="435" t="s">
        <v>900</v>
      </c>
    </row>
    <row r="361" spans="1:8" ht="13.5">
      <c r="A361" s="636" t="str">
        <f t="shared" si="5"/>
        <v>千怒サッカースポーツ少年団_5</v>
      </c>
      <c r="B361" s="435" t="s">
        <v>1648</v>
      </c>
      <c r="C361" s="435" t="str">
        <f>("5")</f>
        <v>5</v>
      </c>
      <c r="D361" s="435" t="s">
        <v>908</v>
      </c>
      <c r="E361" s="435" t="s">
        <v>1651</v>
      </c>
      <c r="F361" s="435" t="s">
        <v>1652</v>
      </c>
      <c r="G361" s="435">
        <v>5</v>
      </c>
      <c r="H361" s="435" t="s">
        <v>900</v>
      </c>
    </row>
    <row r="362" spans="1:9" ht="13.5">
      <c r="A362" s="636" t="str">
        <f t="shared" si="5"/>
        <v>千怒サッカースポーツ少年団_8</v>
      </c>
      <c r="B362" s="435" t="s">
        <v>1648</v>
      </c>
      <c r="C362" s="435" t="str">
        <f>("8")</f>
        <v>8</v>
      </c>
      <c r="D362" s="435" t="s">
        <v>901</v>
      </c>
      <c r="E362" s="435" t="s">
        <v>1653</v>
      </c>
      <c r="F362" s="435" t="s">
        <v>1654</v>
      </c>
      <c r="G362" s="435">
        <v>5</v>
      </c>
      <c r="H362" s="435" t="s">
        <v>900</v>
      </c>
      <c r="I362" s="435" t="s">
        <v>15</v>
      </c>
    </row>
    <row r="363" spans="1:8" ht="13.5">
      <c r="A363" s="636" t="str">
        <f t="shared" si="5"/>
        <v>千怒サッカースポーツ少年団_9</v>
      </c>
      <c r="B363" s="435" t="s">
        <v>1648</v>
      </c>
      <c r="C363" s="435" t="str">
        <f>("9")</f>
        <v>9</v>
      </c>
      <c r="D363" s="435" t="s">
        <v>901</v>
      </c>
      <c r="E363" s="435" t="s">
        <v>1655</v>
      </c>
      <c r="F363" s="435" t="s">
        <v>1656</v>
      </c>
      <c r="G363" s="435">
        <v>4</v>
      </c>
      <c r="H363" s="435" t="s">
        <v>900</v>
      </c>
    </row>
    <row r="364" spans="1:8" ht="13.5">
      <c r="A364" s="636" t="str">
        <f t="shared" si="5"/>
        <v>千怒サッカースポーツ少年団_12</v>
      </c>
      <c r="B364" s="435" t="s">
        <v>1648</v>
      </c>
      <c r="C364" s="435" t="str">
        <f>("12")</f>
        <v>12</v>
      </c>
      <c r="D364" s="435" t="s">
        <v>901</v>
      </c>
      <c r="E364" s="435" t="s">
        <v>1657</v>
      </c>
      <c r="F364" s="435" t="s">
        <v>1658</v>
      </c>
      <c r="G364" s="435">
        <v>3</v>
      </c>
      <c r="H364" s="435" t="s">
        <v>900</v>
      </c>
    </row>
    <row r="365" spans="1:8" ht="13.5">
      <c r="A365" s="636" t="str">
        <f t="shared" si="5"/>
        <v>千怒サッカースポーツ少年団_13</v>
      </c>
      <c r="B365" s="435" t="s">
        <v>1648</v>
      </c>
      <c r="C365" s="435" t="str">
        <f>("13")</f>
        <v>13</v>
      </c>
      <c r="D365" s="435" t="s">
        <v>901</v>
      </c>
      <c r="E365" s="435" t="s">
        <v>1659</v>
      </c>
      <c r="F365" s="435" t="s">
        <v>1660</v>
      </c>
      <c r="G365" s="435">
        <v>4</v>
      </c>
      <c r="H365" s="435" t="s">
        <v>900</v>
      </c>
    </row>
    <row r="366" spans="1:8" ht="13.5">
      <c r="A366" s="636" t="str">
        <f t="shared" si="5"/>
        <v>千怒サッカースポーツ少年団_14</v>
      </c>
      <c r="B366" s="435" t="s">
        <v>1648</v>
      </c>
      <c r="C366" s="435" t="str">
        <f>("14")</f>
        <v>14</v>
      </c>
      <c r="D366" s="435" t="s">
        <v>908</v>
      </c>
      <c r="E366" s="435" t="s">
        <v>1661</v>
      </c>
      <c r="F366" s="435" t="s">
        <v>1662</v>
      </c>
      <c r="G366" s="435">
        <v>4</v>
      </c>
      <c r="H366" s="435" t="s">
        <v>900</v>
      </c>
    </row>
    <row r="367" spans="1:8" ht="13.5">
      <c r="A367" s="636" t="str">
        <f t="shared" si="5"/>
        <v>千怒サッカースポーツ少年団_15</v>
      </c>
      <c r="B367" s="435" t="s">
        <v>1648</v>
      </c>
      <c r="C367" s="435" t="str">
        <f>("15")</f>
        <v>15</v>
      </c>
      <c r="D367" s="435" t="s">
        <v>908</v>
      </c>
      <c r="E367" s="435" t="s">
        <v>1663</v>
      </c>
      <c r="F367" s="435" t="s">
        <v>1664</v>
      </c>
      <c r="G367" s="435">
        <v>4</v>
      </c>
      <c r="H367" s="435" t="s">
        <v>900</v>
      </c>
    </row>
    <row r="368" spans="1:8" ht="13.5">
      <c r="A368" s="636" t="str">
        <f t="shared" si="5"/>
        <v>千怒サッカースポーツ少年団_17</v>
      </c>
      <c r="B368" s="435" t="s">
        <v>1648</v>
      </c>
      <c r="C368" s="435" t="str">
        <f>("17")</f>
        <v>17</v>
      </c>
      <c r="D368" s="435" t="s">
        <v>901</v>
      </c>
      <c r="E368" s="435" t="s">
        <v>1665</v>
      </c>
      <c r="F368" s="435" t="s">
        <v>1666</v>
      </c>
      <c r="G368" s="435">
        <v>3</v>
      </c>
      <c r="H368" s="435" t="s">
        <v>900</v>
      </c>
    </row>
    <row r="369" spans="1:8" ht="13.5">
      <c r="A369" s="636" t="str">
        <f t="shared" si="5"/>
        <v>千怒サッカースポーツ少年団_18</v>
      </c>
      <c r="B369" s="435" t="s">
        <v>1648</v>
      </c>
      <c r="C369" s="435" t="str">
        <f>("18")</f>
        <v>18</v>
      </c>
      <c r="D369" s="435" t="s">
        <v>926</v>
      </c>
      <c r="E369" s="435" t="s">
        <v>1667</v>
      </c>
      <c r="F369" s="435" t="s">
        <v>1668</v>
      </c>
      <c r="G369" s="435">
        <v>2</v>
      </c>
      <c r="H369" s="435" t="s">
        <v>900</v>
      </c>
    </row>
    <row r="370" spans="1:8" ht="13.5">
      <c r="A370" s="636" t="str">
        <f t="shared" si="5"/>
        <v>千怒サッカースポーツ少年団_21</v>
      </c>
      <c r="B370" s="435" t="s">
        <v>1648</v>
      </c>
      <c r="C370" s="435" t="str">
        <f>("21")</f>
        <v>21</v>
      </c>
      <c r="D370" s="435" t="s">
        <v>926</v>
      </c>
      <c r="E370" s="435" t="s">
        <v>1669</v>
      </c>
      <c r="F370" s="435" t="s">
        <v>1670</v>
      </c>
      <c r="G370" s="435">
        <v>2</v>
      </c>
      <c r="H370" s="435" t="s">
        <v>900</v>
      </c>
    </row>
    <row r="371" spans="1:9" ht="13.5">
      <c r="A371" s="636" t="str">
        <f t="shared" si="5"/>
        <v>鶴見少年サッカークラブ_1</v>
      </c>
      <c r="B371" s="435" t="s">
        <v>42</v>
      </c>
      <c r="C371" s="435" t="str">
        <f>("1")</f>
        <v>1</v>
      </c>
      <c r="D371" s="435" t="s">
        <v>897</v>
      </c>
      <c r="E371" s="435" t="s">
        <v>1671</v>
      </c>
      <c r="F371" s="435" t="s">
        <v>1672</v>
      </c>
      <c r="G371" s="435">
        <v>5</v>
      </c>
      <c r="H371" s="435" t="s">
        <v>900</v>
      </c>
      <c r="I371" s="435" t="s">
        <v>15</v>
      </c>
    </row>
    <row r="372" spans="1:8" ht="13.5">
      <c r="A372" s="636" t="str">
        <f t="shared" si="5"/>
        <v>鶴見少年サッカークラブ_6</v>
      </c>
      <c r="B372" s="435" t="s">
        <v>42</v>
      </c>
      <c r="C372" s="435" t="str">
        <f>("6")</f>
        <v>6</v>
      </c>
      <c r="D372" s="435" t="s">
        <v>901</v>
      </c>
      <c r="E372" s="435" t="s">
        <v>1673</v>
      </c>
      <c r="F372" s="435" t="s">
        <v>1674</v>
      </c>
      <c r="G372" s="435">
        <v>4</v>
      </c>
      <c r="H372" s="435" t="s">
        <v>900</v>
      </c>
    </row>
    <row r="373" spans="1:8" ht="13.5">
      <c r="A373" s="636" t="str">
        <f t="shared" si="5"/>
        <v>鶴見少年サッカークラブ_7</v>
      </c>
      <c r="B373" s="435" t="s">
        <v>42</v>
      </c>
      <c r="C373" s="435" t="str">
        <f>("7")</f>
        <v>7</v>
      </c>
      <c r="D373" s="435" t="s">
        <v>901</v>
      </c>
      <c r="E373" s="435" t="s">
        <v>1675</v>
      </c>
      <c r="F373" s="435" t="s">
        <v>1676</v>
      </c>
      <c r="G373" s="435">
        <v>4</v>
      </c>
      <c r="H373" s="435" t="s">
        <v>900</v>
      </c>
    </row>
    <row r="374" spans="1:8" ht="13.5">
      <c r="A374" s="636" t="str">
        <f t="shared" si="5"/>
        <v>鶴見少年サッカークラブ_8</v>
      </c>
      <c r="B374" s="435" t="s">
        <v>42</v>
      </c>
      <c r="C374" s="435" t="str">
        <f>("8")</f>
        <v>8</v>
      </c>
      <c r="D374" s="435" t="s">
        <v>901</v>
      </c>
      <c r="E374" s="435" t="s">
        <v>1677</v>
      </c>
      <c r="F374" s="435" t="s">
        <v>1678</v>
      </c>
      <c r="G374" s="435">
        <v>4</v>
      </c>
      <c r="H374" s="435" t="s">
        <v>900</v>
      </c>
    </row>
    <row r="375" spans="1:8" ht="13.5">
      <c r="A375" s="636" t="str">
        <f t="shared" si="5"/>
        <v>鶴見少年サッカークラブ_9</v>
      </c>
      <c r="B375" s="435" t="s">
        <v>42</v>
      </c>
      <c r="C375" s="435" t="str">
        <f>("9")</f>
        <v>9</v>
      </c>
      <c r="D375" s="435" t="s">
        <v>901</v>
      </c>
      <c r="E375" s="435" t="s">
        <v>1679</v>
      </c>
      <c r="F375" s="435" t="s">
        <v>1680</v>
      </c>
      <c r="G375" s="435">
        <v>4</v>
      </c>
      <c r="H375" s="435" t="s">
        <v>900</v>
      </c>
    </row>
    <row r="376" spans="1:8" ht="13.5">
      <c r="A376" s="636" t="str">
        <f t="shared" si="5"/>
        <v>鶴見少年サッカークラブ_10</v>
      </c>
      <c r="B376" s="435" t="s">
        <v>42</v>
      </c>
      <c r="C376" s="435" t="str">
        <f>("10")</f>
        <v>10</v>
      </c>
      <c r="D376" s="435" t="s">
        <v>901</v>
      </c>
      <c r="E376" s="435" t="s">
        <v>1681</v>
      </c>
      <c r="F376" s="435" t="s">
        <v>1682</v>
      </c>
      <c r="G376" s="435">
        <v>4</v>
      </c>
      <c r="H376" s="435" t="s">
        <v>900</v>
      </c>
    </row>
    <row r="377" spans="1:8" ht="13.5">
      <c r="A377" s="636" t="str">
        <f t="shared" si="5"/>
        <v>鶴見少年サッカークラブ_11</v>
      </c>
      <c r="B377" s="435" t="s">
        <v>42</v>
      </c>
      <c r="C377" s="435" t="str">
        <f>("11")</f>
        <v>11</v>
      </c>
      <c r="D377" s="435" t="s">
        <v>901</v>
      </c>
      <c r="E377" s="435" t="s">
        <v>1683</v>
      </c>
      <c r="F377" s="435" t="s">
        <v>1684</v>
      </c>
      <c r="G377" s="435">
        <v>4</v>
      </c>
      <c r="H377" s="435" t="s">
        <v>900</v>
      </c>
    </row>
    <row r="378" spans="1:8" ht="13.5">
      <c r="A378" s="636" t="str">
        <f t="shared" si="5"/>
        <v>鶴見少年サッカークラブ_13</v>
      </c>
      <c r="B378" s="435" t="s">
        <v>42</v>
      </c>
      <c r="C378" s="435" t="str">
        <f>("13")</f>
        <v>13</v>
      </c>
      <c r="D378" s="435" t="s">
        <v>901</v>
      </c>
      <c r="E378" s="435" t="s">
        <v>1685</v>
      </c>
      <c r="F378" s="435" t="s">
        <v>1686</v>
      </c>
      <c r="G378" s="435">
        <v>3</v>
      </c>
      <c r="H378" s="435" t="s">
        <v>900</v>
      </c>
    </row>
    <row r="379" spans="1:8" ht="13.5">
      <c r="A379" s="636" t="str">
        <f t="shared" si="5"/>
        <v>鶴見少年サッカークラブ_14</v>
      </c>
      <c r="B379" s="435" t="s">
        <v>42</v>
      </c>
      <c r="C379" s="435" t="str">
        <f>("14")</f>
        <v>14</v>
      </c>
      <c r="D379" s="435" t="s">
        <v>901</v>
      </c>
      <c r="E379" s="435" t="s">
        <v>1687</v>
      </c>
      <c r="F379" s="435" t="s">
        <v>1688</v>
      </c>
      <c r="G379" s="435">
        <v>3</v>
      </c>
      <c r="H379" s="435" t="s">
        <v>900</v>
      </c>
    </row>
    <row r="380" spans="1:8" ht="13.5">
      <c r="A380" s="636" t="str">
        <f t="shared" si="5"/>
        <v>鶴見少年サッカークラブ_15</v>
      </c>
      <c r="B380" s="435" t="s">
        <v>42</v>
      </c>
      <c r="C380" s="435" t="str">
        <f>("15")</f>
        <v>15</v>
      </c>
      <c r="D380" s="435" t="s">
        <v>901</v>
      </c>
      <c r="E380" s="435" t="s">
        <v>1689</v>
      </c>
      <c r="F380" s="435" t="s">
        <v>1690</v>
      </c>
      <c r="G380" s="435">
        <v>3</v>
      </c>
      <c r="H380" s="435" t="s">
        <v>900</v>
      </c>
    </row>
    <row r="381" spans="1:8" ht="13.5">
      <c r="A381" s="636" t="str">
        <f t="shared" si="5"/>
        <v>鶴見少年サッカークラブ_16</v>
      </c>
      <c r="B381" s="435" t="s">
        <v>42</v>
      </c>
      <c r="C381" s="435" t="str">
        <f>("16")</f>
        <v>16</v>
      </c>
      <c r="D381" s="435" t="s">
        <v>901</v>
      </c>
      <c r="E381" s="435" t="s">
        <v>1691</v>
      </c>
      <c r="F381" s="435" t="s">
        <v>1692</v>
      </c>
      <c r="G381" s="435">
        <v>2</v>
      </c>
      <c r="H381" s="435" t="s">
        <v>900</v>
      </c>
    </row>
    <row r="382" spans="1:8" ht="13.5">
      <c r="A382" s="636" t="str">
        <f t="shared" si="5"/>
        <v>鶴見少年サッカークラブ_17</v>
      </c>
      <c r="B382" s="435" t="s">
        <v>42</v>
      </c>
      <c r="C382" s="435" t="str">
        <f>("17")</f>
        <v>17</v>
      </c>
      <c r="D382" s="435" t="s">
        <v>897</v>
      </c>
      <c r="E382" s="435" t="s">
        <v>1693</v>
      </c>
      <c r="F382" s="435" t="s">
        <v>1694</v>
      </c>
      <c r="G382" s="435">
        <v>4</v>
      </c>
      <c r="H382" s="435" t="s">
        <v>900</v>
      </c>
    </row>
    <row r="383" spans="1:9" ht="13.5">
      <c r="A383" s="636" t="str">
        <f t="shared" si="5"/>
        <v>弥生少年サッカークラブ_1</v>
      </c>
      <c r="B383" s="435" t="s">
        <v>1695</v>
      </c>
      <c r="C383" s="435" t="str">
        <f>("1")</f>
        <v>1</v>
      </c>
      <c r="D383" s="435" t="s">
        <v>897</v>
      </c>
      <c r="E383" s="435" t="s">
        <v>1696</v>
      </c>
      <c r="F383" s="435" t="s">
        <v>1697</v>
      </c>
      <c r="G383" s="435">
        <v>5</v>
      </c>
      <c r="H383" s="435" t="s">
        <v>900</v>
      </c>
      <c r="I383" s="435" t="s">
        <v>15</v>
      </c>
    </row>
    <row r="384" spans="1:8" ht="13.5">
      <c r="A384" s="636" t="str">
        <f t="shared" si="5"/>
        <v>弥生少年サッカークラブ_2</v>
      </c>
      <c r="B384" s="435" t="s">
        <v>1695</v>
      </c>
      <c r="C384" s="435" t="str">
        <f>("2")</f>
        <v>2</v>
      </c>
      <c r="D384" s="435" t="s">
        <v>901</v>
      </c>
      <c r="E384" s="435" t="s">
        <v>1698</v>
      </c>
      <c r="F384" s="435" t="s">
        <v>1699</v>
      </c>
      <c r="G384" s="435">
        <v>4</v>
      </c>
      <c r="H384" s="435" t="s">
        <v>911</v>
      </c>
    </row>
    <row r="385" spans="1:8" ht="13.5">
      <c r="A385" s="636" t="str">
        <f aca="true" t="shared" si="6" ref="A385:A448">CONCATENATE(B385,"_",C385)</f>
        <v>弥生少年サッカークラブ_3</v>
      </c>
      <c r="B385" s="435" t="s">
        <v>1695</v>
      </c>
      <c r="C385" s="435" t="str">
        <f>("3")</f>
        <v>3</v>
      </c>
      <c r="D385" s="435" t="s">
        <v>901</v>
      </c>
      <c r="E385" s="435" t="s">
        <v>1700</v>
      </c>
      <c r="F385" s="435" t="s">
        <v>1701</v>
      </c>
      <c r="G385" s="435">
        <v>5</v>
      </c>
      <c r="H385" s="435" t="s">
        <v>900</v>
      </c>
    </row>
    <row r="386" spans="1:8" ht="13.5">
      <c r="A386" s="636" t="str">
        <f t="shared" si="6"/>
        <v>弥生少年サッカークラブ_4</v>
      </c>
      <c r="B386" s="435" t="s">
        <v>1695</v>
      </c>
      <c r="C386" s="435" t="str">
        <f>("4")</f>
        <v>4</v>
      </c>
      <c r="D386" s="435" t="s">
        <v>901</v>
      </c>
      <c r="E386" s="435" t="s">
        <v>1702</v>
      </c>
      <c r="F386" s="435" t="s">
        <v>1703</v>
      </c>
      <c r="G386" s="435">
        <v>4</v>
      </c>
      <c r="H386" s="435" t="s">
        <v>900</v>
      </c>
    </row>
    <row r="387" spans="1:8" ht="13.5">
      <c r="A387" s="636" t="str">
        <f t="shared" si="6"/>
        <v>弥生少年サッカークラブ_5</v>
      </c>
      <c r="B387" s="435" t="s">
        <v>1695</v>
      </c>
      <c r="C387" s="435" t="str">
        <f>("5")</f>
        <v>5</v>
      </c>
      <c r="D387" s="435" t="s">
        <v>908</v>
      </c>
      <c r="E387" s="435" t="s">
        <v>1704</v>
      </c>
      <c r="F387" s="435" t="s">
        <v>1705</v>
      </c>
      <c r="G387" s="435">
        <v>5</v>
      </c>
      <c r="H387" s="435" t="s">
        <v>900</v>
      </c>
    </row>
    <row r="388" spans="1:8" ht="13.5">
      <c r="A388" s="636" t="str">
        <f t="shared" si="6"/>
        <v>弥生少年サッカークラブ_6</v>
      </c>
      <c r="B388" s="435" t="s">
        <v>1695</v>
      </c>
      <c r="C388" s="435" t="str">
        <f>("6")</f>
        <v>6</v>
      </c>
      <c r="D388" s="435" t="s">
        <v>908</v>
      </c>
      <c r="E388" s="435" t="s">
        <v>1706</v>
      </c>
      <c r="F388" s="435" t="s">
        <v>1707</v>
      </c>
      <c r="G388" s="435">
        <v>5</v>
      </c>
      <c r="H388" s="435" t="s">
        <v>900</v>
      </c>
    </row>
    <row r="389" spans="1:8" ht="13.5">
      <c r="A389" s="636" t="str">
        <f t="shared" si="6"/>
        <v>弥生少年サッカークラブ_7</v>
      </c>
      <c r="B389" s="435" t="s">
        <v>1695</v>
      </c>
      <c r="C389" s="435" t="str">
        <f>("7")</f>
        <v>7</v>
      </c>
      <c r="D389" s="435" t="s">
        <v>901</v>
      </c>
      <c r="E389" s="435" t="s">
        <v>1708</v>
      </c>
      <c r="F389" s="435" t="s">
        <v>1709</v>
      </c>
      <c r="G389" s="435">
        <v>5</v>
      </c>
      <c r="H389" s="435" t="s">
        <v>900</v>
      </c>
    </row>
    <row r="390" spans="1:8" ht="13.5">
      <c r="A390" s="636" t="str">
        <f t="shared" si="6"/>
        <v>弥生少年サッカークラブ_8</v>
      </c>
      <c r="B390" s="435" t="s">
        <v>1695</v>
      </c>
      <c r="C390" s="435" t="str">
        <f>("8")</f>
        <v>8</v>
      </c>
      <c r="D390" s="435" t="s">
        <v>926</v>
      </c>
      <c r="E390" s="435" t="s">
        <v>1710</v>
      </c>
      <c r="F390" s="435" t="s">
        <v>1711</v>
      </c>
      <c r="G390" s="435">
        <v>5</v>
      </c>
      <c r="H390" s="435" t="s">
        <v>900</v>
      </c>
    </row>
    <row r="391" spans="1:8" ht="13.5">
      <c r="A391" s="636" t="str">
        <f t="shared" si="6"/>
        <v>弥生少年サッカークラブ_9</v>
      </c>
      <c r="B391" s="435" t="s">
        <v>1695</v>
      </c>
      <c r="C391" s="435" t="str">
        <f>("9")</f>
        <v>9</v>
      </c>
      <c r="D391" s="435" t="s">
        <v>926</v>
      </c>
      <c r="E391" s="435" t="s">
        <v>1712</v>
      </c>
      <c r="F391" s="435" t="s">
        <v>1713</v>
      </c>
      <c r="G391" s="435">
        <v>5</v>
      </c>
      <c r="H391" s="435" t="s">
        <v>900</v>
      </c>
    </row>
    <row r="392" spans="1:8" ht="13.5">
      <c r="A392" s="636" t="str">
        <f t="shared" si="6"/>
        <v>弥生少年サッカークラブ_10</v>
      </c>
      <c r="B392" s="435" t="s">
        <v>1695</v>
      </c>
      <c r="C392" s="435" t="str">
        <f>("10")</f>
        <v>10</v>
      </c>
      <c r="D392" s="435" t="s">
        <v>901</v>
      </c>
      <c r="E392" s="435" t="s">
        <v>1714</v>
      </c>
      <c r="F392" s="435" t="s">
        <v>1715</v>
      </c>
      <c r="G392" s="435">
        <v>5</v>
      </c>
      <c r="H392" s="435" t="s">
        <v>900</v>
      </c>
    </row>
    <row r="393" spans="1:8" ht="13.5">
      <c r="A393" s="636" t="str">
        <f t="shared" si="6"/>
        <v>弥生少年サッカークラブ_11</v>
      </c>
      <c r="B393" s="435" t="s">
        <v>1695</v>
      </c>
      <c r="C393" s="435" t="str">
        <f>("11")</f>
        <v>11</v>
      </c>
      <c r="D393" s="435" t="s">
        <v>926</v>
      </c>
      <c r="E393" s="435" t="s">
        <v>1716</v>
      </c>
      <c r="F393" s="435" t="s">
        <v>1717</v>
      </c>
      <c r="G393" s="435">
        <v>5</v>
      </c>
      <c r="H393" s="435" t="s">
        <v>900</v>
      </c>
    </row>
    <row r="394" spans="1:8" ht="13.5">
      <c r="A394" s="636" t="str">
        <f t="shared" si="6"/>
        <v>弥生少年サッカークラブ_12</v>
      </c>
      <c r="B394" s="435" t="s">
        <v>1695</v>
      </c>
      <c r="C394" s="435" t="str">
        <f>("12")</f>
        <v>12</v>
      </c>
      <c r="D394" s="435" t="s">
        <v>901</v>
      </c>
      <c r="E394" s="435" t="s">
        <v>1718</v>
      </c>
      <c r="F394" s="435" t="s">
        <v>1719</v>
      </c>
      <c r="G394" s="435">
        <v>4</v>
      </c>
      <c r="H394" s="435" t="s">
        <v>900</v>
      </c>
    </row>
    <row r="395" spans="1:8" ht="13.5">
      <c r="A395" s="636" t="str">
        <f t="shared" si="6"/>
        <v>弥生少年サッカークラブ_13</v>
      </c>
      <c r="B395" s="435" t="s">
        <v>1695</v>
      </c>
      <c r="C395" s="435" t="str">
        <f>("13")</f>
        <v>13</v>
      </c>
      <c r="D395" s="435" t="s">
        <v>901</v>
      </c>
      <c r="E395" s="435" t="s">
        <v>1720</v>
      </c>
      <c r="F395" s="435" t="s">
        <v>1721</v>
      </c>
      <c r="G395" s="435">
        <v>4</v>
      </c>
      <c r="H395" s="435" t="s">
        <v>900</v>
      </c>
    </row>
    <row r="396" spans="1:8" ht="13.5">
      <c r="A396" s="636" t="str">
        <f t="shared" si="6"/>
        <v>弥生少年サッカークラブ_14</v>
      </c>
      <c r="B396" s="435" t="s">
        <v>1695</v>
      </c>
      <c r="C396" s="435" t="str">
        <f>("14")</f>
        <v>14</v>
      </c>
      <c r="D396" s="435" t="s">
        <v>926</v>
      </c>
      <c r="E396" s="435" t="s">
        <v>1722</v>
      </c>
      <c r="F396" s="435" t="s">
        <v>1723</v>
      </c>
      <c r="G396" s="435">
        <v>3</v>
      </c>
      <c r="H396" s="435" t="s">
        <v>900</v>
      </c>
    </row>
    <row r="397" spans="1:8" ht="13.5">
      <c r="A397" s="636" t="str">
        <f t="shared" si="6"/>
        <v>弥生少年サッカークラブ_15</v>
      </c>
      <c r="B397" s="435" t="s">
        <v>1695</v>
      </c>
      <c r="C397" s="435" t="str">
        <f>("15")</f>
        <v>15</v>
      </c>
      <c r="D397" s="435" t="s">
        <v>908</v>
      </c>
      <c r="E397" s="435" t="s">
        <v>1724</v>
      </c>
      <c r="F397" s="435" t="s">
        <v>1725</v>
      </c>
      <c r="G397" s="435">
        <v>3</v>
      </c>
      <c r="H397" s="435" t="s">
        <v>900</v>
      </c>
    </row>
    <row r="398" spans="1:8" ht="13.5">
      <c r="A398" s="636" t="str">
        <f t="shared" si="6"/>
        <v>弥生少年サッカークラブ_16</v>
      </c>
      <c r="B398" s="435" t="s">
        <v>1695</v>
      </c>
      <c r="C398" s="435" t="str">
        <f>("16")</f>
        <v>16</v>
      </c>
      <c r="D398" s="435" t="s">
        <v>908</v>
      </c>
      <c r="E398" s="435" t="s">
        <v>1726</v>
      </c>
      <c r="F398" s="435" t="s">
        <v>1727</v>
      </c>
      <c r="G398" s="435">
        <v>5</v>
      </c>
      <c r="H398" s="435" t="s">
        <v>900</v>
      </c>
    </row>
    <row r="399" spans="1:8" ht="13.5">
      <c r="A399" s="636" t="str">
        <f t="shared" si="6"/>
        <v>上堅田少年サッカークラブ_1</v>
      </c>
      <c r="B399" s="435" t="s">
        <v>1728</v>
      </c>
      <c r="C399" s="435" t="str">
        <f>("1")</f>
        <v>1</v>
      </c>
      <c r="D399" s="435" t="s">
        <v>897</v>
      </c>
      <c r="E399" s="435" t="s">
        <v>1729</v>
      </c>
      <c r="F399" s="435" t="s">
        <v>1730</v>
      </c>
      <c r="G399" s="435">
        <v>4</v>
      </c>
      <c r="H399" s="435" t="s">
        <v>900</v>
      </c>
    </row>
    <row r="400" spans="1:8" ht="13.5">
      <c r="A400" s="636" t="str">
        <f t="shared" si="6"/>
        <v>上堅田少年サッカークラブ_2</v>
      </c>
      <c r="B400" s="435" t="s">
        <v>1728</v>
      </c>
      <c r="C400" s="435" t="str">
        <f>("2")</f>
        <v>2</v>
      </c>
      <c r="D400" s="435" t="s">
        <v>908</v>
      </c>
      <c r="E400" s="435" t="s">
        <v>1731</v>
      </c>
      <c r="F400" s="435" t="s">
        <v>1732</v>
      </c>
      <c r="G400" s="435">
        <v>4</v>
      </c>
      <c r="H400" s="435" t="s">
        <v>900</v>
      </c>
    </row>
    <row r="401" spans="1:8" ht="13.5">
      <c r="A401" s="636" t="str">
        <f t="shared" si="6"/>
        <v>上堅田少年サッカークラブ_3</v>
      </c>
      <c r="B401" s="435" t="s">
        <v>1728</v>
      </c>
      <c r="C401" s="435" t="str">
        <f>("3")</f>
        <v>3</v>
      </c>
      <c r="D401" s="435" t="s">
        <v>908</v>
      </c>
      <c r="E401" s="435" t="s">
        <v>1733</v>
      </c>
      <c r="F401" s="435" t="s">
        <v>1734</v>
      </c>
      <c r="G401" s="435">
        <v>5</v>
      </c>
      <c r="H401" s="435" t="s">
        <v>900</v>
      </c>
    </row>
    <row r="402" spans="1:8" ht="13.5">
      <c r="A402" s="636" t="str">
        <f t="shared" si="6"/>
        <v>上堅田少年サッカークラブ_4</v>
      </c>
      <c r="B402" s="435" t="s">
        <v>1728</v>
      </c>
      <c r="C402" s="435" t="str">
        <f>("4")</f>
        <v>4</v>
      </c>
      <c r="D402" s="435" t="s">
        <v>908</v>
      </c>
      <c r="E402" s="435" t="s">
        <v>1735</v>
      </c>
      <c r="F402" s="435" t="s">
        <v>1736</v>
      </c>
      <c r="G402" s="435">
        <v>3</v>
      </c>
      <c r="H402" s="435" t="s">
        <v>900</v>
      </c>
    </row>
    <row r="403" spans="1:8" ht="13.5">
      <c r="A403" s="636" t="str">
        <f t="shared" si="6"/>
        <v>上堅田少年サッカークラブ_5</v>
      </c>
      <c r="B403" s="435" t="s">
        <v>1728</v>
      </c>
      <c r="C403" s="435" t="str">
        <f>("5")</f>
        <v>5</v>
      </c>
      <c r="D403" s="435" t="s">
        <v>901</v>
      </c>
      <c r="E403" s="435" t="s">
        <v>1737</v>
      </c>
      <c r="F403" s="435" t="s">
        <v>1738</v>
      </c>
      <c r="G403" s="435">
        <v>4</v>
      </c>
      <c r="H403" s="435" t="s">
        <v>900</v>
      </c>
    </row>
    <row r="404" spans="1:8" ht="13.5">
      <c r="A404" s="636" t="str">
        <f t="shared" si="6"/>
        <v>上堅田少年サッカークラブ_6</v>
      </c>
      <c r="B404" s="435" t="s">
        <v>1728</v>
      </c>
      <c r="C404" s="435" t="str">
        <f>("6")</f>
        <v>6</v>
      </c>
      <c r="D404" s="435" t="s">
        <v>901</v>
      </c>
      <c r="E404" s="435" t="s">
        <v>1739</v>
      </c>
      <c r="F404" s="435" t="s">
        <v>1740</v>
      </c>
      <c r="G404" s="435">
        <v>5</v>
      </c>
      <c r="H404" s="435" t="s">
        <v>900</v>
      </c>
    </row>
    <row r="405" spans="1:9" ht="13.5">
      <c r="A405" s="636" t="str">
        <f t="shared" si="6"/>
        <v>上堅田少年サッカークラブ_7</v>
      </c>
      <c r="B405" s="435" t="s">
        <v>1728</v>
      </c>
      <c r="C405" s="435" t="str">
        <f>("7")</f>
        <v>7</v>
      </c>
      <c r="D405" s="435" t="s">
        <v>901</v>
      </c>
      <c r="E405" s="435" t="s">
        <v>1741</v>
      </c>
      <c r="F405" s="435" t="s">
        <v>1742</v>
      </c>
      <c r="G405" s="435">
        <v>5</v>
      </c>
      <c r="H405" s="435" t="s">
        <v>900</v>
      </c>
      <c r="I405" s="435" t="s">
        <v>15</v>
      </c>
    </row>
    <row r="406" spans="1:8" ht="13.5">
      <c r="A406" s="636" t="str">
        <f t="shared" si="6"/>
        <v>上堅田少年サッカークラブ_9</v>
      </c>
      <c r="B406" s="435" t="s">
        <v>1728</v>
      </c>
      <c r="C406" s="435" t="str">
        <f>("9")</f>
        <v>9</v>
      </c>
      <c r="D406" s="435" t="s">
        <v>901</v>
      </c>
      <c r="E406" s="435" t="s">
        <v>1743</v>
      </c>
      <c r="F406" s="435" t="s">
        <v>1744</v>
      </c>
      <c r="G406" s="435">
        <v>4</v>
      </c>
      <c r="H406" s="435" t="s">
        <v>900</v>
      </c>
    </row>
    <row r="407" spans="1:8" ht="13.5">
      <c r="A407" s="636" t="str">
        <f t="shared" si="6"/>
        <v>上堅田少年サッカークラブ_13</v>
      </c>
      <c r="B407" s="435" t="s">
        <v>1728</v>
      </c>
      <c r="C407" s="435" t="str">
        <f>("13")</f>
        <v>13</v>
      </c>
      <c r="D407" s="435" t="s">
        <v>926</v>
      </c>
      <c r="E407" s="435" t="s">
        <v>1745</v>
      </c>
      <c r="F407" s="435" t="s">
        <v>1746</v>
      </c>
      <c r="G407" s="435">
        <v>4</v>
      </c>
      <c r="H407" s="435" t="s">
        <v>900</v>
      </c>
    </row>
    <row r="408" spans="1:8" ht="13.5">
      <c r="A408" s="636" t="str">
        <f t="shared" si="6"/>
        <v>上堅田少年サッカークラブ_14</v>
      </c>
      <c r="B408" s="435" t="s">
        <v>1728</v>
      </c>
      <c r="C408" s="435" t="str">
        <f>("14")</f>
        <v>14</v>
      </c>
      <c r="D408" s="435" t="s">
        <v>926</v>
      </c>
      <c r="E408" s="435" t="s">
        <v>1747</v>
      </c>
      <c r="F408" s="435" t="s">
        <v>1748</v>
      </c>
      <c r="G408" s="435">
        <v>5</v>
      </c>
      <c r="H408" s="435" t="s">
        <v>900</v>
      </c>
    </row>
    <row r="409" spans="1:8" ht="13.5">
      <c r="A409" s="636" t="str">
        <f t="shared" si="6"/>
        <v>鶴岡Ｓ―ｐｌａｙ・ＭＩＮＡＭＩ_1</v>
      </c>
      <c r="B409" s="435" t="s">
        <v>1749</v>
      </c>
      <c r="C409" s="435" t="str">
        <f>("1")</f>
        <v>1</v>
      </c>
      <c r="D409" s="435" t="s">
        <v>897</v>
      </c>
      <c r="E409" s="435" t="s">
        <v>1750</v>
      </c>
      <c r="F409" s="435" t="s">
        <v>1751</v>
      </c>
      <c r="G409" s="435">
        <v>4</v>
      </c>
      <c r="H409" s="435" t="s">
        <v>900</v>
      </c>
    </row>
    <row r="410" spans="1:8" ht="13.5">
      <c r="A410" s="636" t="str">
        <f t="shared" si="6"/>
        <v>鶴岡Ｓ―ｐｌａｙ・ＭＩＮＡＭＩ_2</v>
      </c>
      <c r="B410" s="435" t="s">
        <v>1749</v>
      </c>
      <c r="C410" s="435" t="str">
        <f>("2")</f>
        <v>2</v>
      </c>
      <c r="D410" s="435" t="s">
        <v>908</v>
      </c>
      <c r="E410" s="435" t="s">
        <v>1752</v>
      </c>
      <c r="F410" s="435" t="s">
        <v>1753</v>
      </c>
      <c r="G410" s="435">
        <v>5</v>
      </c>
      <c r="H410" s="435" t="s">
        <v>900</v>
      </c>
    </row>
    <row r="411" spans="1:8" ht="13.5">
      <c r="A411" s="636" t="str">
        <f t="shared" si="6"/>
        <v>鶴岡Ｓ―ｐｌａｙ・ＭＩＮＡＭＩ_3</v>
      </c>
      <c r="B411" s="435" t="s">
        <v>1749</v>
      </c>
      <c r="C411" s="435" t="str">
        <f>("3")</f>
        <v>3</v>
      </c>
      <c r="D411" s="435" t="s">
        <v>908</v>
      </c>
      <c r="E411" s="435" t="s">
        <v>1754</v>
      </c>
      <c r="F411" s="435" t="s">
        <v>1755</v>
      </c>
      <c r="G411" s="435">
        <v>5</v>
      </c>
      <c r="H411" s="435" t="s">
        <v>900</v>
      </c>
    </row>
    <row r="412" spans="1:8" ht="13.5">
      <c r="A412" s="636" t="str">
        <f t="shared" si="6"/>
        <v>鶴岡Ｓ―ｐｌａｙ・ＭＩＮＡＭＩ_4</v>
      </c>
      <c r="B412" s="435" t="s">
        <v>1749</v>
      </c>
      <c r="C412" s="435" t="str">
        <f>("4")</f>
        <v>4</v>
      </c>
      <c r="D412" s="435" t="s">
        <v>901</v>
      </c>
      <c r="E412" s="435" t="s">
        <v>1756</v>
      </c>
      <c r="F412" s="435" t="s">
        <v>1757</v>
      </c>
      <c r="G412" s="435">
        <v>4</v>
      </c>
      <c r="H412" s="435" t="s">
        <v>900</v>
      </c>
    </row>
    <row r="413" spans="1:8" ht="13.5">
      <c r="A413" s="636" t="str">
        <f t="shared" si="6"/>
        <v>鶴岡Ｓ―ｐｌａｙ・ＭＩＮＡＭＩ_5</v>
      </c>
      <c r="B413" s="435" t="s">
        <v>1749</v>
      </c>
      <c r="C413" s="435" t="str">
        <f>("5")</f>
        <v>5</v>
      </c>
      <c r="D413" s="435" t="s">
        <v>901</v>
      </c>
      <c r="E413" s="435" t="s">
        <v>1758</v>
      </c>
      <c r="F413" s="435" t="s">
        <v>1759</v>
      </c>
      <c r="G413" s="435">
        <v>5</v>
      </c>
      <c r="H413" s="435" t="s">
        <v>900</v>
      </c>
    </row>
    <row r="414" spans="1:8" ht="13.5">
      <c r="A414" s="636" t="str">
        <f t="shared" si="6"/>
        <v>鶴岡Ｓ―ｐｌａｙ・ＭＩＮＡＭＩ_6</v>
      </c>
      <c r="B414" s="435" t="s">
        <v>1749</v>
      </c>
      <c r="C414" s="435" t="str">
        <f>("6")</f>
        <v>6</v>
      </c>
      <c r="D414" s="435" t="s">
        <v>901</v>
      </c>
      <c r="E414" s="435" t="s">
        <v>1760</v>
      </c>
      <c r="F414" s="435" t="s">
        <v>1761</v>
      </c>
      <c r="G414" s="435">
        <v>5</v>
      </c>
      <c r="H414" s="435" t="s">
        <v>900</v>
      </c>
    </row>
    <row r="415" spans="1:8" ht="13.5">
      <c r="A415" s="636" t="str">
        <f t="shared" si="6"/>
        <v>鶴岡Ｓ―ｐｌａｙ・ＭＩＮＡＭＩ_7</v>
      </c>
      <c r="B415" s="435" t="s">
        <v>1749</v>
      </c>
      <c r="C415" s="435" t="str">
        <f>("7")</f>
        <v>7</v>
      </c>
      <c r="D415" s="435" t="s">
        <v>901</v>
      </c>
      <c r="E415" s="435" t="s">
        <v>1762</v>
      </c>
      <c r="F415" s="435" t="s">
        <v>1763</v>
      </c>
      <c r="G415" s="435">
        <v>5</v>
      </c>
      <c r="H415" s="435" t="s">
        <v>900</v>
      </c>
    </row>
    <row r="416" spans="1:8" ht="13.5">
      <c r="A416" s="636" t="str">
        <f t="shared" si="6"/>
        <v>鶴岡Ｓ―ｐｌａｙ・ＭＩＮＡＭＩ_8</v>
      </c>
      <c r="B416" s="435" t="s">
        <v>1749</v>
      </c>
      <c r="C416" s="435" t="str">
        <f>("8")</f>
        <v>8</v>
      </c>
      <c r="D416" s="435" t="s">
        <v>908</v>
      </c>
      <c r="E416" s="435" t="s">
        <v>1764</v>
      </c>
      <c r="F416" s="435" t="s">
        <v>1765</v>
      </c>
      <c r="G416" s="435">
        <v>5</v>
      </c>
      <c r="H416" s="435" t="s">
        <v>900</v>
      </c>
    </row>
    <row r="417" spans="1:8" ht="13.5">
      <c r="A417" s="636" t="str">
        <f t="shared" si="6"/>
        <v>鶴岡Ｓ―ｐｌａｙ・ＭＩＮＡＭＩ_9</v>
      </c>
      <c r="B417" s="435" t="s">
        <v>1749</v>
      </c>
      <c r="C417" s="435" t="str">
        <f>("9")</f>
        <v>9</v>
      </c>
      <c r="D417" s="435" t="s">
        <v>926</v>
      </c>
      <c r="E417" s="435" t="s">
        <v>1766</v>
      </c>
      <c r="F417" s="435" t="s">
        <v>1767</v>
      </c>
      <c r="G417" s="435">
        <v>5</v>
      </c>
      <c r="H417" s="435" t="s">
        <v>900</v>
      </c>
    </row>
    <row r="418" spans="1:9" ht="13.5">
      <c r="A418" s="636" t="str">
        <f t="shared" si="6"/>
        <v>鶴岡Ｓ―ｐｌａｙ・ＭＩＮＡＭＩ_10</v>
      </c>
      <c r="B418" s="435" t="s">
        <v>1749</v>
      </c>
      <c r="C418" s="435" t="str">
        <f>("10")</f>
        <v>10</v>
      </c>
      <c r="D418" s="435" t="s">
        <v>908</v>
      </c>
      <c r="E418" s="435" t="s">
        <v>1768</v>
      </c>
      <c r="F418" s="435" t="s">
        <v>1769</v>
      </c>
      <c r="G418" s="435">
        <v>5</v>
      </c>
      <c r="H418" s="435" t="s">
        <v>900</v>
      </c>
      <c r="I418" s="435" t="s">
        <v>15</v>
      </c>
    </row>
    <row r="419" spans="1:8" ht="13.5">
      <c r="A419" s="636" t="str">
        <f t="shared" si="6"/>
        <v>鶴岡Ｓ―ｐｌａｙ・ＭＩＮＡＭＩ_11</v>
      </c>
      <c r="B419" s="435" t="s">
        <v>1749</v>
      </c>
      <c r="C419" s="435" t="str">
        <f>("11")</f>
        <v>11</v>
      </c>
      <c r="D419" s="435" t="s">
        <v>901</v>
      </c>
      <c r="E419" s="435" t="s">
        <v>1770</v>
      </c>
      <c r="F419" s="435" t="s">
        <v>1771</v>
      </c>
      <c r="G419" s="435">
        <v>5</v>
      </c>
      <c r="H419" s="435" t="s">
        <v>900</v>
      </c>
    </row>
    <row r="420" spans="1:8" ht="13.5">
      <c r="A420" s="636" t="str">
        <f t="shared" si="6"/>
        <v>鶴岡Ｓ―ｐｌａｙ・ＭＩＮＡＭＩ_12</v>
      </c>
      <c r="B420" s="435" t="s">
        <v>1749</v>
      </c>
      <c r="C420" s="435" t="str">
        <f>("12")</f>
        <v>12</v>
      </c>
      <c r="D420" s="435" t="s">
        <v>926</v>
      </c>
      <c r="E420" s="435" t="s">
        <v>1772</v>
      </c>
      <c r="F420" s="435" t="s">
        <v>1773</v>
      </c>
      <c r="G420" s="435">
        <v>5</v>
      </c>
      <c r="H420" s="435" t="s">
        <v>900</v>
      </c>
    </row>
    <row r="421" spans="1:8" ht="13.5">
      <c r="A421" s="636" t="str">
        <f t="shared" si="6"/>
        <v>鶴岡Ｓ―ｐｌａｙ・ＭＩＮＡＭＩ_13</v>
      </c>
      <c r="B421" s="435" t="s">
        <v>1749</v>
      </c>
      <c r="C421" s="435" t="str">
        <f>("13")</f>
        <v>13</v>
      </c>
      <c r="D421" s="435" t="s">
        <v>901</v>
      </c>
      <c r="E421" s="435" t="s">
        <v>1774</v>
      </c>
      <c r="F421" s="435" t="s">
        <v>1775</v>
      </c>
      <c r="G421" s="435">
        <v>4</v>
      </c>
      <c r="H421" s="435" t="s">
        <v>900</v>
      </c>
    </row>
    <row r="422" spans="1:8" ht="13.5">
      <c r="A422" s="636" t="str">
        <f t="shared" si="6"/>
        <v>鶴岡Ｓ―ｐｌａｙ・ＭＩＮＡＭＩ_14</v>
      </c>
      <c r="B422" s="435" t="s">
        <v>1749</v>
      </c>
      <c r="C422" s="435" t="str">
        <f>("14")</f>
        <v>14</v>
      </c>
      <c r="D422" s="435" t="s">
        <v>926</v>
      </c>
      <c r="E422" s="435" t="s">
        <v>1776</v>
      </c>
      <c r="F422" s="435" t="s">
        <v>1777</v>
      </c>
      <c r="G422" s="435">
        <v>4</v>
      </c>
      <c r="H422" s="435" t="s">
        <v>900</v>
      </c>
    </row>
    <row r="423" spans="1:8" ht="13.5">
      <c r="A423" s="636" t="str">
        <f t="shared" si="6"/>
        <v>鶴岡Ｓ―ｐｌａｙ・ＭＩＮＡＭＩ_15</v>
      </c>
      <c r="B423" s="435" t="s">
        <v>1749</v>
      </c>
      <c r="C423" s="435" t="str">
        <f>("15")</f>
        <v>15</v>
      </c>
      <c r="D423" s="435" t="s">
        <v>901</v>
      </c>
      <c r="E423" s="435" t="s">
        <v>1778</v>
      </c>
      <c r="F423" s="435" t="s">
        <v>1779</v>
      </c>
      <c r="G423" s="435">
        <v>3</v>
      </c>
      <c r="H423" s="435" t="s">
        <v>900</v>
      </c>
    </row>
    <row r="424" spans="1:8" ht="13.5">
      <c r="A424" s="636" t="str">
        <f t="shared" si="6"/>
        <v>鶴岡Ｓ―ｐｌａｙ・ＭＩＮＡＭＩ_16</v>
      </c>
      <c r="B424" s="435" t="s">
        <v>1749</v>
      </c>
      <c r="C424" s="435" t="str">
        <f>("16")</f>
        <v>16</v>
      </c>
      <c r="D424" s="435" t="s">
        <v>901</v>
      </c>
      <c r="E424" s="435" t="s">
        <v>1780</v>
      </c>
      <c r="F424" s="435" t="s">
        <v>1781</v>
      </c>
      <c r="G424" s="435">
        <v>3</v>
      </c>
      <c r="H424" s="435" t="s">
        <v>900</v>
      </c>
    </row>
    <row r="425" spans="1:8" ht="13.5">
      <c r="A425" s="636" t="str">
        <f t="shared" si="6"/>
        <v>佐伯リベロフットボールクラブ_1</v>
      </c>
      <c r="B425" s="435" t="s">
        <v>1782</v>
      </c>
      <c r="C425" s="435" t="str">
        <f>("1")</f>
        <v>1</v>
      </c>
      <c r="D425" s="435" t="s">
        <v>897</v>
      </c>
      <c r="E425" s="435" t="s">
        <v>1783</v>
      </c>
      <c r="F425" s="435" t="s">
        <v>1784</v>
      </c>
      <c r="G425" s="435">
        <v>5</v>
      </c>
      <c r="H425" s="435" t="s">
        <v>900</v>
      </c>
    </row>
    <row r="426" spans="1:8" ht="13.5">
      <c r="A426" s="636" t="str">
        <f t="shared" si="6"/>
        <v>佐伯リベロフットボールクラブ_2</v>
      </c>
      <c r="B426" s="435" t="s">
        <v>1782</v>
      </c>
      <c r="C426" s="435" t="str">
        <f>("2")</f>
        <v>2</v>
      </c>
      <c r="D426" s="435" t="s">
        <v>901</v>
      </c>
      <c r="E426" s="435" t="s">
        <v>1785</v>
      </c>
      <c r="F426" s="435" t="s">
        <v>1786</v>
      </c>
      <c r="G426" s="435">
        <v>4</v>
      </c>
      <c r="H426" s="435" t="s">
        <v>900</v>
      </c>
    </row>
    <row r="427" spans="1:8" ht="13.5">
      <c r="A427" s="636" t="str">
        <f t="shared" si="6"/>
        <v>佐伯リベロフットボールクラブ_3</v>
      </c>
      <c r="B427" s="435" t="s">
        <v>1782</v>
      </c>
      <c r="C427" s="435" t="str">
        <f>("3")</f>
        <v>3</v>
      </c>
      <c r="D427" s="435" t="s">
        <v>908</v>
      </c>
      <c r="E427" s="435" t="s">
        <v>1787</v>
      </c>
      <c r="F427" s="435" t="s">
        <v>1788</v>
      </c>
      <c r="G427" s="435">
        <v>5</v>
      </c>
      <c r="H427" s="435" t="s">
        <v>900</v>
      </c>
    </row>
    <row r="428" spans="1:8" ht="13.5">
      <c r="A428" s="636" t="str">
        <f t="shared" si="6"/>
        <v>佐伯リベロフットボールクラブ_4</v>
      </c>
      <c r="B428" s="435" t="s">
        <v>1782</v>
      </c>
      <c r="C428" s="435" t="str">
        <f>("4")</f>
        <v>4</v>
      </c>
      <c r="D428" s="435" t="s">
        <v>901</v>
      </c>
      <c r="E428" s="435" t="s">
        <v>1789</v>
      </c>
      <c r="F428" s="435" t="s">
        <v>1790</v>
      </c>
      <c r="G428" s="435">
        <v>3</v>
      </c>
      <c r="H428" s="435" t="s">
        <v>900</v>
      </c>
    </row>
    <row r="429" spans="1:8" ht="13.5">
      <c r="A429" s="636" t="str">
        <f t="shared" si="6"/>
        <v>佐伯リベロフットボールクラブ_5</v>
      </c>
      <c r="B429" s="435" t="s">
        <v>1782</v>
      </c>
      <c r="C429" s="435" t="str">
        <f>("5")</f>
        <v>5</v>
      </c>
      <c r="D429" s="435" t="s">
        <v>926</v>
      </c>
      <c r="E429" s="435" t="s">
        <v>1791</v>
      </c>
      <c r="F429" s="435" t="s">
        <v>1792</v>
      </c>
      <c r="G429" s="435">
        <v>3</v>
      </c>
      <c r="H429" s="435" t="s">
        <v>911</v>
      </c>
    </row>
    <row r="430" spans="1:8" ht="13.5">
      <c r="A430" s="636" t="str">
        <f t="shared" si="6"/>
        <v>佐伯リベロフットボールクラブ_6</v>
      </c>
      <c r="B430" s="435" t="s">
        <v>1782</v>
      </c>
      <c r="C430" s="435" t="str">
        <f>("6")</f>
        <v>6</v>
      </c>
      <c r="D430" s="435" t="s">
        <v>901</v>
      </c>
      <c r="E430" s="435" t="s">
        <v>1793</v>
      </c>
      <c r="F430" s="435" t="s">
        <v>1794</v>
      </c>
      <c r="G430" s="435">
        <v>3</v>
      </c>
      <c r="H430" s="435" t="s">
        <v>911</v>
      </c>
    </row>
    <row r="431" spans="1:8" ht="13.5">
      <c r="A431" s="636" t="str">
        <f t="shared" si="6"/>
        <v>佐伯リベロフットボールクラブ_7</v>
      </c>
      <c r="B431" s="435" t="s">
        <v>1782</v>
      </c>
      <c r="C431" s="435" t="str">
        <f>("7")</f>
        <v>7</v>
      </c>
      <c r="D431" s="435" t="s">
        <v>908</v>
      </c>
      <c r="E431" s="435" t="s">
        <v>1795</v>
      </c>
      <c r="F431" s="435" t="s">
        <v>1796</v>
      </c>
      <c r="G431" s="435">
        <v>5</v>
      </c>
      <c r="H431" s="435" t="s">
        <v>900</v>
      </c>
    </row>
    <row r="432" spans="1:8" ht="13.5">
      <c r="A432" s="636" t="str">
        <f t="shared" si="6"/>
        <v>佐伯リベロフットボールクラブ_8</v>
      </c>
      <c r="B432" s="435" t="s">
        <v>1782</v>
      </c>
      <c r="C432" s="435" t="str">
        <f>("8")</f>
        <v>8</v>
      </c>
      <c r="D432" s="435" t="s">
        <v>901</v>
      </c>
      <c r="E432" s="435" t="s">
        <v>1797</v>
      </c>
      <c r="F432" s="435" t="s">
        <v>1798</v>
      </c>
      <c r="G432" s="435">
        <v>5</v>
      </c>
      <c r="H432" s="435" t="s">
        <v>900</v>
      </c>
    </row>
    <row r="433" spans="1:8" ht="13.5">
      <c r="A433" s="636" t="str">
        <f t="shared" si="6"/>
        <v>佐伯リベロフットボールクラブ_9</v>
      </c>
      <c r="B433" s="435" t="s">
        <v>1782</v>
      </c>
      <c r="C433" s="435" t="str">
        <f>("9")</f>
        <v>9</v>
      </c>
      <c r="D433" s="435" t="s">
        <v>926</v>
      </c>
      <c r="E433" s="435" t="s">
        <v>1799</v>
      </c>
      <c r="F433" s="435" t="s">
        <v>1800</v>
      </c>
      <c r="G433" s="435">
        <v>5</v>
      </c>
      <c r="H433" s="435" t="s">
        <v>900</v>
      </c>
    </row>
    <row r="434" spans="1:8" ht="13.5">
      <c r="A434" s="636" t="str">
        <f t="shared" si="6"/>
        <v>佐伯リベロフットボールクラブ_10</v>
      </c>
      <c r="B434" s="435" t="s">
        <v>1782</v>
      </c>
      <c r="C434" s="435" t="str">
        <f>("10")</f>
        <v>10</v>
      </c>
      <c r="D434" s="435" t="s">
        <v>908</v>
      </c>
      <c r="E434" s="435" t="s">
        <v>1801</v>
      </c>
      <c r="F434" s="435" t="s">
        <v>1802</v>
      </c>
      <c r="G434" s="435">
        <v>5</v>
      </c>
      <c r="H434" s="435" t="s">
        <v>900</v>
      </c>
    </row>
    <row r="435" spans="1:8" ht="13.5">
      <c r="A435" s="636" t="str">
        <f t="shared" si="6"/>
        <v>佐伯リベロフットボールクラブ_11</v>
      </c>
      <c r="B435" s="435" t="s">
        <v>1782</v>
      </c>
      <c r="C435" s="435" t="str">
        <f>("11")</f>
        <v>11</v>
      </c>
      <c r="D435" s="435" t="s">
        <v>926</v>
      </c>
      <c r="E435" s="435" t="s">
        <v>1803</v>
      </c>
      <c r="F435" s="435" t="s">
        <v>1804</v>
      </c>
      <c r="G435" s="435">
        <v>5</v>
      </c>
      <c r="H435" s="435" t="s">
        <v>900</v>
      </c>
    </row>
    <row r="436" spans="1:8" ht="13.5">
      <c r="A436" s="636" t="str">
        <f t="shared" si="6"/>
        <v>佐伯リベロフットボールクラブ_12</v>
      </c>
      <c r="B436" s="435" t="s">
        <v>1782</v>
      </c>
      <c r="C436" s="435" t="str">
        <f>("12")</f>
        <v>12</v>
      </c>
      <c r="D436" s="435" t="s">
        <v>908</v>
      </c>
      <c r="E436" s="435" t="s">
        <v>1805</v>
      </c>
      <c r="F436" s="435" t="s">
        <v>1806</v>
      </c>
      <c r="G436" s="435">
        <v>3</v>
      </c>
      <c r="H436" s="435" t="s">
        <v>900</v>
      </c>
    </row>
    <row r="437" spans="1:8" ht="13.5">
      <c r="A437" s="636" t="str">
        <f t="shared" si="6"/>
        <v>佐伯リベロフットボールクラブ_13</v>
      </c>
      <c r="B437" s="435" t="s">
        <v>1782</v>
      </c>
      <c r="C437" s="435" t="str">
        <f>("13")</f>
        <v>13</v>
      </c>
      <c r="D437" s="435" t="s">
        <v>908</v>
      </c>
      <c r="E437" s="435" t="s">
        <v>1807</v>
      </c>
      <c r="F437" s="435" t="s">
        <v>1808</v>
      </c>
      <c r="G437" s="435">
        <v>3</v>
      </c>
      <c r="H437" s="435" t="s">
        <v>900</v>
      </c>
    </row>
    <row r="438" spans="1:9" ht="13.5">
      <c r="A438" s="636" t="str">
        <f t="shared" si="6"/>
        <v>佐伯リベロフットボールクラブ_14</v>
      </c>
      <c r="B438" s="435" t="s">
        <v>1782</v>
      </c>
      <c r="C438" s="435" t="str">
        <f>("14")</f>
        <v>14</v>
      </c>
      <c r="D438" s="435" t="s">
        <v>926</v>
      </c>
      <c r="E438" s="435" t="s">
        <v>1809</v>
      </c>
      <c r="F438" s="435" t="s">
        <v>1810</v>
      </c>
      <c r="G438" s="435">
        <v>5</v>
      </c>
      <c r="H438" s="435" t="s">
        <v>900</v>
      </c>
      <c r="I438" s="435" t="s">
        <v>15</v>
      </c>
    </row>
    <row r="439" spans="1:8" ht="13.5">
      <c r="A439" s="636" t="str">
        <f t="shared" si="6"/>
        <v>佐伯リベロフットボールクラブ_15</v>
      </c>
      <c r="B439" s="435" t="s">
        <v>1782</v>
      </c>
      <c r="C439" s="435" t="str">
        <f>("15")</f>
        <v>15</v>
      </c>
      <c r="D439" s="435" t="s">
        <v>908</v>
      </c>
      <c r="E439" s="435" t="s">
        <v>1811</v>
      </c>
      <c r="F439" s="435" t="s">
        <v>1812</v>
      </c>
      <c r="G439" s="435">
        <v>3</v>
      </c>
      <c r="H439" s="435" t="s">
        <v>900</v>
      </c>
    </row>
    <row r="440" spans="1:8" ht="13.5">
      <c r="A440" s="636" t="str">
        <f t="shared" si="6"/>
        <v>佐伯リベロフットボールクラブ_21</v>
      </c>
      <c r="B440" s="435" t="s">
        <v>1782</v>
      </c>
      <c r="C440" s="435" t="str">
        <f>("21")</f>
        <v>21</v>
      </c>
      <c r="D440" s="435" t="s">
        <v>897</v>
      </c>
      <c r="E440" s="435" t="s">
        <v>1813</v>
      </c>
      <c r="F440" s="435" t="s">
        <v>1814</v>
      </c>
      <c r="G440" s="435">
        <v>3</v>
      </c>
      <c r="H440" s="435" t="s">
        <v>900</v>
      </c>
    </row>
    <row r="441" spans="1:8" ht="13.5">
      <c r="A441" s="636" t="str">
        <f t="shared" si="6"/>
        <v>別府フットボールクラブ．ミネルバＵ－１２_1</v>
      </c>
      <c r="B441" s="435" t="s">
        <v>29</v>
      </c>
      <c r="C441" s="435" t="str">
        <f>("1")</f>
        <v>1</v>
      </c>
      <c r="D441" s="435" t="s">
        <v>897</v>
      </c>
      <c r="E441" s="435" t="s">
        <v>1815</v>
      </c>
      <c r="F441" s="435" t="s">
        <v>1816</v>
      </c>
      <c r="G441" s="435">
        <v>4</v>
      </c>
      <c r="H441" s="435" t="s">
        <v>900</v>
      </c>
    </row>
    <row r="442" spans="1:8" ht="13.5">
      <c r="A442" s="636" t="str">
        <f t="shared" si="6"/>
        <v>別府フットボールクラブ．ミネルバＵ－１２_2</v>
      </c>
      <c r="B442" s="435" t="s">
        <v>29</v>
      </c>
      <c r="C442" s="435" t="str">
        <f>("2")</f>
        <v>2</v>
      </c>
      <c r="D442" s="435" t="s">
        <v>908</v>
      </c>
      <c r="E442" s="435" t="s">
        <v>1817</v>
      </c>
      <c r="F442" s="435" t="s">
        <v>1818</v>
      </c>
      <c r="G442" s="435">
        <v>5</v>
      </c>
      <c r="H442" s="435" t="s">
        <v>911</v>
      </c>
    </row>
    <row r="443" spans="1:10" ht="13.5">
      <c r="A443" s="636" t="str">
        <f t="shared" si="6"/>
        <v>別府フットボールクラブ．ミネルバＵ－１２_3</v>
      </c>
      <c r="B443" s="435" t="s">
        <v>29</v>
      </c>
      <c r="C443" s="435" t="str">
        <f>("3")</f>
        <v>3</v>
      </c>
      <c r="D443" s="435" t="s">
        <v>901</v>
      </c>
      <c r="E443" s="435" t="s">
        <v>1819</v>
      </c>
      <c r="F443" s="435" t="s">
        <v>1820</v>
      </c>
      <c r="G443" s="435">
        <v>5</v>
      </c>
      <c r="H443" s="435" t="s">
        <v>900</v>
      </c>
      <c r="J443" s="435" t="s">
        <v>1821</v>
      </c>
    </row>
    <row r="444" spans="1:8" ht="13.5">
      <c r="A444" s="636" t="str">
        <f t="shared" si="6"/>
        <v>別府フットボールクラブ．ミネルバＵ－１２_4</v>
      </c>
      <c r="B444" s="435" t="s">
        <v>29</v>
      </c>
      <c r="C444" s="435" t="str">
        <f>("4")</f>
        <v>4</v>
      </c>
      <c r="D444" s="435" t="s">
        <v>908</v>
      </c>
      <c r="E444" s="435" t="s">
        <v>1822</v>
      </c>
      <c r="F444" s="435" t="s">
        <v>1823</v>
      </c>
      <c r="G444" s="435">
        <v>5</v>
      </c>
      <c r="H444" s="435" t="s">
        <v>900</v>
      </c>
    </row>
    <row r="445" spans="1:8" ht="13.5">
      <c r="A445" s="636" t="str">
        <f t="shared" si="6"/>
        <v>別府フットボールクラブ．ミネルバＵ－１２_5</v>
      </c>
      <c r="B445" s="435" t="s">
        <v>29</v>
      </c>
      <c r="C445" s="435" t="str">
        <f>("5")</f>
        <v>5</v>
      </c>
      <c r="D445" s="435" t="s">
        <v>926</v>
      </c>
      <c r="E445" s="435" t="s">
        <v>1824</v>
      </c>
      <c r="F445" s="435" t="s">
        <v>1825</v>
      </c>
      <c r="G445" s="435">
        <v>5</v>
      </c>
      <c r="H445" s="435" t="s">
        <v>900</v>
      </c>
    </row>
    <row r="446" spans="1:8" ht="13.5">
      <c r="A446" s="636" t="str">
        <f t="shared" si="6"/>
        <v>別府フットボールクラブ．ミネルバＵ－１２_6</v>
      </c>
      <c r="B446" s="435" t="s">
        <v>29</v>
      </c>
      <c r="C446" s="435" t="str">
        <f>("6")</f>
        <v>6</v>
      </c>
      <c r="D446" s="435" t="s">
        <v>901</v>
      </c>
      <c r="E446" s="435" t="s">
        <v>1826</v>
      </c>
      <c r="F446" s="435" t="s">
        <v>1827</v>
      </c>
      <c r="G446" s="435">
        <v>5</v>
      </c>
      <c r="H446" s="435" t="s">
        <v>900</v>
      </c>
    </row>
    <row r="447" spans="1:9" ht="13.5">
      <c r="A447" s="636" t="str">
        <f t="shared" si="6"/>
        <v>別府フットボールクラブ．ミネルバＵ－１２_7</v>
      </c>
      <c r="B447" s="435" t="s">
        <v>29</v>
      </c>
      <c r="C447" s="435" t="str">
        <f>("7")</f>
        <v>7</v>
      </c>
      <c r="D447" s="435" t="s">
        <v>901</v>
      </c>
      <c r="E447" s="435" t="s">
        <v>1828</v>
      </c>
      <c r="F447" s="435" t="s">
        <v>1829</v>
      </c>
      <c r="G447" s="435">
        <v>5</v>
      </c>
      <c r="H447" s="435" t="s">
        <v>900</v>
      </c>
      <c r="I447" s="435" t="s">
        <v>15</v>
      </c>
    </row>
    <row r="448" spans="1:8" ht="13.5">
      <c r="A448" s="636" t="str">
        <f t="shared" si="6"/>
        <v>別府フットボールクラブ．ミネルバＵ－１２_8</v>
      </c>
      <c r="B448" s="435" t="s">
        <v>29</v>
      </c>
      <c r="C448" s="435" t="str">
        <f>("8")</f>
        <v>8</v>
      </c>
      <c r="D448" s="435" t="s">
        <v>926</v>
      </c>
      <c r="E448" s="435" t="s">
        <v>1830</v>
      </c>
      <c r="F448" s="435" t="s">
        <v>1831</v>
      </c>
      <c r="G448" s="435">
        <v>5</v>
      </c>
      <c r="H448" s="435" t="s">
        <v>900</v>
      </c>
    </row>
    <row r="449" spans="1:8" ht="13.5">
      <c r="A449" s="636" t="str">
        <f aca="true" t="shared" si="7" ref="A449:A512">CONCATENATE(B449,"_",C449)</f>
        <v>別府フットボールクラブ．ミネルバＵ－１２_9</v>
      </c>
      <c r="B449" s="435" t="s">
        <v>29</v>
      </c>
      <c r="C449" s="435" t="str">
        <f>("9")</f>
        <v>9</v>
      </c>
      <c r="D449" s="435" t="s">
        <v>926</v>
      </c>
      <c r="E449" s="435" t="s">
        <v>1832</v>
      </c>
      <c r="F449" s="435" t="s">
        <v>1833</v>
      </c>
      <c r="G449" s="435">
        <v>4</v>
      </c>
      <c r="H449" s="435" t="s">
        <v>900</v>
      </c>
    </row>
    <row r="450" spans="1:8" ht="13.5">
      <c r="A450" s="636" t="str">
        <f t="shared" si="7"/>
        <v>別府フットボールクラブ．ミネルバＵ－１２_10</v>
      </c>
      <c r="B450" s="435" t="s">
        <v>29</v>
      </c>
      <c r="C450" s="435" t="str">
        <f>("10")</f>
        <v>10</v>
      </c>
      <c r="D450" s="435" t="s">
        <v>926</v>
      </c>
      <c r="E450" s="435" t="s">
        <v>1834</v>
      </c>
      <c r="F450" s="435" t="s">
        <v>1835</v>
      </c>
      <c r="G450" s="435">
        <v>5</v>
      </c>
      <c r="H450" s="435" t="s">
        <v>900</v>
      </c>
    </row>
    <row r="451" spans="1:8" ht="13.5">
      <c r="A451" s="636" t="str">
        <f t="shared" si="7"/>
        <v>別府フットボールクラブ．ミネルバＵ－１２_11</v>
      </c>
      <c r="B451" s="435" t="s">
        <v>29</v>
      </c>
      <c r="C451" s="435" t="str">
        <f>("11")</f>
        <v>11</v>
      </c>
      <c r="D451" s="435" t="s">
        <v>901</v>
      </c>
      <c r="E451" s="435" t="s">
        <v>1836</v>
      </c>
      <c r="F451" s="435" t="s">
        <v>1837</v>
      </c>
      <c r="G451" s="435">
        <v>4</v>
      </c>
      <c r="H451" s="435" t="s">
        <v>900</v>
      </c>
    </row>
    <row r="452" spans="1:8" ht="13.5">
      <c r="A452" s="636" t="str">
        <f t="shared" si="7"/>
        <v>別府フットボールクラブ．ミネルバＵ－１２_12</v>
      </c>
      <c r="B452" s="435" t="s">
        <v>29</v>
      </c>
      <c r="C452" s="435" t="str">
        <f>("12")</f>
        <v>12</v>
      </c>
      <c r="D452" s="435" t="s">
        <v>908</v>
      </c>
      <c r="E452" s="435" t="s">
        <v>1838</v>
      </c>
      <c r="F452" s="435" t="s">
        <v>1839</v>
      </c>
      <c r="G452" s="435">
        <v>4</v>
      </c>
      <c r="H452" s="435" t="s">
        <v>900</v>
      </c>
    </row>
    <row r="453" spans="1:8" ht="13.5">
      <c r="A453" s="636" t="str">
        <f t="shared" si="7"/>
        <v>別府フットボールクラブ．ミネルバＵ－１２_13</v>
      </c>
      <c r="B453" s="435" t="s">
        <v>29</v>
      </c>
      <c r="C453" s="435" t="str">
        <f>("13")</f>
        <v>13</v>
      </c>
      <c r="D453" s="435" t="s">
        <v>901</v>
      </c>
      <c r="E453" s="435" t="s">
        <v>1840</v>
      </c>
      <c r="F453" s="435" t="s">
        <v>1841</v>
      </c>
      <c r="G453" s="435">
        <v>4</v>
      </c>
      <c r="H453" s="435" t="s">
        <v>900</v>
      </c>
    </row>
    <row r="454" spans="1:8" ht="13.5">
      <c r="A454" s="636" t="str">
        <f t="shared" si="7"/>
        <v>別府フットボールクラブ．ミネルバＵ－１２_14</v>
      </c>
      <c r="B454" s="435" t="s">
        <v>29</v>
      </c>
      <c r="C454" s="435" t="str">
        <f>("14")</f>
        <v>14</v>
      </c>
      <c r="D454" s="435" t="s">
        <v>908</v>
      </c>
      <c r="E454" s="435" t="s">
        <v>1842</v>
      </c>
      <c r="F454" s="435" t="s">
        <v>1843</v>
      </c>
      <c r="G454" s="435">
        <v>4</v>
      </c>
      <c r="H454" s="435" t="s">
        <v>900</v>
      </c>
    </row>
    <row r="455" spans="1:8" ht="13.5">
      <c r="A455" s="636" t="str">
        <f t="shared" si="7"/>
        <v>別府フットボールクラブ．ミネルバＵ－１２_15</v>
      </c>
      <c r="B455" s="435" t="s">
        <v>29</v>
      </c>
      <c r="C455" s="435" t="str">
        <f>("15")</f>
        <v>15</v>
      </c>
      <c r="D455" s="435" t="s">
        <v>897</v>
      </c>
      <c r="E455" s="435" t="s">
        <v>1844</v>
      </c>
      <c r="F455" s="435" t="s">
        <v>1845</v>
      </c>
      <c r="G455" s="435">
        <v>5</v>
      </c>
      <c r="H455" s="435" t="s">
        <v>900</v>
      </c>
    </row>
    <row r="456" spans="1:8" ht="13.5">
      <c r="A456" s="636" t="str">
        <f t="shared" si="7"/>
        <v>別府フットボールクラブ．ミネルバＵ－１２_16</v>
      </c>
      <c r="B456" s="435" t="s">
        <v>29</v>
      </c>
      <c r="C456" s="435" t="str">
        <f>("16")</f>
        <v>16</v>
      </c>
      <c r="D456" s="435" t="s">
        <v>901</v>
      </c>
      <c r="E456" s="435" t="s">
        <v>1846</v>
      </c>
      <c r="F456" s="435" t="s">
        <v>1847</v>
      </c>
      <c r="G456" s="435">
        <v>4</v>
      </c>
      <c r="H456" s="435" t="s">
        <v>900</v>
      </c>
    </row>
    <row r="457" spans="1:8" ht="13.5">
      <c r="A457" s="636" t="str">
        <f t="shared" si="7"/>
        <v>別保ＳＦＣ_1</v>
      </c>
      <c r="B457" s="435" t="s">
        <v>346</v>
      </c>
      <c r="C457" s="435" t="str">
        <f>("1")</f>
        <v>1</v>
      </c>
      <c r="D457" s="435" t="s">
        <v>897</v>
      </c>
      <c r="E457" s="435" t="s">
        <v>1848</v>
      </c>
      <c r="F457" s="435" t="s">
        <v>1849</v>
      </c>
      <c r="G457" s="435">
        <v>4</v>
      </c>
      <c r="H457" s="435" t="s">
        <v>900</v>
      </c>
    </row>
    <row r="458" spans="1:8" ht="13.5">
      <c r="A458" s="636" t="str">
        <f t="shared" si="7"/>
        <v>別保ＳＦＣ_2</v>
      </c>
      <c r="B458" s="435" t="s">
        <v>346</v>
      </c>
      <c r="C458" s="435" t="str">
        <f>("2")</f>
        <v>2</v>
      </c>
      <c r="D458" s="435" t="s">
        <v>908</v>
      </c>
      <c r="E458" s="435" t="s">
        <v>1850</v>
      </c>
      <c r="F458" s="435" t="s">
        <v>1851</v>
      </c>
      <c r="G458" s="435">
        <v>5</v>
      </c>
      <c r="H458" s="435" t="s">
        <v>900</v>
      </c>
    </row>
    <row r="459" spans="1:8" ht="13.5">
      <c r="A459" s="636" t="str">
        <f t="shared" si="7"/>
        <v>別保ＳＦＣ_3</v>
      </c>
      <c r="B459" s="435" t="s">
        <v>346</v>
      </c>
      <c r="C459" s="435" t="str">
        <f>("3")</f>
        <v>3</v>
      </c>
      <c r="D459" s="435" t="s">
        <v>908</v>
      </c>
      <c r="E459" s="435" t="s">
        <v>1852</v>
      </c>
      <c r="F459" s="435" t="s">
        <v>1853</v>
      </c>
      <c r="G459" s="435">
        <v>5</v>
      </c>
      <c r="H459" s="435" t="s">
        <v>900</v>
      </c>
    </row>
    <row r="460" spans="1:8" ht="13.5">
      <c r="A460" s="636" t="str">
        <f t="shared" si="7"/>
        <v>別保ＳＦＣ_4</v>
      </c>
      <c r="B460" s="435" t="s">
        <v>346</v>
      </c>
      <c r="C460" s="435" t="str">
        <f>("4")</f>
        <v>4</v>
      </c>
      <c r="D460" s="435" t="s">
        <v>908</v>
      </c>
      <c r="E460" s="435" t="s">
        <v>1854</v>
      </c>
      <c r="F460" s="435" t="s">
        <v>1855</v>
      </c>
      <c r="G460" s="435">
        <v>5</v>
      </c>
      <c r="H460" s="435" t="s">
        <v>900</v>
      </c>
    </row>
    <row r="461" spans="1:8" ht="13.5">
      <c r="A461" s="636" t="str">
        <f t="shared" si="7"/>
        <v>別保ＳＦＣ_5</v>
      </c>
      <c r="B461" s="435" t="s">
        <v>346</v>
      </c>
      <c r="C461" s="435" t="str">
        <f>("5")</f>
        <v>5</v>
      </c>
      <c r="D461" s="435" t="s">
        <v>901</v>
      </c>
      <c r="E461" s="435" t="s">
        <v>1856</v>
      </c>
      <c r="F461" s="435" t="s">
        <v>1857</v>
      </c>
      <c r="G461" s="435">
        <v>5</v>
      </c>
      <c r="H461" s="435" t="s">
        <v>911</v>
      </c>
    </row>
    <row r="462" spans="1:8" ht="13.5">
      <c r="A462" s="636" t="str">
        <f t="shared" si="7"/>
        <v>別保ＳＦＣ_6</v>
      </c>
      <c r="B462" s="435" t="s">
        <v>346</v>
      </c>
      <c r="C462" s="435" t="str">
        <f>("6")</f>
        <v>6</v>
      </c>
      <c r="D462" s="435" t="s">
        <v>908</v>
      </c>
      <c r="E462" s="435" t="s">
        <v>1858</v>
      </c>
      <c r="F462" s="435" t="s">
        <v>1859</v>
      </c>
      <c r="G462" s="435">
        <v>5</v>
      </c>
      <c r="H462" s="435" t="s">
        <v>900</v>
      </c>
    </row>
    <row r="463" spans="1:9" ht="13.5">
      <c r="A463" s="636" t="str">
        <f t="shared" si="7"/>
        <v>別保ＳＦＣ_7</v>
      </c>
      <c r="B463" s="435" t="s">
        <v>346</v>
      </c>
      <c r="C463" s="435" t="str">
        <f>("7")</f>
        <v>7</v>
      </c>
      <c r="D463" s="435" t="s">
        <v>908</v>
      </c>
      <c r="E463" s="435" t="s">
        <v>1860</v>
      </c>
      <c r="F463" s="435" t="s">
        <v>1861</v>
      </c>
      <c r="G463" s="435">
        <v>5</v>
      </c>
      <c r="H463" s="435" t="s">
        <v>900</v>
      </c>
      <c r="I463" s="435" t="s">
        <v>15</v>
      </c>
    </row>
    <row r="464" spans="1:8" ht="13.5">
      <c r="A464" s="636" t="str">
        <f t="shared" si="7"/>
        <v>別保ＳＦＣ_8</v>
      </c>
      <c r="B464" s="435" t="s">
        <v>346</v>
      </c>
      <c r="C464" s="435" t="str">
        <f>("8")</f>
        <v>8</v>
      </c>
      <c r="D464" s="435" t="s">
        <v>908</v>
      </c>
      <c r="E464" s="435" t="s">
        <v>1862</v>
      </c>
      <c r="F464" s="435" t="s">
        <v>1863</v>
      </c>
      <c r="G464" s="435">
        <v>5</v>
      </c>
      <c r="H464" s="435" t="s">
        <v>900</v>
      </c>
    </row>
    <row r="465" spans="1:8" ht="13.5">
      <c r="A465" s="636" t="str">
        <f t="shared" si="7"/>
        <v>別保ＳＦＣ_9</v>
      </c>
      <c r="B465" s="435" t="s">
        <v>346</v>
      </c>
      <c r="C465" s="435" t="str">
        <f>("9")</f>
        <v>9</v>
      </c>
      <c r="D465" s="435" t="s">
        <v>926</v>
      </c>
      <c r="E465" s="435" t="s">
        <v>1864</v>
      </c>
      <c r="F465" s="435" t="s">
        <v>1865</v>
      </c>
      <c r="G465" s="435">
        <v>4</v>
      </c>
      <c r="H465" s="435" t="s">
        <v>900</v>
      </c>
    </row>
    <row r="466" spans="1:8" ht="13.5">
      <c r="A466" s="636" t="str">
        <f t="shared" si="7"/>
        <v>別保ＳＦＣ_10</v>
      </c>
      <c r="B466" s="435" t="s">
        <v>346</v>
      </c>
      <c r="C466" s="435" t="str">
        <f>("10")</f>
        <v>10</v>
      </c>
      <c r="D466" s="435" t="s">
        <v>901</v>
      </c>
      <c r="E466" s="435" t="s">
        <v>1866</v>
      </c>
      <c r="F466" s="435" t="s">
        <v>1867</v>
      </c>
      <c r="G466" s="435">
        <v>5</v>
      </c>
      <c r="H466" s="435" t="s">
        <v>900</v>
      </c>
    </row>
    <row r="467" spans="1:8" ht="13.5">
      <c r="A467" s="636" t="str">
        <f t="shared" si="7"/>
        <v>別保ＳＦＣ_11</v>
      </c>
      <c r="B467" s="435" t="s">
        <v>346</v>
      </c>
      <c r="C467" s="435" t="str">
        <f>("11")</f>
        <v>11</v>
      </c>
      <c r="D467" s="435" t="s">
        <v>901</v>
      </c>
      <c r="E467" s="435" t="s">
        <v>1868</v>
      </c>
      <c r="F467" s="435" t="s">
        <v>1869</v>
      </c>
      <c r="G467" s="435">
        <v>4</v>
      </c>
      <c r="H467" s="435" t="s">
        <v>900</v>
      </c>
    </row>
    <row r="468" spans="1:8" ht="13.5">
      <c r="A468" s="636" t="str">
        <f t="shared" si="7"/>
        <v>別保ＳＦＣ_12</v>
      </c>
      <c r="B468" s="435" t="s">
        <v>346</v>
      </c>
      <c r="C468" s="435" t="str">
        <f>("12")</f>
        <v>12</v>
      </c>
      <c r="D468" s="435" t="s">
        <v>901</v>
      </c>
      <c r="E468" s="435" t="s">
        <v>1870</v>
      </c>
      <c r="F468" s="435" t="s">
        <v>1871</v>
      </c>
      <c r="G468" s="435">
        <v>4</v>
      </c>
      <c r="H468" s="435" t="s">
        <v>900</v>
      </c>
    </row>
    <row r="469" spans="1:8" ht="13.5">
      <c r="A469" s="636" t="str">
        <f t="shared" si="7"/>
        <v>別保ＳＦＣ_13</v>
      </c>
      <c r="B469" s="435" t="s">
        <v>346</v>
      </c>
      <c r="C469" s="435" t="str">
        <f>("13")</f>
        <v>13</v>
      </c>
      <c r="D469" s="435" t="s">
        <v>901</v>
      </c>
      <c r="E469" s="435" t="s">
        <v>1872</v>
      </c>
      <c r="F469" s="435" t="s">
        <v>1873</v>
      </c>
      <c r="G469" s="435">
        <v>4</v>
      </c>
      <c r="H469" s="435" t="s">
        <v>911</v>
      </c>
    </row>
    <row r="470" spans="1:8" ht="13.5">
      <c r="A470" s="636" t="str">
        <f t="shared" si="7"/>
        <v>別保ＳＦＣ_14</v>
      </c>
      <c r="B470" s="435" t="s">
        <v>346</v>
      </c>
      <c r="C470" s="435" t="str">
        <f>("14")</f>
        <v>14</v>
      </c>
      <c r="D470" s="435" t="s">
        <v>926</v>
      </c>
      <c r="E470" s="435" t="s">
        <v>1874</v>
      </c>
      <c r="F470" s="435" t="s">
        <v>1875</v>
      </c>
      <c r="G470" s="435">
        <v>4</v>
      </c>
      <c r="H470" s="435" t="s">
        <v>911</v>
      </c>
    </row>
    <row r="471" spans="1:8" ht="13.5">
      <c r="A471" s="636" t="str">
        <f t="shared" si="7"/>
        <v>別保ＳＦＣ_15</v>
      </c>
      <c r="B471" s="435" t="s">
        <v>346</v>
      </c>
      <c r="C471" s="435" t="str">
        <f>("15")</f>
        <v>15</v>
      </c>
      <c r="D471" s="435" t="s">
        <v>908</v>
      </c>
      <c r="E471" s="435" t="s">
        <v>1876</v>
      </c>
      <c r="F471" s="435" t="s">
        <v>1877</v>
      </c>
      <c r="G471" s="435">
        <v>4</v>
      </c>
      <c r="H471" s="435" t="s">
        <v>900</v>
      </c>
    </row>
    <row r="472" spans="1:8" ht="13.5">
      <c r="A472" s="636" t="str">
        <f t="shared" si="7"/>
        <v>大在サッカースポーツ少年団_1</v>
      </c>
      <c r="B472" s="435" t="s">
        <v>314</v>
      </c>
      <c r="C472" s="435" t="str">
        <f>("1")</f>
        <v>1</v>
      </c>
      <c r="D472" s="435" t="s">
        <v>897</v>
      </c>
      <c r="E472" s="435" t="s">
        <v>1878</v>
      </c>
      <c r="F472" s="435" t="s">
        <v>1879</v>
      </c>
      <c r="G472" s="435">
        <v>4</v>
      </c>
      <c r="H472" s="435" t="s">
        <v>900</v>
      </c>
    </row>
    <row r="473" spans="1:8" ht="13.5">
      <c r="A473" s="636" t="str">
        <f t="shared" si="7"/>
        <v>大在サッカースポーツ少年団_2</v>
      </c>
      <c r="B473" s="435" t="s">
        <v>314</v>
      </c>
      <c r="C473" s="435" t="str">
        <f>("2")</f>
        <v>2</v>
      </c>
      <c r="D473" s="435" t="s">
        <v>926</v>
      </c>
      <c r="E473" s="435" t="s">
        <v>1880</v>
      </c>
      <c r="F473" s="435" t="s">
        <v>1881</v>
      </c>
      <c r="G473" s="435">
        <v>4</v>
      </c>
      <c r="H473" s="435" t="s">
        <v>911</v>
      </c>
    </row>
    <row r="474" spans="1:8" ht="13.5">
      <c r="A474" s="636" t="str">
        <f t="shared" si="7"/>
        <v>大在サッカースポーツ少年団_3</v>
      </c>
      <c r="B474" s="435" t="s">
        <v>314</v>
      </c>
      <c r="C474" s="435" t="str">
        <f>("3")</f>
        <v>3</v>
      </c>
      <c r="D474" s="435" t="s">
        <v>908</v>
      </c>
      <c r="E474" s="435" t="s">
        <v>1882</v>
      </c>
      <c r="F474" s="435" t="s">
        <v>1883</v>
      </c>
      <c r="G474" s="435">
        <v>4</v>
      </c>
      <c r="H474" s="435" t="s">
        <v>900</v>
      </c>
    </row>
    <row r="475" spans="1:8" ht="13.5">
      <c r="A475" s="636" t="str">
        <f t="shared" si="7"/>
        <v>大在サッカースポーツ少年団_4</v>
      </c>
      <c r="B475" s="435" t="s">
        <v>314</v>
      </c>
      <c r="C475" s="435" t="str">
        <f>("4")</f>
        <v>4</v>
      </c>
      <c r="D475" s="435" t="s">
        <v>908</v>
      </c>
      <c r="E475" s="435" t="s">
        <v>1884</v>
      </c>
      <c r="F475" s="435" t="s">
        <v>1885</v>
      </c>
      <c r="G475" s="435">
        <v>4</v>
      </c>
      <c r="H475" s="435" t="s">
        <v>900</v>
      </c>
    </row>
    <row r="476" spans="1:8" ht="13.5">
      <c r="A476" s="636" t="str">
        <f t="shared" si="7"/>
        <v>大在サッカースポーツ少年団_5</v>
      </c>
      <c r="B476" s="435" t="s">
        <v>314</v>
      </c>
      <c r="C476" s="435" t="str">
        <f>("5")</f>
        <v>5</v>
      </c>
      <c r="D476" s="435" t="s">
        <v>908</v>
      </c>
      <c r="E476" s="435" t="s">
        <v>1886</v>
      </c>
      <c r="F476" s="435" t="s">
        <v>1887</v>
      </c>
      <c r="G476" s="435">
        <v>4</v>
      </c>
      <c r="H476" s="435" t="s">
        <v>900</v>
      </c>
    </row>
    <row r="477" spans="1:8" ht="13.5">
      <c r="A477" s="636" t="str">
        <f t="shared" si="7"/>
        <v>大在サッカースポーツ少年団_6</v>
      </c>
      <c r="B477" s="435" t="s">
        <v>314</v>
      </c>
      <c r="C477" s="435" t="str">
        <f>("6")</f>
        <v>6</v>
      </c>
      <c r="D477" s="435" t="s">
        <v>901</v>
      </c>
      <c r="E477" s="435" t="s">
        <v>1888</v>
      </c>
      <c r="F477" s="435" t="s">
        <v>1889</v>
      </c>
      <c r="G477" s="435">
        <v>4</v>
      </c>
      <c r="H477" s="435" t="s">
        <v>900</v>
      </c>
    </row>
    <row r="478" spans="1:8" ht="13.5">
      <c r="A478" s="636" t="str">
        <f t="shared" si="7"/>
        <v>大在サッカースポーツ少年団_7</v>
      </c>
      <c r="B478" s="435" t="s">
        <v>314</v>
      </c>
      <c r="C478" s="435" t="str">
        <f>("7")</f>
        <v>7</v>
      </c>
      <c r="D478" s="435" t="s">
        <v>908</v>
      </c>
      <c r="E478" s="435" t="s">
        <v>1890</v>
      </c>
      <c r="F478" s="435" t="s">
        <v>1891</v>
      </c>
      <c r="G478" s="435">
        <v>4</v>
      </c>
      <c r="H478" s="435" t="s">
        <v>900</v>
      </c>
    </row>
    <row r="479" spans="1:8" ht="13.5">
      <c r="A479" s="636" t="str">
        <f t="shared" si="7"/>
        <v>大在サッカースポーツ少年団_8</v>
      </c>
      <c r="B479" s="435" t="s">
        <v>314</v>
      </c>
      <c r="C479" s="435" t="str">
        <f>("8")</f>
        <v>8</v>
      </c>
      <c r="D479" s="435" t="s">
        <v>908</v>
      </c>
      <c r="E479" s="435" t="s">
        <v>1892</v>
      </c>
      <c r="F479" s="435" t="s">
        <v>1893</v>
      </c>
      <c r="G479" s="435">
        <v>5</v>
      </c>
      <c r="H479" s="435" t="s">
        <v>900</v>
      </c>
    </row>
    <row r="480" spans="1:8" ht="13.5">
      <c r="A480" s="636" t="str">
        <f t="shared" si="7"/>
        <v>大在サッカースポーツ少年団_9</v>
      </c>
      <c r="B480" s="435" t="s">
        <v>314</v>
      </c>
      <c r="C480" s="435" t="str">
        <f>("9")</f>
        <v>9</v>
      </c>
      <c r="D480" s="435" t="s">
        <v>908</v>
      </c>
      <c r="E480" s="435" t="s">
        <v>1894</v>
      </c>
      <c r="F480" s="435" t="s">
        <v>1895</v>
      </c>
      <c r="G480" s="435">
        <v>5</v>
      </c>
      <c r="H480" s="435" t="s">
        <v>900</v>
      </c>
    </row>
    <row r="481" spans="1:9" ht="13.5">
      <c r="A481" s="636" t="str">
        <f t="shared" si="7"/>
        <v>大在サッカースポーツ少年団_10</v>
      </c>
      <c r="B481" s="435" t="s">
        <v>314</v>
      </c>
      <c r="C481" s="435" t="str">
        <f>("10")</f>
        <v>10</v>
      </c>
      <c r="D481" s="435" t="s">
        <v>901</v>
      </c>
      <c r="E481" s="435" t="s">
        <v>1896</v>
      </c>
      <c r="F481" s="435" t="s">
        <v>1897</v>
      </c>
      <c r="G481" s="435">
        <v>5</v>
      </c>
      <c r="H481" s="435" t="s">
        <v>900</v>
      </c>
      <c r="I481" s="435" t="s">
        <v>15</v>
      </c>
    </row>
    <row r="482" spans="1:8" ht="13.5">
      <c r="A482" s="636" t="str">
        <f t="shared" si="7"/>
        <v>大在サッカースポーツ少年団_11</v>
      </c>
      <c r="B482" s="435" t="s">
        <v>314</v>
      </c>
      <c r="C482" s="435" t="str">
        <f>("11")</f>
        <v>11</v>
      </c>
      <c r="D482" s="435" t="s">
        <v>926</v>
      </c>
      <c r="E482" s="435" t="s">
        <v>1898</v>
      </c>
      <c r="F482" s="435" t="s">
        <v>1899</v>
      </c>
      <c r="G482" s="435">
        <v>4</v>
      </c>
      <c r="H482" s="435" t="s">
        <v>900</v>
      </c>
    </row>
    <row r="483" spans="1:8" ht="13.5">
      <c r="A483" s="636" t="str">
        <f t="shared" si="7"/>
        <v>大在サッカースポーツ少年団_12</v>
      </c>
      <c r="B483" s="435" t="s">
        <v>314</v>
      </c>
      <c r="C483" s="435" t="str">
        <f>("12")</f>
        <v>12</v>
      </c>
      <c r="D483" s="435" t="s">
        <v>908</v>
      </c>
      <c r="E483" s="435" t="s">
        <v>1900</v>
      </c>
      <c r="F483" s="435" t="s">
        <v>1901</v>
      </c>
      <c r="G483" s="435">
        <v>4</v>
      </c>
      <c r="H483" s="435" t="s">
        <v>900</v>
      </c>
    </row>
    <row r="484" spans="1:8" ht="13.5">
      <c r="A484" s="636" t="str">
        <f t="shared" si="7"/>
        <v>大在サッカースポーツ少年団_13</v>
      </c>
      <c r="B484" s="435" t="s">
        <v>314</v>
      </c>
      <c r="C484" s="435" t="str">
        <f>("13")</f>
        <v>13</v>
      </c>
      <c r="D484" s="435" t="s">
        <v>901</v>
      </c>
      <c r="E484" s="435" t="s">
        <v>1902</v>
      </c>
      <c r="F484" s="435" t="s">
        <v>1903</v>
      </c>
      <c r="G484" s="435">
        <v>4</v>
      </c>
      <c r="H484" s="435" t="s">
        <v>900</v>
      </c>
    </row>
    <row r="485" spans="1:8" ht="13.5">
      <c r="A485" s="636" t="str">
        <f t="shared" si="7"/>
        <v>大在サッカースポーツ少年団_14</v>
      </c>
      <c r="B485" s="435" t="s">
        <v>314</v>
      </c>
      <c r="C485" s="435" t="str">
        <f>("14")</f>
        <v>14</v>
      </c>
      <c r="D485" s="435" t="s">
        <v>901</v>
      </c>
      <c r="E485" s="435" t="s">
        <v>1904</v>
      </c>
      <c r="F485" s="435" t="s">
        <v>1905</v>
      </c>
      <c r="G485" s="435">
        <v>4</v>
      </c>
      <c r="H485" s="435" t="s">
        <v>900</v>
      </c>
    </row>
    <row r="486" spans="1:8" ht="13.5">
      <c r="A486" s="636" t="str">
        <f t="shared" si="7"/>
        <v>大在サッカースポーツ少年団_15</v>
      </c>
      <c r="B486" s="435" t="s">
        <v>314</v>
      </c>
      <c r="C486" s="435" t="str">
        <f>("15")</f>
        <v>15</v>
      </c>
      <c r="D486" s="435" t="s">
        <v>901</v>
      </c>
      <c r="E486" s="435" t="s">
        <v>1906</v>
      </c>
      <c r="F486" s="435" t="s">
        <v>1907</v>
      </c>
      <c r="G486" s="435">
        <v>4</v>
      </c>
      <c r="H486" s="435" t="s">
        <v>900</v>
      </c>
    </row>
    <row r="487" spans="1:8" ht="13.5">
      <c r="A487" s="636" t="str">
        <f t="shared" si="7"/>
        <v>大在サッカースポーツ少年団_16</v>
      </c>
      <c r="B487" s="435" t="s">
        <v>314</v>
      </c>
      <c r="C487" s="435" t="str">
        <f>("16")</f>
        <v>16</v>
      </c>
      <c r="D487" s="435" t="s">
        <v>901</v>
      </c>
      <c r="E487" s="435" t="s">
        <v>1908</v>
      </c>
      <c r="F487" s="435" t="s">
        <v>1909</v>
      </c>
      <c r="G487" s="435">
        <v>4</v>
      </c>
      <c r="H487" s="435" t="s">
        <v>900</v>
      </c>
    </row>
    <row r="488" spans="1:10" ht="13.5">
      <c r="A488" s="636" t="str">
        <f t="shared" si="7"/>
        <v>大分トリニータＵ－１２_1</v>
      </c>
      <c r="B488" s="435" t="s">
        <v>32</v>
      </c>
      <c r="C488" s="435" t="str">
        <f>("1")</f>
        <v>1</v>
      </c>
      <c r="D488" s="435" t="s">
        <v>897</v>
      </c>
      <c r="E488" s="435" t="s">
        <v>1910</v>
      </c>
      <c r="F488" s="435" t="s">
        <v>1911</v>
      </c>
      <c r="G488" s="435">
        <v>4</v>
      </c>
      <c r="H488" s="435" t="s">
        <v>900</v>
      </c>
      <c r="J488" s="435" t="s">
        <v>311</v>
      </c>
    </row>
    <row r="489" spans="1:8" ht="13.5">
      <c r="A489" s="636" t="str">
        <f t="shared" si="7"/>
        <v>大分トリニータＵ－１２_2</v>
      </c>
      <c r="B489" s="435" t="s">
        <v>32</v>
      </c>
      <c r="C489" s="435" t="str">
        <f>("2")</f>
        <v>2</v>
      </c>
      <c r="D489" s="435" t="s">
        <v>901</v>
      </c>
      <c r="E489" s="435" t="s">
        <v>1912</v>
      </c>
      <c r="F489" s="435" t="s">
        <v>1913</v>
      </c>
      <c r="G489" s="435">
        <v>4</v>
      </c>
      <c r="H489" s="435" t="s">
        <v>900</v>
      </c>
    </row>
    <row r="490" spans="1:10" ht="13.5">
      <c r="A490" s="636" t="str">
        <f t="shared" si="7"/>
        <v>大分トリニータＵ－１２_3</v>
      </c>
      <c r="B490" s="435" t="s">
        <v>32</v>
      </c>
      <c r="C490" s="435" t="str">
        <f>("3")</f>
        <v>3</v>
      </c>
      <c r="D490" s="435" t="s">
        <v>908</v>
      </c>
      <c r="E490" s="435" t="s">
        <v>1914</v>
      </c>
      <c r="F490" s="435" t="s">
        <v>1915</v>
      </c>
      <c r="G490" s="435">
        <v>5</v>
      </c>
      <c r="H490" s="435" t="s">
        <v>900</v>
      </c>
      <c r="J490" s="435" t="s">
        <v>311</v>
      </c>
    </row>
    <row r="491" spans="1:8" ht="13.5">
      <c r="A491" s="636" t="str">
        <f t="shared" si="7"/>
        <v>大分トリニータＵ－１２_4</v>
      </c>
      <c r="B491" s="435" t="s">
        <v>32</v>
      </c>
      <c r="C491" s="435" t="str">
        <f>("4")</f>
        <v>4</v>
      </c>
      <c r="D491" s="435" t="s">
        <v>901</v>
      </c>
      <c r="E491" s="435" t="s">
        <v>1916</v>
      </c>
      <c r="F491" s="435" t="s">
        <v>1917</v>
      </c>
      <c r="G491" s="435">
        <v>4</v>
      </c>
      <c r="H491" s="435" t="s">
        <v>900</v>
      </c>
    </row>
    <row r="492" spans="1:8" ht="13.5">
      <c r="A492" s="636" t="str">
        <f t="shared" si="7"/>
        <v>大分トリニータＵ－１２_5</v>
      </c>
      <c r="B492" s="435" t="s">
        <v>32</v>
      </c>
      <c r="C492" s="435" t="str">
        <f>("5")</f>
        <v>5</v>
      </c>
      <c r="D492" s="435" t="s">
        <v>908</v>
      </c>
      <c r="E492" s="435" t="s">
        <v>1918</v>
      </c>
      <c r="F492" s="435" t="s">
        <v>1919</v>
      </c>
      <c r="G492" s="435">
        <v>5</v>
      </c>
      <c r="H492" s="435" t="s">
        <v>900</v>
      </c>
    </row>
    <row r="493" spans="1:10" ht="13.5">
      <c r="A493" s="636" t="str">
        <f t="shared" si="7"/>
        <v>大分トリニータＵ－１２_6</v>
      </c>
      <c r="B493" s="435" t="s">
        <v>32</v>
      </c>
      <c r="C493" s="435" t="str">
        <f>("6")</f>
        <v>6</v>
      </c>
      <c r="D493" s="435" t="s">
        <v>901</v>
      </c>
      <c r="E493" s="435" t="s">
        <v>1920</v>
      </c>
      <c r="F493" s="435" t="s">
        <v>1921</v>
      </c>
      <c r="G493" s="435">
        <v>5</v>
      </c>
      <c r="H493" s="435" t="s">
        <v>900</v>
      </c>
      <c r="J493" s="435" t="s">
        <v>316</v>
      </c>
    </row>
    <row r="494" spans="1:10" ht="13.5">
      <c r="A494" s="636" t="str">
        <f t="shared" si="7"/>
        <v>大分トリニータＵ－１２_7</v>
      </c>
      <c r="B494" s="435" t="s">
        <v>32</v>
      </c>
      <c r="C494" s="435" t="str">
        <f>("7")</f>
        <v>7</v>
      </c>
      <c r="D494" s="435" t="s">
        <v>901</v>
      </c>
      <c r="E494" s="435" t="s">
        <v>1922</v>
      </c>
      <c r="F494" s="435" t="s">
        <v>1923</v>
      </c>
      <c r="G494" s="435">
        <v>5</v>
      </c>
      <c r="H494" s="435" t="s">
        <v>900</v>
      </c>
      <c r="J494" s="435" t="s">
        <v>25</v>
      </c>
    </row>
    <row r="495" spans="1:10" ht="13.5">
      <c r="A495" s="636" t="str">
        <f t="shared" si="7"/>
        <v>大分トリニータＵ－１２_8</v>
      </c>
      <c r="B495" s="435" t="s">
        <v>32</v>
      </c>
      <c r="C495" s="435" t="str">
        <f>("8")</f>
        <v>8</v>
      </c>
      <c r="D495" s="435" t="s">
        <v>901</v>
      </c>
      <c r="E495" s="435" t="s">
        <v>1924</v>
      </c>
      <c r="F495" s="435" t="s">
        <v>1925</v>
      </c>
      <c r="G495" s="435">
        <v>5</v>
      </c>
      <c r="H495" s="435" t="s">
        <v>900</v>
      </c>
      <c r="J495" s="435" t="s">
        <v>351</v>
      </c>
    </row>
    <row r="496" spans="1:9" ht="13.5">
      <c r="A496" s="636" t="str">
        <f t="shared" si="7"/>
        <v>大分トリニータＵ－１２_9</v>
      </c>
      <c r="B496" s="435" t="s">
        <v>32</v>
      </c>
      <c r="C496" s="435" t="str">
        <f>("9")</f>
        <v>9</v>
      </c>
      <c r="D496" s="435" t="s">
        <v>926</v>
      </c>
      <c r="E496" s="435" t="s">
        <v>1926</v>
      </c>
      <c r="F496" s="435" t="s">
        <v>1927</v>
      </c>
      <c r="G496" s="435">
        <v>5</v>
      </c>
      <c r="H496" s="435" t="s">
        <v>900</v>
      </c>
      <c r="I496" s="435" t="s">
        <v>15</v>
      </c>
    </row>
    <row r="497" spans="1:10" ht="13.5">
      <c r="A497" s="636" t="str">
        <f t="shared" si="7"/>
        <v>大分トリニータＵ－１２_10</v>
      </c>
      <c r="B497" s="435" t="s">
        <v>32</v>
      </c>
      <c r="C497" s="435" t="str">
        <f>("10")</f>
        <v>10</v>
      </c>
      <c r="D497" s="435" t="s">
        <v>926</v>
      </c>
      <c r="E497" s="435" t="s">
        <v>1928</v>
      </c>
      <c r="F497" s="435" t="s">
        <v>1929</v>
      </c>
      <c r="G497" s="435">
        <v>5</v>
      </c>
      <c r="H497" s="435" t="s">
        <v>900</v>
      </c>
      <c r="J497" s="435" t="s">
        <v>1930</v>
      </c>
    </row>
    <row r="498" spans="1:10" ht="13.5">
      <c r="A498" s="636" t="str">
        <f t="shared" si="7"/>
        <v>大分トリニータＵ－１２_11</v>
      </c>
      <c r="B498" s="435" t="s">
        <v>32</v>
      </c>
      <c r="C498" s="435" t="str">
        <f>("11")</f>
        <v>11</v>
      </c>
      <c r="D498" s="435" t="s">
        <v>901</v>
      </c>
      <c r="E498" s="435" t="s">
        <v>1931</v>
      </c>
      <c r="F498" s="435" t="s">
        <v>1932</v>
      </c>
      <c r="G498" s="435">
        <v>5</v>
      </c>
      <c r="H498" s="435" t="s">
        <v>900</v>
      </c>
      <c r="J498" s="435" t="s">
        <v>1933</v>
      </c>
    </row>
    <row r="499" spans="1:10" ht="13.5">
      <c r="A499" s="636" t="str">
        <f t="shared" si="7"/>
        <v>大分トリニータＵ－１２_12</v>
      </c>
      <c r="B499" s="435" t="s">
        <v>32</v>
      </c>
      <c r="C499" s="435" t="str">
        <f>("12")</f>
        <v>12</v>
      </c>
      <c r="D499" s="435" t="s">
        <v>901</v>
      </c>
      <c r="E499" s="435" t="s">
        <v>1934</v>
      </c>
      <c r="F499" s="435" t="s">
        <v>1935</v>
      </c>
      <c r="G499" s="435">
        <v>5</v>
      </c>
      <c r="H499" s="435" t="s">
        <v>900</v>
      </c>
      <c r="J499" s="435" t="s">
        <v>311</v>
      </c>
    </row>
    <row r="500" spans="1:10" ht="13.5">
      <c r="A500" s="636" t="str">
        <f t="shared" si="7"/>
        <v>大分トリニータＵ－１２_13</v>
      </c>
      <c r="B500" s="435" t="s">
        <v>32</v>
      </c>
      <c r="C500" s="435" t="str">
        <f>("13")</f>
        <v>13</v>
      </c>
      <c r="D500" s="435" t="s">
        <v>901</v>
      </c>
      <c r="E500" s="435" t="s">
        <v>1936</v>
      </c>
      <c r="F500" s="435" t="s">
        <v>1937</v>
      </c>
      <c r="G500" s="435">
        <v>4</v>
      </c>
      <c r="H500" s="435" t="s">
        <v>900</v>
      </c>
      <c r="J500" s="435" t="s">
        <v>311</v>
      </c>
    </row>
    <row r="501" spans="1:10" ht="13.5">
      <c r="A501" s="636" t="str">
        <f t="shared" si="7"/>
        <v>大分トリニータＵ－１２_14</v>
      </c>
      <c r="B501" s="435" t="s">
        <v>32</v>
      </c>
      <c r="C501" s="435" t="str">
        <f>("14")</f>
        <v>14</v>
      </c>
      <c r="D501" s="435" t="s">
        <v>908</v>
      </c>
      <c r="E501" s="435" t="s">
        <v>1938</v>
      </c>
      <c r="F501" s="435" t="s">
        <v>1939</v>
      </c>
      <c r="G501" s="435">
        <v>4</v>
      </c>
      <c r="H501" s="435" t="s">
        <v>900</v>
      </c>
      <c r="J501" s="435" t="s">
        <v>311</v>
      </c>
    </row>
    <row r="502" spans="1:8" ht="13.5">
      <c r="A502" s="636" t="str">
        <f t="shared" si="7"/>
        <v>大分トリニータＵ－１２_15</v>
      </c>
      <c r="B502" s="435" t="s">
        <v>32</v>
      </c>
      <c r="C502" s="435" t="str">
        <f>("15")</f>
        <v>15</v>
      </c>
      <c r="D502" s="435" t="s">
        <v>901</v>
      </c>
      <c r="E502" s="435" t="s">
        <v>1940</v>
      </c>
      <c r="F502" s="435" t="s">
        <v>1941</v>
      </c>
      <c r="G502" s="435">
        <v>4</v>
      </c>
      <c r="H502" s="435" t="s">
        <v>900</v>
      </c>
    </row>
    <row r="503" spans="1:10" ht="13.5">
      <c r="A503" s="636" t="str">
        <f t="shared" si="7"/>
        <v>大分トリニータＵ－１２_16</v>
      </c>
      <c r="B503" s="435" t="s">
        <v>32</v>
      </c>
      <c r="C503" s="435" t="str">
        <f>("16")</f>
        <v>16</v>
      </c>
      <c r="D503" s="435" t="s">
        <v>901</v>
      </c>
      <c r="E503" s="435" t="s">
        <v>1942</v>
      </c>
      <c r="F503" s="435" t="s">
        <v>1943</v>
      </c>
      <c r="G503" s="435">
        <v>5</v>
      </c>
      <c r="H503" s="435" t="s">
        <v>900</v>
      </c>
      <c r="J503" s="435" t="s">
        <v>311</v>
      </c>
    </row>
    <row r="504" spans="1:8" ht="13.5">
      <c r="A504" s="636" t="str">
        <f t="shared" si="7"/>
        <v>碩田サッカースポーツ少年団_1</v>
      </c>
      <c r="B504" s="435" t="s">
        <v>334</v>
      </c>
      <c r="C504" s="435" t="str">
        <f>("1")</f>
        <v>1</v>
      </c>
      <c r="D504" s="435" t="s">
        <v>897</v>
      </c>
      <c r="E504" s="435" t="s">
        <v>1944</v>
      </c>
      <c r="F504" s="435" t="s">
        <v>1945</v>
      </c>
      <c r="G504" s="435">
        <v>4</v>
      </c>
      <c r="H504" s="435" t="s">
        <v>900</v>
      </c>
    </row>
    <row r="505" spans="1:10" ht="13.5">
      <c r="A505" s="636" t="str">
        <f t="shared" si="7"/>
        <v>碩田サッカースポーツ少年団_2</v>
      </c>
      <c r="B505" s="435" t="s">
        <v>334</v>
      </c>
      <c r="C505" s="435" t="str">
        <f>("2")</f>
        <v>2</v>
      </c>
      <c r="D505" s="435" t="s">
        <v>908</v>
      </c>
      <c r="E505" s="435" t="s">
        <v>1946</v>
      </c>
      <c r="F505" s="435" t="s">
        <v>1947</v>
      </c>
      <c r="G505" s="435">
        <v>3</v>
      </c>
      <c r="H505" s="435" t="s">
        <v>911</v>
      </c>
      <c r="J505" s="435" t="s">
        <v>305</v>
      </c>
    </row>
    <row r="506" spans="1:8" ht="13.5">
      <c r="A506" s="636" t="str">
        <f t="shared" si="7"/>
        <v>碩田サッカースポーツ少年団_3</v>
      </c>
      <c r="B506" s="435" t="s">
        <v>334</v>
      </c>
      <c r="C506" s="435" t="str">
        <f>("3")</f>
        <v>3</v>
      </c>
      <c r="D506" s="435" t="s">
        <v>908</v>
      </c>
      <c r="E506" s="435" t="s">
        <v>1948</v>
      </c>
      <c r="F506" s="435" t="s">
        <v>1949</v>
      </c>
      <c r="G506" s="435">
        <v>3</v>
      </c>
      <c r="H506" s="435" t="s">
        <v>911</v>
      </c>
    </row>
    <row r="507" spans="1:8" ht="13.5">
      <c r="A507" s="636" t="str">
        <f t="shared" si="7"/>
        <v>碩田サッカースポーツ少年団_4</v>
      </c>
      <c r="B507" s="435" t="s">
        <v>334</v>
      </c>
      <c r="C507" s="435" t="str">
        <f>("4")</f>
        <v>4</v>
      </c>
      <c r="D507" s="435" t="s">
        <v>908</v>
      </c>
      <c r="E507" s="435" t="s">
        <v>1950</v>
      </c>
      <c r="F507" s="435" t="s">
        <v>1951</v>
      </c>
      <c r="G507" s="435">
        <v>4</v>
      </c>
      <c r="H507" s="435" t="s">
        <v>911</v>
      </c>
    </row>
    <row r="508" spans="1:8" ht="13.5">
      <c r="A508" s="636" t="str">
        <f t="shared" si="7"/>
        <v>碩田サッカースポーツ少年団_5</v>
      </c>
      <c r="B508" s="435" t="s">
        <v>334</v>
      </c>
      <c r="C508" s="435" t="str">
        <f>("5")</f>
        <v>5</v>
      </c>
      <c r="D508" s="435" t="s">
        <v>908</v>
      </c>
      <c r="E508" s="435" t="s">
        <v>1952</v>
      </c>
      <c r="F508" s="435" t="s">
        <v>1953</v>
      </c>
      <c r="G508" s="435">
        <v>4</v>
      </c>
      <c r="H508" s="435" t="s">
        <v>900</v>
      </c>
    </row>
    <row r="509" spans="1:8" ht="13.5">
      <c r="A509" s="636" t="str">
        <f t="shared" si="7"/>
        <v>碩田サッカースポーツ少年団_6</v>
      </c>
      <c r="B509" s="435" t="s">
        <v>334</v>
      </c>
      <c r="C509" s="435" t="str">
        <f>("6")</f>
        <v>6</v>
      </c>
      <c r="D509" s="435" t="s">
        <v>908</v>
      </c>
      <c r="E509" s="435" t="s">
        <v>1954</v>
      </c>
      <c r="F509" s="435" t="s">
        <v>1955</v>
      </c>
      <c r="G509" s="435">
        <v>4</v>
      </c>
      <c r="H509" s="435" t="s">
        <v>900</v>
      </c>
    </row>
    <row r="510" spans="1:8" ht="13.5">
      <c r="A510" s="636" t="str">
        <f t="shared" si="7"/>
        <v>碩田サッカースポーツ少年団_7</v>
      </c>
      <c r="B510" s="435" t="s">
        <v>334</v>
      </c>
      <c r="C510" s="435" t="str">
        <f>("7")</f>
        <v>7</v>
      </c>
      <c r="D510" s="435" t="s">
        <v>901</v>
      </c>
      <c r="E510" s="435" t="s">
        <v>1956</v>
      </c>
      <c r="F510" s="435" t="s">
        <v>1957</v>
      </c>
      <c r="G510" s="435">
        <v>4</v>
      </c>
      <c r="H510" s="435" t="s">
        <v>900</v>
      </c>
    </row>
    <row r="511" spans="1:8" ht="13.5">
      <c r="A511" s="636" t="str">
        <f t="shared" si="7"/>
        <v>碩田サッカースポーツ少年団_8</v>
      </c>
      <c r="B511" s="435" t="s">
        <v>334</v>
      </c>
      <c r="C511" s="435" t="str">
        <f>("8")</f>
        <v>8</v>
      </c>
      <c r="D511" s="435" t="s">
        <v>901</v>
      </c>
      <c r="E511" s="435" t="s">
        <v>1958</v>
      </c>
      <c r="F511" s="435" t="s">
        <v>1959</v>
      </c>
      <c r="G511" s="435">
        <v>4</v>
      </c>
      <c r="H511" s="435" t="s">
        <v>900</v>
      </c>
    </row>
    <row r="512" spans="1:8" ht="13.5">
      <c r="A512" s="636" t="str">
        <f t="shared" si="7"/>
        <v>碩田サッカースポーツ少年団_9</v>
      </c>
      <c r="B512" s="435" t="s">
        <v>334</v>
      </c>
      <c r="C512" s="435" t="str">
        <f>("9")</f>
        <v>9</v>
      </c>
      <c r="D512" s="435" t="s">
        <v>926</v>
      </c>
      <c r="E512" s="435" t="s">
        <v>1960</v>
      </c>
      <c r="F512" s="435" t="s">
        <v>1961</v>
      </c>
      <c r="G512" s="435">
        <v>4</v>
      </c>
      <c r="H512" s="435" t="s">
        <v>900</v>
      </c>
    </row>
    <row r="513" spans="1:9" ht="13.5">
      <c r="A513" s="636" t="str">
        <f aca="true" t="shared" si="8" ref="A513:A576">CONCATENATE(B513,"_",C513)</f>
        <v>碩田サッカースポーツ少年団_10</v>
      </c>
      <c r="B513" s="435" t="s">
        <v>334</v>
      </c>
      <c r="C513" s="435" t="str">
        <f>("10")</f>
        <v>10</v>
      </c>
      <c r="D513" s="435" t="s">
        <v>901</v>
      </c>
      <c r="E513" s="435" t="s">
        <v>1962</v>
      </c>
      <c r="F513" s="435" t="s">
        <v>1963</v>
      </c>
      <c r="G513" s="435">
        <v>5</v>
      </c>
      <c r="H513" s="435" t="s">
        <v>900</v>
      </c>
      <c r="I513" s="435" t="s">
        <v>15</v>
      </c>
    </row>
    <row r="514" spans="1:8" ht="13.5">
      <c r="A514" s="636" t="str">
        <f t="shared" si="8"/>
        <v>碩田サッカースポーツ少年団_11</v>
      </c>
      <c r="B514" s="435" t="s">
        <v>334</v>
      </c>
      <c r="C514" s="435" t="str">
        <f>("11")</f>
        <v>11</v>
      </c>
      <c r="D514" s="435" t="s">
        <v>901</v>
      </c>
      <c r="E514" s="435" t="s">
        <v>1964</v>
      </c>
      <c r="F514" s="435" t="s">
        <v>1965</v>
      </c>
      <c r="G514" s="435">
        <v>5</v>
      </c>
      <c r="H514" s="435" t="s">
        <v>900</v>
      </c>
    </row>
    <row r="515" spans="1:8" ht="13.5">
      <c r="A515" s="636" t="str">
        <f t="shared" si="8"/>
        <v>碩田サッカースポーツ少年団_12</v>
      </c>
      <c r="B515" s="435" t="s">
        <v>334</v>
      </c>
      <c r="C515" s="435" t="str">
        <f>("12")</f>
        <v>12</v>
      </c>
      <c r="D515" s="435" t="s">
        <v>926</v>
      </c>
      <c r="E515" s="435" t="s">
        <v>1966</v>
      </c>
      <c r="F515" s="435" t="s">
        <v>1967</v>
      </c>
      <c r="G515" s="435">
        <v>3</v>
      </c>
      <c r="H515" s="435" t="s">
        <v>900</v>
      </c>
    </row>
    <row r="516" spans="1:8" ht="13.5">
      <c r="A516" s="636" t="str">
        <f t="shared" si="8"/>
        <v>碩田サッカースポーツ少年団_13</v>
      </c>
      <c r="B516" s="435" t="s">
        <v>334</v>
      </c>
      <c r="C516" s="435" t="str">
        <f>("13")</f>
        <v>13</v>
      </c>
      <c r="D516" s="435" t="s">
        <v>926</v>
      </c>
      <c r="E516" s="435" t="s">
        <v>1968</v>
      </c>
      <c r="F516" s="435" t="s">
        <v>1969</v>
      </c>
      <c r="G516" s="435">
        <v>3</v>
      </c>
      <c r="H516" s="435" t="s">
        <v>900</v>
      </c>
    </row>
    <row r="517" spans="1:8" ht="13.5">
      <c r="A517" s="636" t="str">
        <f t="shared" si="8"/>
        <v>碩田サッカースポーツ少年団_14</v>
      </c>
      <c r="B517" s="435" t="s">
        <v>334</v>
      </c>
      <c r="C517" s="435" t="str">
        <f>("14")</f>
        <v>14</v>
      </c>
      <c r="D517" s="435" t="s">
        <v>926</v>
      </c>
      <c r="E517" s="435" t="s">
        <v>1970</v>
      </c>
      <c r="F517" s="435" t="s">
        <v>1971</v>
      </c>
      <c r="G517" s="435">
        <v>3</v>
      </c>
      <c r="H517" s="435" t="s">
        <v>900</v>
      </c>
    </row>
    <row r="518" spans="1:8" ht="13.5">
      <c r="A518" s="636" t="str">
        <f t="shared" si="8"/>
        <v>碩田サッカースポーツ少年団_15</v>
      </c>
      <c r="B518" s="435" t="s">
        <v>334</v>
      </c>
      <c r="C518" s="435" t="str">
        <f>("15")</f>
        <v>15</v>
      </c>
      <c r="D518" s="435" t="s">
        <v>908</v>
      </c>
      <c r="E518" s="435" t="s">
        <v>1972</v>
      </c>
      <c r="F518" s="435" t="s">
        <v>1973</v>
      </c>
      <c r="G518" s="435">
        <v>3</v>
      </c>
      <c r="H518" s="435" t="s">
        <v>900</v>
      </c>
    </row>
    <row r="519" spans="1:8" ht="13.5">
      <c r="A519" s="636" t="str">
        <f t="shared" si="8"/>
        <v>碩田サッカースポーツ少年団_16</v>
      </c>
      <c r="B519" s="435" t="s">
        <v>334</v>
      </c>
      <c r="C519" s="435" t="str">
        <f>("16")</f>
        <v>16</v>
      </c>
      <c r="D519" s="435" t="s">
        <v>897</v>
      </c>
      <c r="E519" s="435" t="s">
        <v>1974</v>
      </c>
      <c r="F519" s="435" t="s">
        <v>1975</v>
      </c>
      <c r="G519" s="435">
        <v>3</v>
      </c>
      <c r="H519" s="435" t="s">
        <v>900</v>
      </c>
    </row>
    <row r="520" spans="1:8" ht="13.5">
      <c r="A520" s="636" t="str">
        <f t="shared" si="8"/>
        <v>春日ＳＳＳ_1</v>
      </c>
      <c r="B520" s="435" t="s">
        <v>322</v>
      </c>
      <c r="C520" s="435" t="str">
        <f>("1")</f>
        <v>1</v>
      </c>
      <c r="D520" s="435" t="s">
        <v>897</v>
      </c>
      <c r="E520" s="435" t="s">
        <v>1976</v>
      </c>
      <c r="F520" s="435" t="s">
        <v>1977</v>
      </c>
      <c r="G520" s="435">
        <v>4</v>
      </c>
      <c r="H520" s="435" t="s">
        <v>900</v>
      </c>
    </row>
    <row r="521" spans="1:8" ht="13.5">
      <c r="A521" s="636" t="str">
        <f t="shared" si="8"/>
        <v>春日ＳＳＳ_2</v>
      </c>
      <c r="B521" s="435" t="s">
        <v>322</v>
      </c>
      <c r="C521" s="435" t="str">
        <f>("2")</f>
        <v>2</v>
      </c>
      <c r="D521" s="435" t="s">
        <v>908</v>
      </c>
      <c r="E521" s="435" t="s">
        <v>1978</v>
      </c>
      <c r="F521" s="435" t="s">
        <v>1979</v>
      </c>
      <c r="G521" s="435">
        <v>2</v>
      </c>
      <c r="H521" s="435" t="s">
        <v>900</v>
      </c>
    </row>
    <row r="522" spans="1:8" ht="13.5">
      <c r="A522" s="636" t="str">
        <f t="shared" si="8"/>
        <v>春日ＳＳＳ_3</v>
      </c>
      <c r="B522" s="435" t="s">
        <v>322</v>
      </c>
      <c r="C522" s="435" t="str">
        <f>("3")</f>
        <v>3</v>
      </c>
      <c r="D522" s="435" t="s">
        <v>908</v>
      </c>
      <c r="E522" s="435" t="s">
        <v>1980</v>
      </c>
      <c r="F522" s="435" t="s">
        <v>1981</v>
      </c>
      <c r="G522" s="435">
        <v>3</v>
      </c>
      <c r="H522" s="435" t="s">
        <v>911</v>
      </c>
    </row>
    <row r="523" spans="1:8" ht="13.5">
      <c r="A523" s="636" t="str">
        <f t="shared" si="8"/>
        <v>春日ＳＳＳ_4</v>
      </c>
      <c r="B523" s="435" t="s">
        <v>322</v>
      </c>
      <c r="C523" s="435" t="str">
        <f>("4")</f>
        <v>4</v>
      </c>
      <c r="D523" s="435" t="s">
        <v>908</v>
      </c>
      <c r="E523" s="435" t="s">
        <v>1982</v>
      </c>
      <c r="F523" s="435" t="s">
        <v>1983</v>
      </c>
      <c r="G523" s="435">
        <v>2</v>
      </c>
      <c r="H523" s="435" t="s">
        <v>911</v>
      </c>
    </row>
    <row r="524" spans="1:8" ht="13.5">
      <c r="A524" s="636" t="str">
        <f t="shared" si="8"/>
        <v>春日ＳＳＳ_5</v>
      </c>
      <c r="B524" s="435" t="s">
        <v>322</v>
      </c>
      <c r="C524" s="435" t="str">
        <f>("5")</f>
        <v>5</v>
      </c>
      <c r="D524" s="435" t="s">
        <v>908</v>
      </c>
      <c r="E524" s="435" t="s">
        <v>1984</v>
      </c>
      <c r="F524" s="435" t="s">
        <v>1985</v>
      </c>
      <c r="G524" s="435">
        <v>4</v>
      </c>
      <c r="H524" s="435" t="s">
        <v>900</v>
      </c>
    </row>
    <row r="525" spans="1:8" ht="13.5">
      <c r="A525" s="636" t="str">
        <f t="shared" si="8"/>
        <v>春日ＳＳＳ_6</v>
      </c>
      <c r="B525" s="435" t="s">
        <v>322</v>
      </c>
      <c r="C525" s="435" t="str">
        <f>("6")</f>
        <v>6</v>
      </c>
      <c r="D525" s="435" t="s">
        <v>901</v>
      </c>
      <c r="E525" s="435" t="s">
        <v>1986</v>
      </c>
      <c r="F525" s="435" t="s">
        <v>1987</v>
      </c>
      <c r="G525" s="435">
        <v>5</v>
      </c>
      <c r="H525" s="435" t="s">
        <v>900</v>
      </c>
    </row>
    <row r="526" spans="1:8" ht="13.5">
      <c r="A526" s="636" t="str">
        <f t="shared" si="8"/>
        <v>春日ＳＳＳ_7</v>
      </c>
      <c r="B526" s="435" t="s">
        <v>322</v>
      </c>
      <c r="C526" s="435" t="str">
        <f>("7")</f>
        <v>7</v>
      </c>
      <c r="D526" s="435" t="s">
        <v>901</v>
      </c>
      <c r="E526" s="435" t="s">
        <v>1988</v>
      </c>
      <c r="F526" s="435" t="s">
        <v>1989</v>
      </c>
      <c r="G526" s="435">
        <v>4</v>
      </c>
      <c r="H526" s="435" t="s">
        <v>900</v>
      </c>
    </row>
    <row r="527" spans="1:8" ht="13.5">
      <c r="A527" s="636" t="str">
        <f t="shared" si="8"/>
        <v>春日ＳＳＳ_8</v>
      </c>
      <c r="B527" s="435" t="s">
        <v>322</v>
      </c>
      <c r="C527" s="435" t="str">
        <f>("8")</f>
        <v>8</v>
      </c>
      <c r="D527" s="435" t="s">
        <v>901</v>
      </c>
      <c r="E527" s="435" t="s">
        <v>1990</v>
      </c>
      <c r="F527" s="435" t="s">
        <v>1991</v>
      </c>
      <c r="G527" s="435">
        <v>4</v>
      </c>
      <c r="H527" s="435" t="s">
        <v>900</v>
      </c>
    </row>
    <row r="528" spans="1:8" ht="13.5">
      <c r="A528" s="636" t="str">
        <f t="shared" si="8"/>
        <v>春日ＳＳＳ_9</v>
      </c>
      <c r="B528" s="435" t="s">
        <v>322</v>
      </c>
      <c r="C528" s="435" t="str">
        <f>("9")</f>
        <v>9</v>
      </c>
      <c r="D528" s="435" t="s">
        <v>926</v>
      </c>
      <c r="E528" s="435" t="s">
        <v>1992</v>
      </c>
      <c r="F528" s="435" t="s">
        <v>1993</v>
      </c>
      <c r="G528" s="435">
        <v>2</v>
      </c>
      <c r="H528" s="435" t="s">
        <v>900</v>
      </c>
    </row>
    <row r="529" spans="1:9" ht="13.5">
      <c r="A529" s="636" t="str">
        <f t="shared" si="8"/>
        <v>春日ＳＳＳ_10</v>
      </c>
      <c r="B529" s="435" t="s">
        <v>322</v>
      </c>
      <c r="C529" s="435" t="str">
        <f>("10")</f>
        <v>10</v>
      </c>
      <c r="D529" s="435" t="s">
        <v>908</v>
      </c>
      <c r="E529" s="435" t="s">
        <v>1994</v>
      </c>
      <c r="F529" s="435" t="s">
        <v>1995</v>
      </c>
      <c r="G529" s="435">
        <v>5</v>
      </c>
      <c r="H529" s="435" t="s">
        <v>900</v>
      </c>
      <c r="I529" s="435" t="s">
        <v>15</v>
      </c>
    </row>
    <row r="530" spans="1:8" ht="13.5">
      <c r="A530" s="636" t="str">
        <f t="shared" si="8"/>
        <v>春日ＳＳＳ_11</v>
      </c>
      <c r="B530" s="435" t="s">
        <v>322</v>
      </c>
      <c r="C530" s="435" t="str">
        <f>("11")</f>
        <v>11</v>
      </c>
      <c r="D530" s="435" t="s">
        <v>901</v>
      </c>
      <c r="E530" s="435" t="s">
        <v>1996</v>
      </c>
      <c r="F530" s="435" t="s">
        <v>1997</v>
      </c>
      <c r="G530" s="435">
        <v>4</v>
      </c>
      <c r="H530" s="435" t="s">
        <v>900</v>
      </c>
    </row>
    <row r="531" spans="1:8" ht="13.5">
      <c r="A531" s="636" t="str">
        <f t="shared" si="8"/>
        <v>春日ＳＳＳ_12</v>
      </c>
      <c r="B531" s="435" t="s">
        <v>322</v>
      </c>
      <c r="C531" s="435" t="str">
        <f>("12")</f>
        <v>12</v>
      </c>
      <c r="D531" s="435" t="s">
        <v>908</v>
      </c>
      <c r="E531" s="435" t="s">
        <v>1998</v>
      </c>
      <c r="F531" s="435" t="s">
        <v>1999</v>
      </c>
      <c r="G531" s="435">
        <v>2</v>
      </c>
      <c r="H531" s="435" t="s">
        <v>900</v>
      </c>
    </row>
    <row r="532" spans="1:8" ht="13.5">
      <c r="A532" s="636" t="str">
        <f t="shared" si="8"/>
        <v>春日ＳＳＳ_13</v>
      </c>
      <c r="B532" s="435" t="s">
        <v>322</v>
      </c>
      <c r="C532" s="435" t="str">
        <f>("13")</f>
        <v>13</v>
      </c>
      <c r="D532" s="435" t="s">
        <v>901</v>
      </c>
      <c r="E532" s="435" t="s">
        <v>2000</v>
      </c>
      <c r="F532" s="435" t="s">
        <v>2001</v>
      </c>
      <c r="G532" s="435">
        <v>2</v>
      </c>
      <c r="H532" s="435" t="s">
        <v>900</v>
      </c>
    </row>
    <row r="533" spans="1:8" ht="13.5">
      <c r="A533" s="636" t="str">
        <f t="shared" si="8"/>
        <v>春日ＳＳＳ_14</v>
      </c>
      <c r="B533" s="435" t="s">
        <v>322</v>
      </c>
      <c r="C533" s="435" t="str">
        <f>("14")</f>
        <v>14</v>
      </c>
      <c r="D533" s="435" t="s">
        <v>926</v>
      </c>
      <c r="E533" s="435" t="s">
        <v>2002</v>
      </c>
      <c r="F533" s="435" t="s">
        <v>2003</v>
      </c>
      <c r="G533" s="435">
        <v>2</v>
      </c>
      <c r="H533" s="435" t="s">
        <v>911</v>
      </c>
    </row>
    <row r="534" spans="1:8" ht="13.5">
      <c r="A534" s="636" t="str">
        <f t="shared" si="8"/>
        <v>春日ＳＳＳ_15</v>
      </c>
      <c r="B534" s="435" t="s">
        <v>322</v>
      </c>
      <c r="C534" s="435" t="str">
        <f>("15")</f>
        <v>15</v>
      </c>
      <c r="D534" s="435" t="s">
        <v>901</v>
      </c>
      <c r="E534" s="435" t="s">
        <v>2004</v>
      </c>
      <c r="F534" s="435" t="s">
        <v>2005</v>
      </c>
      <c r="G534" s="435">
        <v>2</v>
      </c>
      <c r="H534" s="435" t="s">
        <v>911</v>
      </c>
    </row>
    <row r="535" spans="1:8" ht="13.5">
      <c r="A535" s="636" t="str">
        <f t="shared" si="8"/>
        <v>春日ＳＳＳ_16</v>
      </c>
      <c r="B535" s="435" t="s">
        <v>322</v>
      </c>
      <c r="C535" s="435" t="str">
        <f>("16")</f>
        <v>16</v>
      </c>
      <c r="D535" s="435" t="s">
        <v>897</v>
      </c>
      <c r="E535" s="435" t="s">
        <v>2006</v>
      </c>
      <c r="F535" s="435" t="s">
        <v>2007</v>
      </c>
      <c r="G535" s="435">
        <v>2</v>
      </c>
      <c r="H535" s="435" t="s">
        <v>900</v>
      </c>
    </row>
    <row r="536" spans="1:8" ht="13.5">
      <c r="A536" s="636" t="str">
        <f t="shared" si="8"/>
        <v>南大分サッカー少年団_1</v>
      </c>
      <c r="B536" s="435" t="s">
        <v>349</v>
      </c>
      <c r="C536" s="435" t="str">
        <f>("1")</f>
        <v>1</v>
      </c>
      <c r="D536" s="435" t="s">
        <v>897</v>
      </c>
      <c r="E536" s="435" t="s">
        <v>2008</v>
      </c>
      <c r="F536" s="435" t="s">
        <v>2009</v>
      </c>
      <c r="G536" s="435">
        <v>4</v>
      </c>
      <c r="H536" s="435" t="s">
        <v>900</v>
      </c>
    </row>
    <row r="537" spans="1:8" ht="13.5">
      <c r="A537" s="636" t="str">
        <f t="shared" si="8"/>
        <v>南大分サッカー少年団_3</v>
      </c>
      <c r="B537" s="435" t="s">
        <v>349</v>
      </c>
      <c r="C537" s="435" t="str">
        <f>("3")</f>
        <v>3</v>
      </c>
      <c r="D537" s="435" t="s">
        <v>908</v>
      </c>
      <c r="E537" s="435" t="s">
        <v>2010</v>
      </c>
      <c r="F537" s="435" t="s">
        <v>2011</v>
      </c>
      <c r="G537" s="435">
        <v>5</v>
      </c>
      <c r="H537" s="435" t="s">
        <v>900</v>
      </c>
    </row>
    <row r="538" spans="1:8" ht="13.5">
      <c r="A538" s="636" t="str">
        <f t="shared" si="8"/>
        <v>南大分サッカー少年団_4</v>
      </c>
      <c r="B538" s="435" t="s">
        <v>349</v>
      </c>
      <c r="C538" s="435" t="str">
        <f>("4")</f>
        <v>4</v>
      </c>
      <c r="D538" s="435" t="s">
        <v>908</v>
      </c>
      <c r="E538" s="435" t="s">
        <v>2012</v>
      </c>
      <c r="F538" s="435" t="s">
        <v>2013</v>
      </c>
      <c r="G538" s="435">
        <v>5</v>
      </c>
      <c r="H538" s="435" t="s">
        <v>900</v>
      </c>
    </row>
    <row r="539" spans="1:9" ht="13.5">
      <c r="A539" s="636" t="str">
        <f t="shared" si="8"/>
        <v>南大分サッカー少年団_6</v>
      </c>
      <c r="B539" s="435" t="s">
        <v>349</v>
      </c>
      <c r="C539" s="435" t="str">
        <f>("6")</f>
        <v>6</v>
      </c>
      <c r="D539" s="435" t="s">
        <v>901</v>
      </c>
      <c r="E539" s="435" t="s">
        <v>2014</v>
      </c>
      <c r="F539" s="435" t="s">
        <v>2015</v>
      </c>
      <c r="G539" s="435">
        <v>5</v>
      </c>
      <c r="H539" s="435" t="s">
        <v>900</v>
      </c>
      <c r="I539" s="435" t="s">
        <v>15</v>
      </c>
    </row>
    <row r="540" spans="1:8" ht="13.5">
      <c r="A540" s="636" t="str">
        <f t="shared" si="8"/>
        <v>南大分サッカー少年団_7</v>
      </c>
      <c r="B540" s="435" t="s">
        <v>349</v>
      </c>
      <c r="C540" s="435" t="str">
        <f>("7")</f>
        <v>7</v>
      </c>
      <c r="D540" s="435" t="s">
        <v>926</v>
      </c>
      <c r="E540" s="435" t="s">
        <v>2016</v>
      </c>
      <c r="F540" s="435" t="s">
        <v>2017</v>
      </c>
      <c r="G540" s="435">
        <v>3</v>
      </c>
      <c r="H540" s="435" t="s">
        <v>900</v>
      </c>
    </row>
    <row r="541" spans="1:8" ht="13.5">
      <c r="A541" s="636" t="str">
        <f t="shared" si="8"/>
        <v>南大分サッカー少年団_8</v>
      </c>
      <c r="B541" s="435" t="s">
        <v>349</v>
      </c>
      <c r="C541" s="435" t="str">
        <f>("8")</f>
        <v>8</v>
      </c>
      <c r="D541" s="435" t="s">
        <v>908</v>
      </c>
      <c r="E541" s="435" t="s">
        <v>2018</v>
      </c>
      <c r="F541" s="435" t="s">
        <v>2019</v>
      </c>
      <c r="G541" s="435">
        <v>4</v>
      </c>
      <c r="H541" s="435" t="s">
        <v>911</v>
      </c>
    </row>
    <row r="542" spans="1:8" ht="13.5">
      <c r="A542" s="636" t="str">
        <f t="shared" si="8"/>
        <v>南大分サッカー少年団_9</v>
      </c>
      <c r="B542" s="435" t="s">
        <v>349</v>
      </c>
      <c r="C542" s="435" t="str">
        <f>("9")</f>
        <v>9</v>
      </c>
      <c r="D542" s="435" t="s">
        <v>908</v>
      </c>
      <c r="E542" s="435" t="s">
        <v>2020</v>
      </c>
      <c r="F542" s="435" t="s">
        <v>2021</v>
      </c>
      <c r="G542" s="435">
        <v>5</v>
      </c>
      <c r="H542" s="435" t="s">
        <v>911</v>
      </c>
    </row>
    <row r="543" spans="1:8" ht="13.5">
      <c r="A543" s="636" t="str">
        <f t="shared" si="8"/>
        <v>南大分サッカー少年団_10</v>
      </c>
      <c r="B543" s="435" t="s">
        <v>349</v>
      </c>
      <c r="C543" s="435" t="str">
        <f>("10")</f>
        <v>10</v>
      </c>
      <c r="D543" s="435" t="s">
        <v>901</v>
      </c>
      <c r="E543" s="435" t="s">
        <v>2022</v>
      </c>
      <c r="F543" s="435" t="s">
        <v>2023</v>
      </c>
      <c r="G543" s="435">
        <v>3</v>
      </c>
      <c r="H543" s="435" t="s">
        <v>900</v>
      </c>
    </row>
    <row r="544" spans="1:8" ht="13.5">
      <c r="A544" s="636" t="str">
        <f t="shared" si="8"/>
        <v>南大分サッカー少年団_11</v>
      </c>
      <c r="B544" s="435" t="s">
        <v>349</v>
      </c>
      <c r="C544" s="435" t="str">
        <f>("11")</f>
        <v>11</v>
      </c>
      <c r="D544" s="435" t="s">
        <v>926</v>
      </c>
      <c r="E544" s="435" t="s">
        <v>2024</v>
      </c>
      <c r="F544" s="435" t="s">
        <v>2025</v>
      </c>
      <c r="G544" s="435">
        <v>3</v>
      </c>
      <c r="H544" s="435" t="s">
        <v>900</v>
      </c>
    </row>
    <row r="545" spans="1:10" ht="13.5">
      <c r="A545" s="636" t="str">
        <f t="shared" si="8"/>
        <v>南大分サッカー少年団_15</v>
      </c>
      <c r="B545" s="435" t="s">
        <v>349</v>
      </c>
      <c r="C545" s="435" t="str">
        <f>("15")</f>
        <v>15</v>
      </c>
      <c r="D545" s="435" t="s">
        <v>901</v>
      </c>
      <c r="E545" s="435" t="s">
        <v>2026</v>
      </c>
      <c r="F545" s="435" t="s">
        <v>2027</v>
      </c>
      <c r="G545" s="435">
        <v>5</v>
      </c>
      <c r="H545" s="435" t="s">
        <v>911</v>
      </c>
      <c r="J545" s="435" t="s">
        <v>336</v>
      </c>
    </row>
    <row r="546" spans="1:8" ht="13.5">
      <c r="A546" s="636" t="str">
        <f t="shared" si="8"/>
        <v>南大分サッカー少年団_17</v>
      </c>
      <c r="B546" s="435" t="s">
        <v>349</v>
      </c>
      <c r="C546" s="435" t="str">
        <f>("17")</f>
        <v>17</v>
      </c>
      <c r="D546" s="435" t="s">
        <v>908</v>
      </c>
      <c r="E546" s="435" t="s">
        <v>2028</v>
      </c>
      <c r="F546" s="435" t="s">
        <v>2029</v>
      </c>
      <c r="G546" s="435">
        <v>3</v>
      </c>
      <c r="H546" s="435" t="s">
        <v>900</v>
      </c>
    </row>
    <row r="547" spans="1:8" ht="13.5">
      <c r="A547" s="636" t="str">
        <f t="shared" si="8"/>
        <v>南大分サッカー少年団_18</v>
      </c>
      <c r="B547" s="435" t="s">
        <v>349</v>
      </c>
      <c r="C547" s="435" t="str">
        <f>("18")</f>
        <v>18</v>
      </c>
      <c r="D547" s="435" t="s">
        <v>901</v>
      </c>
      <c r="E547" s="435" t="s">
        <v>2030</v>
      </c>
      <c r="F547" s="435" t="s">
        <v>2031</v>
      </c>
      <c r="G547" s="435">
        <v>3</v>
      </c>
      <c r="H547" s="435" t="s">
        <v>900</v>
      </c>
    </row>
    <row r="548" spans="1:8" ht="13.5">
      <c r="A548" s="636" t="str">
        <f t="shared" si="8"/>
        <v>アトレチコエラン横瀬_1</v>
      </c>
      <c r="B548" s="435" t="s">
        <v>286</v>
      </c>
      <c r="C548" s="435" t="str">
        <f>("1")</f>
        <v>1</v>
      </c>
      <c r="D548" s="435" t="s">
        <v>897</v>
      </c>
      <c r="E548" s="435" t="s">
        <v>2032</v>
      </c>
      <c r="F548" s="435" t="s">
        <v>2033</v>
      </c>
      <c r="G548" s="435">
        <v>3</v>
      </c>
      <c r="H548" s="435" t="s">
        <v>900</v>
      </c>
    </row>
    <row r="549" spans="1:8" ht="13.5">
      <c r="A549" s="636" t="str">
        <f t="shared" si="8"/>
        <v>アトレチコエラン横瀬_2</v>
      </c>
      <c r="B549" s="435" t="s">
        <v>286</v>
      </c>
      <c r="C549" s="435" t="str">
        <f>("2")</f>
        <v>2</v>
      </c>
      <c r="D549" s="435" t="s">
        <v>908</v>
      </c>
      <c r="E549" s="435" t="s">
        <v>2034</v>
      </c>
      <c r="F549" s="435" t="s">
        <v>2035</v>
      </c>
      <c r="G549" s="435">
        <v>3</v>
      </c>
      <c r="H549" s="435" t="s">
        <v>900</v>
      </c>
    </row>
    <row r="550" spans="1:8" ht="13.5">
      <c r="A550" s="636" t="str">
        <f t="shared" si="8"/>
        <v>アトレチコエラン横瀬_3</v>
      </c>
      <c r="B550" s="435" t="s">
        <v>286</v>
      </c>
      <c r="C550" s="435" t="str">
        <f>("3")</f>
        <v>3</v>
      </c>
      <c r="D550" s="435" t="s">
        <v>908</v>
      </c>
      <c r="E550" s="435" t="s">
        <v>2036</v>
      </c>
      <c r="F550" s="435" t="s">
        <v>2037</v>
      </c>
      <c r="G550" s="435">
        <v>3</v>
      </c>
      <c r="H550" s="435" t="s">
        <v>900</v>
      </c>
    </row>
    <row r="551" spans="1:8" ht="13.5">
      <c r="A551" s="636" t="str">
        <f t="shared" si="8"/>
        <v>アトレチコエラン横瀬_4</v>
      </c>
      <c r="B551" s="435" t="s">
        <v>286</v>
      </c>
      <c r="C551" s="435" t="str">
        <f>("4")</f>
        <v>4</v>
      </c>
      <c r="D551" s="435" t="s">
        <v>926</v>
      </c>
      <c r="E551" s="435" t="s">
        <v>2038</v>
      </c>
      <c r="F551" s="435" t="s">
        <v>2039</v>
      </c>
      <c r="G551" s="435">
        <v>5</v>
      </c>
      <c r="H551" s="435" t="s">
        <v>900</v>
      </c>
    </row>
    <row r="552" spans="1:8" ht="13.5">
      <c r="A552" s="636" t="str">
        <f t="shared" si="8"/>
        <v>アトレチコエラン横瀬_5</v>
      </c>
      <c r="B552" s="435" t="s">
        <v>286</v>
      </c>
      <c r="C552" s="435" t="str">
        <f>("5")</f>
        <v>5</v>
      </c>
      <c r="D552" s="435" t="s">
        <v>908</v>
      </c>
      <c r="E552" s="435" t="s">
        <v>2040</v>
      </c>
      <c r="F552" s="435" t="s">
        <v>2041</v>
      </c>
      <c r="G552" s="435">
        <v>3</v>
      </c>
      <c r="H552" s="435" t="s">
        <v>900</v>
      </c>
    </row>
    <row r="553" spans="1:8" ht="13.5">
      <c r="A553" s="636" t="str">
        <f t="shared" si="8"/>
        <v>アトレチコエラン横瀬_6</v>
      </c>
      <c r="B553" s="435" t="s">
        <v>286</v>
      </c>
      <c r="C553" s="435" t="str">
        <f>("6")</f>
        <v>6</v>
      </c>
      <c r="D553" s="435" t="s">
        <v>901</v>
      </c>
      <c r="E553" s="435" t="s">
        <v>2042</v>
      </c>
      <c r="F553" s="435" t="s">
        <v>2043</v>
      </c>
      <c r="G553" s="435">
        <v>5</v>
      </c>
      <c r="H553" s="435" t="s">
        <v>900</v>
      </c>
    </row>
    <row r="554" spans="1:8" ht="13.5">
      <c r="A554" s="636" t="str">
        <f t="shared" si="8"/>
        <v>アトレチコエラン横瀬_7</v>
      </c>
      <c r="B554" s="435" t="s">
        <v>286</v>
      </c>
      <c r="C554" s="435" t="str">
        <f>("7")</f>
        <v>7</v>
      </c>
      <c r="D554" s="435" t="s">
        <v>901</v>
      </c>
      <c r="E554" s="435" t="s">
        <v>2044</v>
      </c>
      <c r="F554" s="435" t="s">
        <v>2045</v>
      </c>
      <c r="G554" s="435">
        <v>5</v>
      </c>
      <c r="H554" s="435" t="s">
        <v>900</v>
      </c>
    </row>
    <row r="555" spans="1:8" ht="13.5">
      <c r="A555" s="636" t="str">
        <f t="shared" si="8"/>
        <v>アトレチコエラン横瀬_8</v>
      </c>
      <c r="B555" s="435" t="s">
        <v>286</v>
      </c>
      <c r="C555" s="435" t="str">
        <f>("8")</f>
        <v>8</v>
      </c>
      <c r="D555" s="435" t="s">
        <v>901</v>
      </c>
      <c r="E555" s="435" t="s">
        <v>2046</v>
      </c>
      <c r="F555" s="435" t="s">
        <v>2047</v>
      </c>
      <c r="G555" s="435">
        <v>5</v>
      </c>
      <c r="H555" s="435" t="s">
        <v>900</v>
      </c>
    </row>
    <row r="556" spans="1:10" ht="13.5">
      <c r="A556" s="636" t="str">
        <f t="shared" si="8"/>
        <v>アトレチコエラン横瀬_9</v>
      </c>
      <c r="B556" s="435" t="s">
        <v>286</v>
      </c>
      <c r="C556" s="435" t="str">
        <f>("9")</f>
        <v>9</v>
      </c>
      <c r="D556" s="435" t="s">
        <v>901</v>
      </c>
      <c r="E556" s="435" t="s">
        <v>2048</v>
      </c>
      <c r="F556" s="435" t="s">
        <v>2049</v>
      </c>
      <c r="G556" s="435">
        <v>5</v>
      </c>
      <c r="H556" s="435" t="s">
        <v>900</v>
      </c>
      <c r="I556" s="435" t="s">
        <v>15</v>
      </c>
      <c r="J556" s="435" t="s">
        <v>295</v>
      </c>
    </row>
    <row r="557" spans="1:8" ht="13.5">
      <c r="A557" s="636" t="str">
        <f t="shared" si="8"/>
        <v>アトレチコエラン横瀬_10</v>
      </c>
      <c r="B557" s="435" t="s">
        <v>286</v>
      </c>
      <c r="C557" s="435" t="str">
        <f>("10")</f>
        <v>10</v>
      </c>
      <c r="D557" s="435" t="s">
        <v>926</v>
      </c>
      <c r="E557" s="435" t="s">
        <v>2050</v>
      </c>
      <c r="F557" s="435" t="s">
        <v>2051</v>
      </c>
      <c r="G557" s="435">
        <v>4</v>
      </c>
      <c r="H557" s="435" t="s">
        <v>900</v>
      </c>
    </row>
    <row r="558" spans="1:8" ht="13.5">
      <c r="A558" s="636" t="str">
        <f t="shared" si="8"/>
        <v>アトレチコエラン横瀬_11</v>
      </c>
      <c r="B558" s="435" t="s">
        <v>286</v>
      </c>
      <c r="C558" s="435" t="str">
        <f>("11")</f>
        <v>11</v>
      </c>
      <c r="D558" s="435" t="s">
        <v>908</v>
      </c>
      <c r="E558" s="435" t="s">
        <v>2052</v>
      </c>
      <c r="F558" s="435" t="s">
        <v>2053</v>
      </c>
      <c r="G558" s="435">
        <v>5</v>
      </c>
      <c r="H558" s="435" t="s">
        <v>900</v>
      </c>
    </row>
    <row r="559" spans="1:8" ht="13.5">
      <c r="A559" s="636" t="str">
        <f t="shared" si="8"/>
        <v>アトレチコエラン横瀬_12</v>
      </c>
      <c r="B559" s="435" t="s">
        <v>286</v>
      </c>
      <c r="C559" s="435" t="str">
        <f>("12")</f>
        <v>12</v>
      </c>
      <c r="D559" s="435" t="s">
        <v>901</v>
      </c>
      <c r="E559" s="435" t="s">
        <v>2054</v>
      </c>
      <c r="F559" s="435" t="s">
        <v>2055</v>
      </c>
      <c r="G559" s="435">
        <v>4</v>
      </c>
      <c r="H559" s="435" t="s">
        <v>900</v>
      </c>
    </row>
    <row r="560" spans="1:8" ht="13.5">
      <c r="A560" s="636" t="str">
        <f t="shared" si="8"/>
        <v>アトレチコエラン横瀬_13</v>
      </c>
      <c r="B560" s="435" t="s">
        <v>286</v>
      </c>
      <c r="C560" s="435" t="str">
        <f>("13")</f>
        <v>13</v>
      </c>
      <c r="D560" s="435" t="s">
        <v>901</v>
      </c>
      <c r="E560" s="435" t="s">
        <v>2056</v>
      </c>
      <c r="F560" s="435" t="s">
        <v>2057</v>
      </c>
      <c r="G560" s="435">
        <v>4</v>
      </c>
      <c r="H560" s="435" t="s">
        <v>900</v>
      </c>
    </row>
    <row r="561" spans="1:8" ht="13.5">
      <c r="A561" s="636" t="str">
        <f t="shared" si="8"/>
        <v>アトレチコエラン横瀬_14</v>
      </c>
      <c r="B561" s="435" t="s">
        <v>286</v>
      </c>
      <c r="C561" s="435" t="str">
        <f>("14")</f>
        <v>14</v>
      </c>
      <c r="D561" s="435" t="s">
        <v>901</v>
      </c>
      <c r="E561" s="435" t="s">
        <v>2058</v>
      </c>
      <c r="F561" s="435" t="s">
        <v>2059</v>
      </c>
      <c r="G561" s="435">
        <v>2</v>
      </c>
      <c r="H561" s="435" t="s">
        <v>900</v>
      </c>
    </row>
    <row r="562" spans="1:8" ht="13.5">
      <c r="A562" s="636" t="str">
        <f t="shared" si="8"/>
        <v>アトレチコエラン横瀬_15</v>
      </c>
      <c r="B562" s="435" t="s">
        <v>286</v>
      </c>
      <c r="C562" s="435" t="str">
        <f>("15")</f>
        <v>15</v>
      </c>
      <c r="D562" s="435" t="s">
        <v>901</v>
      </c>
      <c r="E562" s="435" t="s">
        <v>2060</v>
      </c>
      <c r="F562" s="435" t="s">
        <v>2061</v>
      </c>
      <c r="G562" s="435">
        <v>3</v>
      </c>
      <c r="H562" s="435" t="s">
        <v>900</v>
      </c>
    </row>
    <row r="563" spans="1:8" ht="13.5">
      <c r="A563" s="636" t="str">
        <f t="shared" si="8"/>
        <v>アトレチコエラン横瀬_16</v>
      </c>
      <c r="B563" s="435" t="s">
        <v>286</v>
      </c>
      <c r="C563" s="435" t="str">
        <f>("16")</f>
        <v>16</v>
      </c>
      <c r="D563" s="435" t="s">
        <v>897</v>
      </c>
      <c r="E563" s="435" t="s">
        <v>2062</v>
      </c>
      <c r="F563" s="435" t="s">
        <v>2063</v>
      </c>
      <c r="G563" s="435">
        <v>4</v>
      </c>
      <c r="H563" s="435" t="s">
        <v>900</v>
      </c>
    </row>
    <row r="564" spans="1:8" ht="13.5">
      <c r="A564" s="636" t="str">
        <f t="shared" si="8"/>
        <v>明野北フットボールクラブ_1</v>
      </c>
      <c r="B564" s="435" t="s">
        <v>272</v>
      </c>
      <c r="C564" s="435" t="str">
        <f>("1")</f>
        <v>1</v>
      </c>
      <c r="D564" s="435" t="s">
        <v>897</v>
      </c>
      <c r="E564" s="435" t="s">
        <v>2064</v>
      </c>
      <c r="F564" s="435" t="s">
        <v>2065</v>
      </c>
      <c r="G564" s="435">
        <v>5</v>
      </c>
      <c r="H564" s="435" t="s">
        <v>900</v>
      </c>
    </row>
    <row r="565" spans="1:10" ht="13.5">
      <c r="A565" s="636" t="str">
        <f t="shared" si="8"/>
        <v>明野北フットボールクラブ_2</v>
      </c>
      <c r="B565" s="435" t="s">
        <v>272</v>
      </c>
      <c r="C565" s="435" t="str">
        <f>("2")</f>
        <v>2</v>
      </c>
      <c r="D565" s="435" t="s">
        <v>901</v>
      </c>
      <c r="E565" s="435" t="s">
        <v>2066</v>
      </c>
      <c r="F565" s="435" t="s">
        <v>2067</v>
      </c>
      <c r="G565" s="435">
        <v>4</v>
      </c>
      <c r="H565" s="435" t="s">
        <v>900</v>
      </c>
      <c r="J565" s="435" t="s">
        <v>2068</v>
      </c>
    </row>
    <row r="566" spans="1:8" ht="13.5">
      <c r="A566" s="636" t="str">
        <f t="shared" si="8"/>
        <v>明野北フットボールクラブ_3</v>
      </c>
      <c r="B566" s="435" t="s">
        <v>272</v>
      </c>
      <c r="C566" s="435" t="str">
        <f>("3")</f>
        <v>3</v>
      </c>
      <c r="D566" s="435" t="s">
        <v>908</v>
      </c>
      <c r="E566" s="435" t="s">
        <v>2069</v>
      </c>
      <c r="F566" s="435" t="s">
        <v>2070</v>
      </c>
      <c r="G566" s="435">
        <v>4</v>
      </c>
      <c r="H566" s="435" t="s">
        <v>900</v>
      </c>
    </row>
    <row r="567" spans="1:8" ht="13.5">
      <c r="A567" s="636" t="str">
        <f t="shared" si="8"/>
        <v>明野北フットボールクラブ_4</v>
      </c>
      <c r="B567" s="435" t="s">
        <v>272</v>
      </c>
      <c r="C567" s="435" t="str">
        <f>("4")</f>
        <v>4</v>
      </c>
      <c r="D567" s="435" t="s">
        <v>908</v>
      </c>
      <c r="E567" s="435" t="s">
        <v>2071</v>
      </c>
      <c r="F567" s="435" t="s">
        <v>2072</v>
      </c>
      <c r="G567" s="435">
        <v>4</v>
      </c>
      <c r="H567" s="435" t="s">
        <v>900</v>
      </c>
    </row>
    <row r="568" spans="1:8" ht="13.5">
      <c r="A568" s="636" t="str">
        <f t="shared" si="8"/>
        <v>明野北フットボールクラブ_5</v>
      </c>
      <c r="B568" s="435" t="s">
        <v>272</v>
      </c>
      <c r="C568" s="435" t="str">
        <f>("5")</f>
        <v>5</v>
      </c>
      <c r="D568" s="435" t="s">
        <v>901</v>
      </c>
      <c r="E568" s="435" t="s">
        <v>2073</v>
      </c>
      <c r="F568" s="435" t="s">
        <v>2074</v>
      </c>
      <c r="G568" s="435">
        <v>4</v>
      </c>
      <c r="H568" s="435" t="s">
        <v>900</v>
      </c>
    </row>
    <row r="569" spans="1:8" ht="13.5">
      <c r="A569" s="636" t="str">
        <f t="shared" si="8"/>
        <v>明野北フットボールクラブ_6</v>
      </c>
      <c r="B569" s="435" t="s">
        <v>272</v>
      </c>
      <c r="C569" s="435" t="str">
        <f>("6")</f>
        <v>6</v>
      </c>
      <c r="D569" s="435" t="s">
        <v>901</v>
      </c>
      <c r="E569" s="435" t="s">
        <v>2075</v>
      </c>
      <c r="F569" s="435" t="s">
        <v>2076</v>
      </c>
      <c r="G569" s="435">
        <v>5</v>
      </c>
      <c r="H569" s="435" t="s">
        <v>900</v>
      </c>
    </row>
    <row r="570" spans="1:8" ht="13.5">
      <c r="A570" s="636" t="str">
        <f t="shared" si="8"/>
        <v>明野北フットボールクラブ_7</v>
      </c>
      <c r="B570" s="435" t="s">
        <v>272</v>
      </c>
      <c r="C570" s="435" t="str">
        <f>("7")</f>
        <v>7</v>
      </c>
      <c r="D570" s="435" t="s">
        <v>901</v>
      </c>
      <c r="E570" s="435" t="s">
        <v>2077</v>
      </c>
      <c r="F570" s="435" t="s">
        <v>2078</v>
      </c>
      <c r="G570" s="435">
        <v>5</v>
      </c>
      <c r="H570" s="435" t="s">
        <v>900</v>
      </c>
    </row>
    <row r="571" spans="1:8" ht="13.5">
      <c r="A571" s="636" t="str">
        <f t="shared" si="8"/>
        <v>明野北フットボールクラブ_8</v>
      </c>
      <c r="B571" s="435" t="s">
        <v>272</v>
      </c>
      <c r="C571" s="435" t="str">
        <f>("8")</f>
        <v>8</v>
      </c>
      <c r="D571" s="435" t="s">
        <v>926</v>
      </c>
      <c r="E571" s="435" t="s">
        <v>2079</v>
      </c>
      <c r="F571" s="435" t="s">
        <v>2080</v>
      </c>
      <c r="G571" s="435">
        <v>5</v>
      </c>
      <c r="H571" s="435" t="s">
        <v>900</v>
      </c>
    </row>
    <row r="572" spans="1:8" ht="13.5">
      <c r="A572" s="636" t="str">
        <f t="shared" si="8"/>
        <v>明野北フットボールクラブ_9</v>
      </c>
      <c r="B572" s="435" t="s">
        <v>272</v>
      </c>
      <c r="C572" s="435" t="str">
        <f>("9")</f>
        <v>9</v>
      </c>
      <c r="D572" s="435" t="s">
        <v>901</v>
      </c>
      <c r="E572" s="435" t="s">
        <v>2081</v>
      </c>
      <c r="F572" s="435" t="s">
        <v>2082</v>
      </c>
      <c r="G572" s="435">
        <v>4</v>
      </c>
      <c r="H572" s="435" t="s">
        <v>900</v>
      </c>
    </row>
    <row r="573" spans="1:9" ht="13.5">
      <c r="A573" s="636" t="str">
        <f t="shared" si="8"/>
        <v>明野北フットボールクラブ_10</v>
      </c>
      <c r="B573" s="435" t="s">
        <v>272</v>
      </c>
      <c r="C573" s="435" t="str">
        <f>("10")</f>
        <v>10</v>
      </c>
      <c r="D573" s="435" t="s">
        <v>908</v>
      </c>
      <c r="E573" s="435" t="s">
        <v>2083</v>
      </c>
      <c r="F573" s="435" t="s">
        <v>2084</v>
      </c>
      <c r="G573" s="435">
        <v>5</v>
      </c>
      <c r="H573" s="435" t="s">
        <v>900</v>
      </c>
      <c r="I573" s="435" t="s">
        <v>15</v>
      </c>
    </row>
    <row r="574" spans="1:8" ht="13.5">
      <c r="A574" s="636" t="str">
        <f t="shared" si="8"/>
        <v>明野北フットボールクラブ_11</v>
      </c>
      <c r="B574" s="435" t="s">
        <v>272</v>
      </c>
      <c r="C574" s="435" t="str">
        <f>("11")</f>
        <v>11</v>
      </c>
      <c r="D574" s="435" t="s">
        <v>901</v>
      </c>
      <c r="E574" s="435" t="s">
        <v>2085</v>
      </c>
      <c r="F574" s="435" t="s">
        <v>2086</v>
      </c>
      <c r="G574" s="435">
        <v>5</v>
      </c>
      <c r="H574" s="435" t="s">
        <v>900</v>
      </c>
    </row>
    <row r="575" spans="1:8" ht="13.5">
      <c r="A575" s="636" t="str">
        <f t="shared" si="8"/>
        <v>明野北フットボールクラブ_12</v>
      </c>
      <c r="B575" s="435" t="s">
        <v>272</v>
      </c>
      <c r="C575" s="435" t="str">
        <f>("12")</f>
        <v>12</v>
      </c>
      <c r="D575" s="435" t="s">
        <v>901</v>
      </c>
      <c r="E575" s="435" t="s">
        <v>2087</v>
      </c>
      <c r="F575" s="435" t="s">
        <v>2088</v>
      </c>
      <c r="G575" s="435">
        <v>5</v>
      </c>
      <c r="H575" s="435" t="s">
        <v>900</v>
      </c>
    </row>
    <row r="576" spans="1:8" ht="13.5">
      <c r="A576" s="636" t="str">
        <f t="shared" si="8"/>
        <v>明野北フットボールクラブ_13</v>
      </c>
      <c r="B576" s="435" t="s">
        <v>272</v>
      </c>
      <c r="C576" s="435" t="str">
        <f>("13")</f>
        <v>13</v>
      </c>
      <c r="D576" s="435" t="s">
        <v>901</v>
      </c>
      <c r="E576" s="435" t="s">
        <v>2089</v>
      </c>
      <c r="F576" s="435" t="s">
        <v>2090</v>
      </c>
      <c r="G576" s="435">
        <v>4</v>
      </c>
      <c r="H576" s="435" t="s">
        <v>911</v>
      </c>
    </row>
    <row r="577" spans="1:8" ht="13.5">
      <c r="A577" s="636" t="str">
        <f aca="true" t="shared" si="9" ref="A577:A640">CONCATENATE(B577,"_",C577)</f>
        <v>明野北フットボールクラブ_16</v>
      </c>
      <c r="B577" s="435" t="s">
        <v>272</v>
      </c>
      <c r="C577" s="435" t="str">
        <f>("16")</f>
        <v>16</v>
      </c>
      <c r="D577" s="435" t="s">
        <v>897</v>
      </c>
      <c r="E577" s="435" t="s">
        <v>2091</v>
      </c>
      <c r="F577" s="435" t="s">
        <v>2092</v>
      </c>
      <c r="G577" s="435">
        <v>4</v>
      </c>
      <c r="H577" s="435" t="s">
        <v>911</v>
      </c>
    </row>
    <row r="578" spans="1:9" ht="13.5">
      <c r="A578" s="636" t="str">
        <f t="shared" si="9"/>
        <v>明治北ＳＳＣ_1</v>
      </c>
      <c r="B578" s="435" t="s">
        <v>351</v>
      </c>
      <c r="C578" s="435" t="str">
        <f>("1")</f>
        <v>1</v>
      </c>
      <c r="D578" s="435" t="s">
        <v>897</v>
      </c>
      <c r="E578" s="435" t="s">
        <v>2093</v>
      </c>
      <c r="F578" s="435" t="s">
        <v>2094</v>
      </c>
      <c r="G578" s="435">
        <v>5</v>
      </c>
      <c r="H578" s="435" t="s">
        <v>900</v>
      </c>
      <c r="I578" s="435" t="s">
        <v>15</v>
      </c>
    </row>
    <row r="579" spans="1:8" ht="13.5">
      <c r="A579" s="636" t="str">
        <f t="shared" si="9"/>
        <v>明治北ＳＳＣ_2</v>
      </c>
      <c r="B579" s="435" t="s">
        <v>351</v>
      </c>
      <c r="C579" s="435" t="str">
        <f>("2")</f>
        <v>2</v>
      </c>
      <c r="D579" s="435" t="s">
        <v>901</v>
      </c>
      <c r="E579" s="435" t="s">
        <v>2095</v>
      </c>
      <c r="F579" s="435" t="s">
        <v>2096</v>
      </c>
      <c r="G579" s="435">
        <v>5</v>
      </c>
      <c r="H579" s="435" t="s">
        <v>900</v>
      </c>
    </row>
    <row r="580" spans="1:8" ht="13.5">
      <c r="A580" s="636" t="str">
        <f t="shared" si="9"/>
        <v>明治北ＳＳＣ_3</v>
      </c>
      <c r="B580" s="435" t="s">
        <v>351</v>
      </c>
      <c r="C580" s="435" t="str">
        <f>("3")</f>
        <v>3</v>
      </c>
      <c r="D580" s="435" t="s">
        <v>901</v>
      </c>
      <c r="E580" s="435" t="s">
        <v>2097</v>
      </c>
      <c r="F580" s="435" t="s">
        <v>2098</v>
      </c>
      <c r="G580" s="435">
        <v>4</v>
      </c>
      <c r="H580" s="435" t="s">
        <v>900</v>
      </c>
    </row>
    <row r="581" spans="1:8" ht="13.5">
      <c r="A581" s="636" t="str">
        <f t="shared" si="9"/>
        <v>明治北ＳＳＣ_4</v>
      </c>
      <c r="B581" s="435" t="s">
        <v>351</v>
      </c>
      <c r="C581" s="435" t="str">
        <f>("4")</f>
        <v>4</v>
      </c>
      <c r="D581" s="435" t="s">
        <v>926</v>
      </c>
      <c r="E581" s="435" t="s">
        <v>2099</v>
      </c>
      <c r="F581" s="435" t="s">
        <v>2100</v>
      </c>
      <c r="G581" s="435">
        <v>4</v>
      </c>
      <c r="H581" s="435" t="s">
        <v>900</v>
      </c>
    </row>
    <row r="582" spans="1:8" ht="13.5">
      <c r="A582" s="636" t="str">
        <f t="shared" si="9"/>
        <v>明治北ＳＳＣ_5</v>
      </c>
      <c r="B582" s="435" t="s">
        <v>351</v>
      </c>
      <c r="C582" s="435" t="str">
        <f>("5")</f>
        <v>5</v>
      </c>
      <c r="D582" s="435" t="s">
        <v>901</v>
      </c>
      <c r="E582" s="435" t="s">
        <v>2101</v>
      </c>
      <c r="F582" s="435" t="s">
        <v>2102</v>
      </c>
      <c r="G582" s="435">
        <v>4</v>
      </c>
      <c r="H582" s="435" t="s">
        <v>900</v>
      </c>
    </row>
    <row r="583" spans="1:8" ht="13.5">
      <c r="A583" s="636" t="str">
        <f t="shared" si="9"/>
        <v>明治北ＳＳＣ_6</v>
      </c>
      <c r="B583" s="435" t="s">
        <v>351</v>
      </c>
      <c r="C583" s="435" t="str">
        <f>("6")</f>
        <v>6</v>
      </c>
      <c r="D583" s="435" t="s">
        <v>908</v>
      </c>
      <c r="E583" s="435" t="s">
        <v>2103</v>
      </c>
      <c r="F583" s="435" t="s">
        <v>2104</v>
      </c>
      <c r="G583" s="435">
        <v>4</v>
      </c>
      <c r="H583" s="435" t="s">
        <v>900</v>
      </c>
    </row>
    <row r="584" spans="1:8" ht="13.5">
      <c r="A584" s="636" t="str">
        <f t="shared" si="9"/>
        <v>明治北ＳＳＣ_7</v>
      </c>
      <c r="B584" s="435" t="s">
        <v>351</v>
      </c>
      <c r="C584" s="435" t="str">
        <f>("7")</f>
        <v>7</v>
      </c>
      <c r="D584" s="435" t="s">
        <v>901</v>
      </c>
      <c r="E584" s="435" t="s">
        <v>2105</v>
      </c>
      <c r="F584" s="435" t="s">
        <v>2106</v>
      </c>
      <c r="G584" s="435">
        <v>3</v>
      </c>
      <c r="H584" s="435" t="s">
        <v>900</v>
      </c>
    </row>
    <row r="585" spans="1:8" ht="13.5">
      <c r="A585" s="636" t="str">
        <f t="shared" si="9"/>
        <v>明治北ＳＳＣ_8</v>
      </c>
      <c r="B585" s="435" t="s">
        <v>351</v>
      </c>
      <c r="C585" s="435" t="str">
        <f>("8")</f>
        <v>8</v>
      </c>
      <c r="D585" s="435" t="s">
        <v>901</v>
      </c>
      <c r="E585" s="435" t="s">
        <v>2107</v>
      </c>
      <c r="F585" s="435" t="s">
        <v>2108</v>
      </c>
      <c r="G585" s="435">
        <v>3</v>
      </c>
      <c r="H585" s="435" t="s">
        <v>900</v>
      </c>
    </row>
    <row r="586" spans="1:8" ht="13.5">
      <c r="A586" s="636" t="str">
        <f t="shared" si="9"/>
        <v>明治北ＳＳＣ_9</v>
      </c>
      <c r="B586" s="435" t="s">
        <v>351</v>
      </c>
      <c r="C586" s="435" t="str">
        <f>("9")</f>
        <v>9</v>
      </c>
      <c r="D586" s="435" t="s">
        <v>908</v>
      </c>
      <c r="E586" s="435" t="s">
        <v>2109</v>
      </c>
      <c r="F586" s="435" t="s">
        <v>2110</v>
      </c>
      <c r="G586" s="435">
        <v>3</v>
      </c>
      <c r="H586" s="435" t="s">
        <v>900</v>
      </c>
    </row>
    <row r="587" spans="1:8" ht="13.5">
      <c r="A587" s="636" t="str">
        <f t="shared" si="9"/>
        <v>明治北ＳＳＣ_10</v>
      </c>
      <c r="B587" s="435" t="s">
        <v>351</v>
      </c>
      <c r="C587" s="435" t="str">
        <f>("10")</f>
        <v>10</v>
      </c>
      <c r="D587" s="435" t="s">
        <v>908</v>
      </c>
      <c r="E587" s="435" t="s">
        <v>2111</v>
      </c>
      <c r="F587" s="435" t="s">
        <v>2112</v>
      </c>
      <c r="G587" s="435">
        <v>3</v>
      </c>
      <c r="H587" s="435" t="s">
        <v>900</v>
      </c>
    </row>
    <row r="588" spans="1:8" ht="13.5">
      <c r="A588" s="636" t="str">
        <f t="shared" si="9"/>
        <v>明治北ＳＳＣ_11</v>
      </c>
      <c r="B588" s="435" t="s">
        <v>351</v>
      </c>
      <c r="C588" s="435" t="str">
        <f>("11")</f>
        <v>11</v>
      </c>
      <c r="D588" s="435" t="s">
        <v>901</v>
      </c>
      <c r="E588" s="435" t="s">
        <v>2113</v>
      </c>
      <c r="F588" s="435" t="s">
        <v>2114</v>
      </c>
      <c r="G588" s="435">
        <v>3</v>
      </c>
      <c r="H588" s="435" t="s">
        <v>900</v>
      </c>
    </row>
    <row r="589" spans="1:8" ht="13.5">
      <c r="A589" s="636" t="str">
        <f t="shared" si="9"/>
        <v>明治北ＳＳＣ_12</v>
      </c>
      <c r="B589" s="435" t="s">
        <v>351</v>
      </c>
      <c r="C589" s="435" t="str">
        <f>("12")</f>
        <v>12</v>
      </c>
      <c r="D589" s="435" t="s">
        <v>897</v>
      </c>
      <c r="E589" s="435" t="s">
        <v>2115</v>
      </c>
      <c r="F589" s="435" t="s">
        <v>2116</v>
      </c>
      <c r="G589" s="435">
        <v>3</v>
      </c>
      <c r="H589" s="435" t="s">
        <v>900</v>
      </c>
    </row>
    <row r="590" spans="1:8" ht="13.5">
      <c r="A590" s="636" t="str">
        <f t="shared" si="9"/>
        <v>明治北ＳＳＣ_13</v>
      </c>
      <c r="B590" s="435" t="s">
        <v>351</v>
      </c>
      <c r="C590" s="435" t="str">
        <f>("13")</f>
        <v>13</v>
      </c>
      <c r="D590" s="435" t="s">
        <v>926</v>
      </c>
      <c r="E590" s="435" t="s">
        <v>2117</v>
      </c>
      <c r="F590" s="435" t="s">
        <v>2118</v>
      </c>
      <c r="G590" s="435">
        <v>3</v>
      </c>
      <c r="H590" s="435" t="s">
        <v>900</v>
      </c>
    </row>
    <row r="591" spans="1:8" ht="13.5">
      <c r="A591" s="636" t="str">
        <f t="shared" si="9"/>
        <v>明治北ＳＳＣ_14</v>
      </c>
      <c r="B591" s="435" t="s">
        <v>351</v>
      </c>
      <c r="C591" s="435" t="str">
        <f>("14")</f>
        <v>14</v>
      </c>
      <c r="D591" s="435" t="s">
        <v>926</v>
      </c>
      <c r="E591" s="435" t="s">
        <v>2119</v>
      </c>
      <c r="F591" s="435" t="s">
        <v>2120</v>
      </c>
      <c r="G591" s="435">
        <v>3</v>
      </c>
      <c r="H591" s="435" t="s">
        <v>900</v>
      </c>
    </row>
    <row r="592" spans="1:8" ht="13.5">
      <c r="A592" s="636" t="str">
        <f t="shared" si="9"/>
        <v>明治北ＳＳＣ_15</v>
      </c>
      <c r="B592" s="435" t="s">
        <v>351</v>
      </c>
      <c r="C592" s="435" t="str">
        <f>("15")</f>
        <v>15</v>
      </c>
      <c r="D592" s="435" t="s">
        <v>901</v>
      </c>
      <c r="E592" s="435" t="s">
        <v>2121</v>
      </c>
      <c r="F592" s="435" t="s">
        <v>2122</v>
      </c>
      <c r="G592" s="435">
        <v>3</v>
      </c>
      <c r="H592" s="435" t="s">
        <v>900</v>
      </c>
    </row>
    <row r="593" spans="1:8" ht="13.5">
      <c r="A593" s="636" t="str">
        <f t="shared" si="9"/>
        <v>明野東サッカースポーツ少年団_1</v>
      </c>
      <c r="B593" s="435" t="s">
        <v>283</v>
      </c>
      <c r="C593" s="435" t="str">
        <f>("1")</f>
        <v>1</v>
      </c>
      <c r="D593" s="435" t="s">
        <v>897</v>
      </c>
      <c r="E593" s="435" t="s">
        <v>2123</v>
      </c>
      <c r="F593" s="435" t="s">
        <v>2124</v>
      </c>
      <c r="G593" s="435">
        <v>5</v>
      </c>
      <c r="H593" s="435" t="s">
        <v>900</v>
      </c>
    </row>
    <row r="594" spans="1:8" ht="13.5">
      <c r="A594" s="636" t="str">
        <f t="shared" si="9"/>
        <v>明野東サッカースポーツ少年団_2</v>
      </c>
      <c r="B594" s="435" t="s">
        <v>283</v>
      </c>
      <c r="C594" s="435" t="str">
        <f>("2")</f>
        <v>2</v>
      </c>
      <c r="D594" s="435" t="s">
        <v>926</v>
      </c>
      <c r="E594" s="435" t="s">
        <v>2125</v>
      </c>
      <c r="F594" s="435" t="s">
        <v>2126</v>
      </c>
      <c r="G594" s="435">
        <v>4</v>
      </c>
      <c r="H594" s="435" t="s">
        <v>900</v>
      </c>
    </row>
    <row r="595" spans="1:8" ht="13.5">
      <c r="A595" s="636" t="str">
        <f t="shared" si="9"/>
        <v>明野東サッカースポーツ少年団_4</v>
      </c>
      <c r="B595" s="435" t="s">
        <v>283</v>
      </c>
      <c r="C595" s="435" t="str">
        <f>("4")</f>
        <v>4</v>
      </c>
      <c r="D595" s="435" t="s">
        <v>901</v>
      </c>
      <c r="E595" s="435" t="s">
        <v>2127</v>
      </c>
      <c r="F595" s="435" t="s">
        <v>2128</v>
      </c>
      <c r="G595" s="435">
        <v>4</v>
      </c>
      <c r="H595" s="435" t="s">
        <v>900</v>
      </c>
    </row>
    <row r="596" spans="1:8" ht="13.5">
      <c r="A596" s="636" t="str">
        <f t="shared" si="9"/>
        <v>明野東サッカースポーツ少年団_5</v>
      </c>
      <c r="B596" s="435" t="s">
        <v>283</v>
      </c>
      <c r="C596" s="435" t="str">
        <f>("5")</f>
        <v>5</v>
      </c>
      <c r="D596" s="435" t="s">
        <v>908</v>
      </c>
      <c r="E596" s="435" t="s">
        <v>2129</v>
      </c>
      <c r="F596" s="435" t="s">
        <v>2130</v>
      </c>
      <c r="G596" s="435">
        <v>4</v>
      </c>
      <c r="H596" s="435" t="s">
        <v>900</v>
      </c>
    </row>
    <row r="597" spans="1:8" ht="13.5">
      <c r="A597" s="636" t="str">
        <f t="shared" si="9"/>
        <v>明野東サッカースポーツ少年団_6</v>
      </c>
      <c r="B597" s="435" t="s">
        <v>283</v>
      </c>
      <c r="C597" s="435" t="str">
        <f>("6")</f>
        <v>6</v>
      </c>
      <c r="D597" s="435" t="s">
        <v>901</v>
      </c>
      <c r="E597" s="435" t="s">
        <v>2131</v>
      </c>
      <c r="F597" s="435" t="s">
        <v>2132</v>
      </c>
      <c r="G597" s="435">
        <v>5</v>
      </c>
      <c r="H597" s="435" t="s">
        <v>900</v>
      </c>
    </row>
    <row r="598" spans="1:10" ht="13.5">
      <c r="A598" s="636" t="str">
        <f t="shared" si="9"/>
        <v>明野東サッカースポーツ少年団_7</v>
      </c>
      <c r="B598" s="435" t="s">
        <v>283</v>
      </c>
      <c r="C598" s="435" t="str">
        <f>("7")</f>
        <v>7</v>
      </c>
      <c r="D598" s="435" t="s">
        <v>901</v>
      </c>
      <c r="E598" s="435" t="s">
        <v>2133</v>
      </c>
      <c r="F598" s="435" t="s">
        <v>2134</v>
      </c>
      <c r="G598" s="435">
        <v>5</v>
      </c>
      <c r="H598" s="435" t="s">
        <v>900</v>
      </c>
      <c r="J598" s="435" t="s">
        <v>311</v>
      </c>
    </row>
    <row r="599" spans="1:9" ht="13.5">
      <c r="A599" s="636" t="str">
        <f t="shared" si="9"/>
        <v>明野東サッカースポーツ少年団_8</v>
      </c>
      <c r="B599" s="435" t="s">
        <v>283</v>
      </c>
      <c r="C599" s="435" t="str">
        <f>("8")</f>
        <v>8</v>
      </c>
      <c r="D599" s="435" t="s">
        <v>908</v>
      </c>
      <c r="E599" s="435" t="s">
        <v>2135</v>
      </c>
      <c r="F599" s="435" t="s">
        <v>2136</v>
      </c>
      <c r="G599" s="435">
        <v>5</v>
      </c>
      <c r="H599" s="435" t="s">
        <v>911</v>
      </c>
      <c r="I599" s="435" t="s">
        <v>15</v>
      </c>
    </row>
    <row r="600" spans="1:8" ht="13.5">
      <c r="A600" s="636" t="str">
        <f t="shared" si="9"/>
        <v>明野東サッカースポーツ少年団_9</v>
      </c>
      <c r="B600" s="435" t="s">
        <v>283</v>
      </c>
      <c r="C600" s="435" t="str">
        <f>("9")</f>
        <v>9</v>
      </c>
      <c r="D600" s="435" t="s">
        <v>926</v>
      </c>
      <c r="E600" s="435" t="s">
        <v>2137</v>
      </c>
      <c r="F600" s="435" t="s">
        <v>2138</v>
      </c>
      <c r="G600" s="435">
        <v>5</v>
      </c>
      <c r="H600" s="435" t="s">
        <v>911</v>
      </c>
    </row>
    <row r="601" spans="1:8" ht="13.5">
      <c r="A601" s="636" t="str">
        <f t="shared" si="9"/>
        <v>明野東サッカースポーツ少年団_10</v>
      </c>
      <c r="B601" s="435" t="s">
        <v>283</v>
      </c>
      <c r="C601" s="435" t="str">
        <f>("10")</f>
        <v>10</v>
      </c>
      <c r="D601" s="435" t="s">
        <v>901</v>
      </c>
      <c r="E601" s="435" t="s">
        <v>2139</v>
      </c>
      <c r="F601" s="435" t="s">
        <v>2140</v>
      </c>
      <c r="G601" s="435">
        <v>3</v>
      </c>
      <c r="H601" s="435" t="s">
        <v>900</v>
      </c>
    </row>
    <row r="602" spans="1:8" ht="13.5">
      <c r="A602" s="636" t="str">
        <f t="shared" si="9"/>
        <v>明野東サッカースポーツ少年団_11</v>
      </c>
      <c r="B602" s="435" t="s">
        <v>283</v>
      </c>
      <c r="C602" s="435" t="str">
        <f>("11")</f>
        <v>11</v>
      </c>
      <c r="D602" s="435" t="s">
        <v>926</v>
      </c>
      <c r="E602" s="435" t="s">
        <v>2141</v>
      </c>
      <c r="F602" s="435" t="s">
        <v>2142</v>
      </c>
      <c r="G602" s="435">
        <v>3</v>
      </c>
      <c r="H602" s="435" t="s">
        <v>900</v>
      </c>
    </row>
    <row r="603" spans="1:8" ht="13.5">
      <c r="A603" s="636" t="str">
        <f t="shared" si="9"/>
        <v>明野東サッカースポーツ少年団_13</v>
      </c>
      <c r="B603" s="435" t="s">
        <v>283</v>
      </c>
      <c r="C603" s="435" t="str">
        <f>("13")</f>
        <v>13</v>
      </c>
      <c r="D603" s="435" t="s">
        <v>926</v>
      </c>
      <c r="E603" s="435" t="s">
        <v>2143</v>
      </c>
      <c r="F603" s="435" t="s">
        <v>2144</v>
      </c>
      <c r="G603" s="435">
        <v>3</v>
      </c>
      <c r="H603" s="435" t="s">
        <v>911</v>
      </c>
    </row>
    <row r="604" spans="1:8" ht="13.5">
      <c r="A604" s="636" t="str">
        <f t="shared" si="9"/>
        <v>明野東サッカースポーツ少年団_14</v>
      </c>
      <c r="B604" s="435" t="s">
        <v>283</v>
      </c>
      <c r="C604" s="435" t="str">
        <f>("14")</f>
        <v>14</v>
      </c>
      <c r="D604" s="435" t="s">
        <v>926</v>
      </c>
      <c r="E604" s="435" t="s">
        <v>2145</v>
      </c>
      <c r="F604" s="435" t="s">
        <v>2146</v>
      </c>
      <c r="G604" s="435">
        <v>3</v>
      </c>
      <c r="H604" s="435" t="s">
        <v>900</v>
      </c>
    </row>
    <row r="605" spans="1:8" ht="13.5">
      <c r="A605" s="636" t="str">
        <f t="shared" si="9"/>
        <v>明野東サッカースポーツ少年団_15</v>
      </c>
      <c r="B605" s="435" t="s">
        <v>283</v>
      </c>
      <c r="C605" s="435" t="str">
        <f>("15")</f>
        <v>15</v>
      </c>
      <c r="D605" s="435" t="s">
        <v>926</v>
      </c>
      <c r="E605" s="435" t="s">
        <v>2147</v>
      </c>
      <c r="F605" s="435" t="s">
        <v>2148</v>
      </c>
      <c r="G605" s="435">
        <v>3</v>
      </c>
      <c r="H605" s="435" t="s">
        <v>900</v>
      </c>
    </row>
    <row r="606" spans="1:8" ht="13.5">
      <c r="A606" s="636" t="str">
        <f t="shared" si="9"/>
        <v>明野東サッカースポーツ少年団_16</v>
      </c>
      <c r="B606" s="435" t="s">
        <v>283</v>
      </c>
      <c r="C606" s="435" t="str">
        <f>("16")</f>
        <v>16</v>
      </c>
      <c r="D606" s="435" t="s">
        <v>926</v>
      </c>
      <c r="E606" s="435" t="s">
        <v>2149</v>
      </c>
      <c r="F606" s="435" t="s">
        <v>2150</v>
      </c>
      <c r="G606" s="435">
        <v>3</v>
      </c>
      <c r="H606" s="435" t="s">
        <v>900</v>
      </c>
    </row>
    <row r="607" spans="1:8" ht="13.5">
      <c r="A607" s="636" t="str">
        <f t="shared" si="9"/>
        <v>明野東サッカースポーツ少年団_17</v>
      </c>
      <c r="B607" s="435" t="s">
        <v>283</v>
      </c>
      <c r="C607" s="435" t="str">
        <f>("17")</f>
        <v>17</v>
      </c>
      <c r="D607" s="435" t="s">
        <v>926</v>
      </c>
      <c r="E607" s="435" t="s">
        <v>2151</v>
      </c>
      <c r="F607" s="435" t="s">
        <v>2152</v>
      </c>
      <c r="G607" s="435">
        <v>3</v>
      </c>
      <c r="H607" s="435" t="s">
        <v>900</v>
      </c>
    </row>
    <row r="608" spans="1:8" ht="13.5">
      <c r="A608" s="636" t="str">
        <f t="shared" si="9"/>
        <v>明野東サッカースポーツ少年団_19</v>
      </c>
      <c r="B608" s="435" t="s">
        <v>283</v>
      </c>
      <c r="C608" s="435" t="str">
        <f>("19")</f>
        <v>19</v>
      </c>
      <c r="D608" s="435" t="s">
        <v>926</v>
      </c>
      <c r="E608" s="435" t="s">
        <v>2153</v>
      </c>
      <c r="F608" s="435" t="s">
        <v>2154</v>
      </c>
      <c r="G608" s="435">
        <v>3</v>
      </c>
      <c r="H608" s="435" t="s">
        <v>900</v>
      </c>
    </row>
    <row r="609" spans="1:8" ht="13.5">
      <c r="A609" s="636" t="str">
        <f t="shared" si="9"/>
        <v>戸次吉野ＳＳＳ_1</v>
      </c>
      <c r="B609" s="435" t="s">
        <v>345</v>
      </c>
      <c r="C609" s="435" t="str">
        <f>("1")</f>
        <v>1</v>
      </c>
      <c r="D609" s="435" t="s">
        <v>897</v>
      </c>
      <c r="E609" s="435" t="s">
        <v>2155</v>
      </c>
      <c r="F609" s="435" t="s">
        <v>2156</v>
      </c>
      <c r="G609" s="435">
        <v>3</v>
      </c>
      <c r="H609" s="435" t="s">
        <v>900</v>
      </c>
    </row>
    <row r="610" spans="1:8" ht="13.5">
      <c r="A610" s="636" t="str">
        <f t="shared" si="9"/>
        <v>戸次吉野ＳＳＳ_3</v>
      </c>
      <c r="B610" s="435" t="s">
        <v>345</v>
      </c>
      <c r="C610" s="435" t="str">
        <f>("3")</f>
        <v>3</v>
      </c>
      <c r="D610" s="435" t="s">
        <v>908</v>
      </c>
      <c r="E610" s="435" t="s">
        <v>2157</v>
      </c>
      <c r="F610" s="435" t="s">
        <v>2158</v>
      </c>
      <c r="G610" s="435">
        <v>5</v>
      </c>
      <c r="H610" s="435" t="s">
        <v>911</v>
      </c>
    </row>
    <row r="611" spans="1:8" ht="13.5">
      <c r="A611" s="636" t="str">
        <f t="shared" si="9"/>
        <v>戸次吉野ＳＳＳ_4</v>
      </c>
      <c r="B611" s="435" t="s">
        <v>345</v>
      </c>
      <c r="C611" s="435" t="str">
        <f>("4")</f>
        <v>4</v>
      </c>
      <c r="D611" s="435" t="s">
        <v>908</v>
      </c>
      <c r="E611" s="435" t="s">
        <v>2159</v>
      </c>
      <c r="F611" s="435" t="s">
        <v>2160</v>
      </c>
      <c r="G611" s="435">
        <v>4</v>
      </c>
      <c r="H611" s="435" t="s">
        <v>900</v>
      </c>
    </row>
    <row r="612" spans="1:9" ht="13.5">
      <c r="A612" s="636" t="str">
        <f t="shared" si="9"/>
        <v>戸次吉野ＳＳＳ_5</v>
      </c>
      <c r="B612" s="435" t="s">
        <v>345</v>
      </c>
      <c r="C612" s="435" t="str">
        <f>("5")</f>
        <v>5</v>
      </c>
      <c r="D612" s="435" t="s">
        <v>908</v>
      </c>
      <c r="E612" s="435" t="s">
        <v>2161</v>
      </c>
      <c r="F612" s="435" t="s">
        <v>2162</v>
      </c>
      <c r="G612" s="435">
        <v>5</v>
      </c>
      <c r="H612" s="435" t="s">
        <v>900</v>
      </c>
      <c r="I612" s="435" t="s">
        <v>15</v>
      </c>
    </row>
    <row r="613" spans="1:8" ht="13.5">
      <c r="A613" s="636" t="str">
        <f t="shared" si="9"/>
        <v>戸次吉野ＳＳＳ_6</v>
      </c>
      <c r="B613" s="435" t="s">
        <v>345</v>
      </c>
      <c r="C613" s="435" t="str">
        <f>("6")</f>
        <v>6</v>
      </c>
      <c r="D613" s="435" t="s">
        <v>901</v>
      </c>
      <c r="E613" s="435" t="s">
        <v>2163</v>
      </c>
      <c r="F613" s="435" t="s">
        <v>2164</v>
      </c>
      <c r="G613" s="435">
        <v>5</v>
      </c>
      <c r="H613" s="435" t="s">
        <v>900</v>
      </c>
    </row>
    <row r="614" spans="1:8" ht="13.5">
      <c r="A614" s="636" t="str">
        <f t="shared" si="9"/>
        <v>戸次吉野ＳＳＳ_7</v>
      </c>
      <c r="B614" s="435" t="s">
        <v>345</v>
      </c>
      <c r="C614" s="435" t="str">
        <f>("7")</f>
        <v>7</v>
      </c>
      <c r="D614" s="435" t="s">
        <v>901</v>
      </c>
      <c r="E614" s="435" t="s">
        <v>2165</v>
      </c>
      <c r="F614" s="435" t="s">
        <v>2166</v>
      </c>
      <c r="G614" s="435">
        <v>4</v>
      </c>
      <c r="H614" s="435" t="s">
        <v>900</v>
      </c>
    </row>
    <row r="615" spans="1:8" ht="13.5">
      <c r="A615" s="636" t="str">
        <f t="shared" si="9"/>
        <v>戸次吉野ＳＳＳ_8</v>
      </c>
      <c r="B615" s="435" t="s">
        <v>345</v>
      </c>
      <c r="C615" s="435" t="str">
        <f>("8")</f>
        <v>8</v>
      </c>
      <c r="D615" s="435" t="s">
        <v>926</v>
      </c>
      <c r="E615" s="435" t="s">
        <v>2167</v>
      </c>
      <c r="F615" s="435" t="s">
        <v>2168</v>
      </c>
      <c r="G615" s="435">
        <v>5</v>
      </c>
      <c r="H615" s="435" t="s">
        <v>900</v>
      </c>
    </row>
    <row r="616" spans="1:8" ht="13.5">
      <c r="A616" s="636" t="str">
        <f t="shared" si="9"/>
        <v>戸次吉野ＳＳＳ_9</v>
      </c>
      <c r="B616" s="435" t="s">
        <v>345</v>
      </c>
      <c r="C616" s="435" t="str">
        <f>("9")</f>
        <v>9</v>
      </c>
      <c r="D616" s="435" t="s">
        <v>901</v>
      </c>
      <c r="E616" s="435" t="s">
        <v>2169</v>
      </c>
      <c r="F616" s="435" t="s">
        <v>2170</v>
      </c>
      <c r="G616" s="435">
        <v>4</v>
      </c>
      <c r="H616" s="435" t="s">
        <v>900</v>
      </c>
    </row>
    <row r="617" spans="1:8" ht="13.5">
      <c r="A617" s="636" t="str">
        <f t="shared" si="9"/>
        <v>戸次吉野ＳＳＳ_11</v>
      </c>
      <c r="B617" s="435" t="s">
        <v>345</v>
      </c>
      <c r="C617" s="435" t="str">
        <f>("11")</f>
        <v>11</v>
      </c>
      <c r="D617" s="435" t="s">
        <v>908</v>
      </c>
      <c r="E617" s="435" t="s">
        <v>2171</v>
      </c>
      <c r="F617" s="435" t="s">
        <v>2172</v>
      </c>
      <c r="G617" s="435">
        <v>4</v>
      </c>
      <c r="H617" s="435" t="s">
        <v>900</v>
      </c>
    </row>
    <row r="618" spans="1:8" ht="13.5">
      <c r="A618" s="636" t="str">
        <f t="shared" si="9"/>
        <v>戸次吉野ＳＳＳ_12</v>
      </c>
      <c r="B618" s="435" t="s">
        <v>345</v>
      </c>
      <c r="C618" s="435" t="str">
        <f>("12")</f>
        <v>12</v>
      </c>
      <c r="D618" s="435" t="s">
        <v>901</v>
      </c>
      <c r="E618" s="435" t="s">
        <v>2173</v>
      </c>
      <c r="F618" s="435" t="s">
        <v>2174</v>
      </c>
      <c r="G618" s="435">
        <v>3</v>
      </c>
      <c r="H618" s="435" t="s">
        <v>900</v>
      </c>
    </row>
    <row r="619" spans="1:8" ht="13.5">
      <c r="A619" s="636" t="str">
        <f t="shared" si="9"/>
        <v>戸次吉野ＳＳＳ_13</v>
      </c>
      <c r="B619" s="435" t="s">
        <v>345</v>
      </c>
      <c r="C619" s="435" t="str">
        <f>("13")</f>
        <v>13</v>
      </c>
      <c r="D619" s="435" t="s">
        <v>926</v>
      </c>
      <c r="E619" s="435" t="s">
        <v>2175</v>
      </c>
      <c r="F619" s="435" t="s">
        <v>2176</v>
      </c>
      <c r="G619" s="435">
        <v>3</v>
      </c>
      <c r="H619" s="435" t="s">
        <v>900</v>
      </c>
    </row>
    <row r="620" spans="1:8" ht="13.5">
      <c r="A620" s="636" t="str">
        <f t="shared" si="9"/>
        <v>戸次吉野ＳＳＳ_14</v>
      </c>
      <c r="B620" s="435" t="s">
        <v>345</v>
      </c>
      <c r="C620" s="435" t="str">
        <f>("14")</f>
        <v>14</v>
      </c>
      <c r="D620" s="435" t="s">
        <v>901</v>
      </c>
      <c r="E620" s="435" t="s">
        <v>2177</v>
      </c>
      <c r="F620" s="435" t="s">
        <v>2178</v>
      </c>
      <c r="G620" s="435">
        <v>4</v>
      </c>
      <c r="H620" s="435" t="s">
        <v>911</v>
      </c>
    </row>
    <row r="621" spans="1:8" ht="13.5">
      <c r="A621" s="636" t="str">
        <f t="shared" si="9"/>
        <v>戸次吉野ＳＳＳ_15</v>
      </c>
      <c r="B621" s="435" t="s">
        <v>345</v>
      </c>
      <c r="C621" s="435" t="str">
        <f>("15")</f>
        <v>15</v>
      </c>
      <c r="D621" s="435" t="s">
        <v>901</v>
      </c>
      <c r="E621" s="435" t="s">
        <v>2179</v>
      </c>
      <c r="F621" s="435" t="s">
        <v>2180</v>
      </c>
      <c r="G621" s="435">
        <v>3</v>
      </c>
      <c r="H621" s="435" t="s">
        <v>900</v>
      </c>
    </row>
    <row r="622" spans="1:8" ht="13.5">
      <c r="A622" s="636" t="str">
        <f t="shared" si="9"/>
        <v>戸次吉野ＳＳＳ_16</v>
      </c>
      <c r="B622" s="435" t="s">
        <v>345</v>
      </c>
      <c r="C622" s="435" t="str">
        <f>("16")</f>
        <v>16</v>
      </c>
      <c r="D622" s="435" t="s">
        <v>901</v>
      </c>
      <c r="E622" s="435" t="s">
        <v>2181</v>
      </c>
      <c r="F622" s="435" t="s">
        <v>2182</v>
      </c>
      <c r="G622" s="435">
        <v>3</v>
      </c>
      <c r="H622" s="435" t="s">
        <v>900</v>
      </c>
    </row>
    <row r="623" spans="1:8" ht="13.5">
      <c r="A623" s="636" t="str">
        <f t="shared" si="9"/>
        <v>大道サッカースポーツ少年団_1</v>
      </c>
      <c r="B623" s="435" t="s">
        <v>316</v>
      </c>
      <c r="C623" s="435" t="str">
        <f>("1")</f>
        <v>1</v>
      </c>
      <c r="D623" s="435" t="s">
        <v>901</v>
      </c>
      <c r="E623" s="435" t="s">
        <v>2183</v>
      </c>
      <c r="F623" s="435" t="s">
        <v>2184</v>
      </c>
      <c r="G623" s="435">
        <v>5</v>
      </c>
      <c r="H623" s="435" t="s">
        <v>900</v>
      </c>
    </row>
    <row r="624" spans="1:9" ht="13.5">
      <c r="A624" s="636" t="str">
        <f t="shared" si="9"/>
        <v>大道サッカースポーツ少年団_2</v>
      </c>
      <c r="B624" s="435" t="s">
        <v>316</v>
      </c>
      <c r="C624" s="435" t="str">
        <f>("2")</f>
        <v>2</v>
      </c>
      <c r="D624" s="435" t="s">
        <v>908</v>
      </c>
      <c r="E624" s="435" t="s">
        <v>2185</v>
      </c>
      <c r="F624" s="435" t="s">
        <v>2186</v>
      </c>
      <c r="G624" s="435">
        <v>5</v>
      </c>
      <c r="H624" s="435" t="s">
        <v>900</v>
      </c>
      <c r="I624" s="435" t="s">
        <v>15</v>
      </c>
    </row>
    <row r="625" spans="1:8" ht="13.5">
      <c r="A625" s="636" t="str">
        <f t="shared" si="9"/>
        <v>大道サッカースポーツ少年団_3</v>
      </c>
      <c r="B625" s="435" t="s">
        <v>316</v>
      </c>
      <c r="C625" s="435" t="str">
        <f>("3")</f>
        <v>3</v>
      </c>
      <c r="D625" s="435" t="s">
        <v>926</v>
      </c>
      <c r="E625" s="435" t="s">
        <v>2187</v>
      </c>
      <c r="F625" s="435" t="s">
        <v>2188</v>
      </c>
      <c r="G625" s="435">
        <v>5</v>
      </c>
      <c r="H625" s="435" t="s">
        <v>900</v>
      </c>
    </row>
    <row r="626" spans="1:8" ht="13.5">
      <c r="A626" s="636" t="str">
        <f t="shared" si="9"/>
        <v>大道サッカースポーツ少年団_4</v>
      </c>
      <c r="B626" s="435" t="s">
        <v>316</v>
      </c>
      <c r="C626" s="435" t="str">
        <f>("4")</f>
        <v>4</v>
      </c>
      <c r="D626" s="435" t="s">
        <v>908</v>
      </c>
      <c r="E626" s="435" t="s">
        <v>2189</v>
      </c>
      <c r="F626" s="435" t="s">
        <v>2190</v>
      </c>
      <c r="G626" s="435">
        <v>4</v>
      </c>
      <c r="H626" s="435" t="s">
        <v>900</v>
      </c>
    </row>
    <row r="627" spans="1:8" ht="13.5">
      <c r="A627" s="636" t="str">
        <f t="shared" si="9"/>
        <v>大道サッカースポーツ少年団_5</v>
      </c>
      <c r="B627" s="435" t="s">
        <v>316</v>
      </c>
      <c r="C627" s="435" t="str">
        <f>("5")</f>
        <v>5</v>
      </c>
      <c r="D627" s="435" t="s">
        <v>901</v>
      </c>
      <c r="E627" s="435" t="s">
        <v>2191</v>
      </c>
      <c r="F627" s="435" t="s">
        <v>2192</v>
      </c>
      <c r="G627" s="435">
        <v>4</v>
      </c>
      <c r="H627" s="435" t="s">
        <v>900</v>
      </c>
    </row>
    <row r="628" spans="1:8" ht="13.5">
      <c r="A628" s="636" t="str">
        <f t="shared" si="9"/>
        <v>大道サッカースポーツ少年団_6</v>
      </c>
      <c r="B628" s="435" t="s">
        <v>316</v>
      </c>
      <c r="C628" s="435" t="str">
        <f>("6")</f>
        <v>6</v>
      </c>
      <c r="D628" s="435" t="s">
        <v>908</v>
      </c>
      <c r="E628" s="435" t="s">
        <v>2193</v>
      </c>
      <c r="F628" s="435" t="s">
        <v>2194</v>
      </c>
      <c r="G628" s="435">
        <v>3</v>
      </c>
      <c r="H628" s="435" t="s">
        <v>900</v>
      </c>
    </row>
    <row r="629" spans="1:8" ht="13.5">
      <c r="A629" s="636" t="str">
        <f t="shared" si="9"/>
        <v>大道サッカースポーツ少年団_7</v>
      </c>
      <c r="B629" s="435" t="s">
        <v>316</v>
      </c>
      <c r="C629" s="435" t="str">
        <f>("7")</f>
        <v>7</v>
      </c>
      <c r="D629" s="435" t="s">
        <v>926</v>
      </c>
      <c r="E629" s="435" t="s">
        <v>2195</v>
      </c>
      <c r="F629" s="435" t="s">
        <v>2196</v>
      </c>
      <c r="G629" s="435">
        <v>3</v>
      </c>
      <c r="H629" s="435" t="s">
        <v>900</v>
      </c>
    </row>
    <row r="630" spans="1:8" ht="13.5">
      <c r="A630" s="636" t="str">
        <f t="shared" si="9"/>
        <v>大道サッカースポーツ少年団_8</v>
      </c>
      <c r="B630" s="435" t="s">
        <v>316</v>
      </c>
      <c r="C630" s="435" t="str">
        <f>("8")</f>
        <v>8</v>
      </c>
      <c r="D630" s="435" t="s">
        <v>926</v>
      </c>
      <c r="E630" s="435" t="s">
        <v>2197</v>
      </c>
      <c r="F630" s="435" t="s">
        <v>2198</v>
      </c>
      <c r="G630" s="435">
        <v>3</v>
      </c>
      <c r="H630" s="435" t="s">
        <v>900</v>
      </c>
    </row>
    <row r="631" spans="1:8" ht="13.5">
      <c r="A631" s="636" t="str">
        <f t="shared" si="9"/>
        <v>大道サッカースポーツ少年団_9</v>
      </c>
      <c r="B631" s="435" t="s">
        <v>316</v>
      </c>
      <c r="C631" s="435" t="str">
        <f>("9")</f>
        <v>9</v>
      </c>
      <c r="D631" s="435" t="s">
        <v>901</v>
      </c>
      <c r="E631" s="435" t="s">
        <v>2199</v>
      </c>
      <c r="F631" s="435" t="s">
        <v>2200</v>
      </c>
      <c r="G631" s="435">
        <v>3</v>
      </c>
      <c r="H631" s="435" t="s">
        <v>900</v>
      </c>
    </row>
    <row r="632" spans="1:8" ht="13.5">
      <c r="A632" s="636" t="str">
        <f t="shared" si="9"/>
        <v>大道サッカースポーツ少年団_10</v>
      </c>
      <c r="B632" s="435" t="s">
        <v>316</v>
      </c>
      <c r="C632" s="435" t="str">
        <f>("10")</f>
        <v>10</v>
      </c>
      <c r="D632" s="435" t="s">
        <v>926</v>
      </c>
      <c r="E632" s="435" t="s">
        <v>2201</v>
      </c>
      <c r="F632" s="435" t="s">
        <v>2202</v>
      </c>
      <c r="G632" s="435">
        <v>2</v>
      </c>
      <c r="H632" s="435" t="s">
        <v>900</v>
      </c>
    </row>
    <row r="633" spans="1:8" ht="13.5">
      <c r="A633" s="636" t="str">
        <f t="shared" si="9"/>
        <v>大道サッカースポーツ少年団_11</v>
      </c>
      <c r="B633" s="435" t="s">
        <v>316</v>
      </c>
      <c r="C633" s="435" t="str">
        <f>("11")</f>
        <v>11</v>
      </c>
      <c r="D633" s="435" t="s">
        <v>901</v>
      </c>
      <c r="E633" s="435" t="s">
        <v>2203</v>
      </c>
      <c r="F633" s="435" t="s">
        <v>2204</v>
      </c>
      <c r="G633" s="435">
        <v>2</v>
      </c>
      <c r="H633" s="435" t="s">
        <v>900</v>
      </c>
    </row>
    <row r="634" spans="1:8" ht="13.5">
      <c r="A634" s="636" t="str">
        <f t="shared" si="9"/>
        <v>大道サッカースポーツ少年団_12</v>
      </c>
      <c r="B634" s="435" t="s">
        <v>316</v>
      </c>
      <c r="C634" s="435" t="str">
        <f>("12")</f>
        <v>12</v>
      </c>
      <c r="D634" s="435" t="s">
        <v>897</v>
      </c>
      <c r="E634" s="435" t="s">
        <v>2205</v>
      </c>
      <c r="F634" s="435" t="s">
        <v>2206</v>
      </c>
      <c r="G634" s="435">
        <v>3</v>
      </c>
      <c r="H634" s="435" t="s">
        <v>900</v>
      </c>
    </row>
    <row r="635" spans="1:8" ht="13.5">
      <c r="A635" s="636" t="str">
        <f t="shared" si="9"/>
        <v>大道サッカースポーツ少年団_13</v>
      </c>
      <c r="B635" s="435" t="s">
        <v>316</v>
      </c>
      <c r="C635" s="435" t="str">
        <f>("13")</f>
        <v>13</v>
      </c>
      <c r="D635" s="435" t="s">
        <v>926</v>
      </c>
      <c r="E635" s="435" t="s">
        <v>2207</v>
      </c>
      <c r="F635" s="435" t="s">
        <v>2208</v>
      </c>
      <c r="G635" s="435">
        <v>2</v>
      </c>
      <c r="H635" s="435" t="s">
        <v>900</v>
      </c>
    </row>
    <row r="636" spans="1:8" ht="13.5">
      <c r="A636" s="636" t="str">
        <f t="shared" si="9"/>
        <v>大道サッカースポーツ少年団_14</v>
      </c>
      <c r="B636" s="435" t="s">
        <v>316</v>
      </c>
      <c r="C636" s="435" t="str">
        <f>("14")</f>
        <v>14</v>
      </c>
      <c r="D636" s="435" t="s">
        <v>901</v>
      </c>
      <c r="E636" s="435" t="s">
        <v>2209</v>
      </c>
      <c r="F636" s="435" t="s">
        <v>2210</v>
      </c>
      <c r="G636" s="435">
        <v>2</v>
      </c>
      <c r="H636" s="435" t="s">
        <v>900</v>
      </c>
    </row>
    <row r="637" spans="1:8" ht="13.5">
      <c r="A637" s="636" t="str">
        <f t="shared" si="9"/>
        <v>大道サッカースポーツ少年団_15</v>
      </c>
      <c r="B637" s="435" t="s">
        <v>316</v>
      </c>
      <c r="C637" s="435" t="str">
        <f>("15")</f>
        <v>15</v>
      </c>
      <c r="D637" s="435" t="s">
        <v>901</v>
      </c>
      <c r="E637" s="435" t="s">
        <v>2211</v>
      </c>
      <c r="F637" s="435" t="s">
        <v>2212</v>
      </c>
      <c r="G637" s="435">
        <v>2</v>
      </c>
      <c r="H637" s="435" t="s">
        <v>900</v>
      </c>
    </row>
    <row r="638" spans="1:8" ht="13.5">
      <c r="A638" s="636" t="str">
        <f t="shared" si="9"/>
        <v>大道サッカースポーツ少年団_16</v>
      </c>
      <c r="B638" s="435" t="s">
        <v>316</v>
      </c>
      <c r="C638" s="435" t="str">
        <f>("16")</f>
        <v>16</v>
      </c>
      <c r="D638" s="435" t="s">
        <v>901</v>
      </c>
      <c r="E638" s="435" t="s">
        <v>2213</v>
      </c>
      <c r="F638" s="435" t="s">
        <v>2214</v>
      </c>
      <c r="G638" s="435">
        <v>5</v>
      </c>
      <c r="H638" s="435" t="s">
        <v>900</v>
      </c>
    </row>
    <row r="639" spans="1:8" ht="13.5">
      <c r="A639" s="636" t="str">
        <f t="shared" si="9"/>
        <v>寒田．敷戸サッカースポーツ少年団_1</v>
      </c>
      <c r="B639" s="435" t="s">
        <v>2215</v>
      </c>
      <c r="C639" s="435" t="str">
        <f>("1")</f>
        <v>1</v>
      </c>
      <c r="D639" s="435" t="s">
        <v>897</v>
      </c>
      <c r="E639" s="435" t="s">
        <v>2216</v>
      </c>
      <c r="F639" s="435" t="s">
        <v>2217</v>
      </c>
      <c r="G639" s="435">
        <v>5</v>
      </c>
      <c r="H639" s="435" t="s">
        <v>900</v>
      </c>
    </row>
    <row r="640" spans="1:8" ht="13.5">
      <c r="A640" s="636" t="str">
        <f t="shared" si="9"/>
        <v>寒田．敷戸サッカースポーツ少年団_2</v>
      </c>
      <c r="B640" s="435" t="s">
        <v>2215</v>
      </c>
      <c r="C640" s="435" t="str">
        <f>("2")</f>
        <v>2</v>
      </c>
      <c r="D640" s="435" t="s">
        <v>901</v>
      </c>
      <c r="E640" s="435" t="s">
        <v>2218</v>
      </c>
      <c r="F640" s="435" t="s">
        <v>2219</v>
      </c>
      <c r="G640" s="435">
        <v>4</v>
      </c>
      <c r="H640" s="435" t="s">
        <v>900</v>
      </c>
    </row>
    <row r="641" spans="1:8" ht="13.5">
      <c r="A641" s="636" t="str">
        <f aca="true" t="shared" si="10" ref="A641:A704">CONCATENATE(B641,"_",C641)</f>
        <v>寒田．敷戸サッカースポーツ少年団_4</v>
      </c>
      <c r="B641" s="435" t="s">
        <v>2215</v>
      </c>
      <c r="C641" s="435" t="str">
        <f>("4")</f>
        <v>4</v>
      </c>
      <c r="D641" s="435" t="s">
        <v>908</v>
      </c>
      <c r="E641" s="435" t="s">
        <v>2220</v>
      </c>
      <c r="F641" s="435" t="s">
        <v>2221</v>
      </c>
      <c r="G641" s="435">
        <v>5</v>
      </c>
      <c r="H641" s="435" t="s">
        <v>900</v>
      </c>
    </row>
    <row r="642" spans="1:8" ht="13.5">
      <c r="A642" s="636" t="str">
        <f t="shared" si="10"/>
        <v>寒田．敷戸サッカースポーツ少年団_5</v>
      </c>
      <c r="B642" s="435" t="s">
        <v>2215</v>
      </c>
      <c r="C642" s="435" t="str">
        <f>("5")</f>
        <v>5</v>
      </c>
      <c r="D642" s="435" t="s">
        <v>908</v>
      </c>
      <c r="E642" s="435" t="s">
        <v>2222</v>
      </c>
      <c r="F642" s="435" t="s">
        <v>2223</v>
      </c>
      <c r="G642" s="435">
        <v>5</v>
      </c>
      <c r="H642" s="435" t="s">
        <v>900</v>
      </c>
    </row>
    <row r="643" spans="1:8" ht="13.5">
      <c r="A643" s="636" t="str">
        <f t="shared" si="10"/>
        <v>寒田．敷戸サッカースポーツ少年団_6</v>
      </c>
      <c r="B643" s="435" t="s">
        <v>2215</v>
      </c>
      <c r="C643" s="435" t="str">
        <f>("6")</f>
        <v>6</v>
      </c>
      <c r="D643" s="435" t="s">
        <v>901</v>
      </c>
      <c r="E643" s="435" t="s">
        <v>2224</v>
      </c>
      <c r="F643" s="435" t="s">
        <v>2225</v>
      </c>
      <c r="G643" s="435">
        <v>5</v>
      </c>
      <c r="H643" s="435" t="s">
        <v>900</v>
      </c>
    </row>
    <row r="644" spans="1:9" ht="13.5">
      <c r="A644" s="636" t="str">
        <f t="shared" si="10"/>
        <v>寒田．敷戸サッカースポーツ少年団_7</v>
      </c>
      <c r="B644" s="435" t="s">
        <v>2215</v>
      </c>
      <c r="C644" s="435" t="str">
        <f>("7")</f>
        <v>7</v>
      </c>
      <c r="D644" s="435" t="s">
        <v>901</v>
      </c>
      <c r="E644" s="435" t="s">
        <v>2226</v>
      </c>
      <c r="F644" s="435" t="s">
        <v>2227</v>
      </c>
      <c r="G644" s="435">
        <v>5</v>
      </c>
      <c r="H644" s="435" t="s">
        <v>911</v>
      </c>
      <c r="I644" s="435" t="s">
        <v>15</v>
      </c>
    </row>
    <row r="645" spans="1:8" ht="13.5">
      <c r="A645" s="636" t="str">
        <f t="shared" si="10"/>
        <v>寒田．敷戸サッカースポーツ少年団_8</v>
      </c>
      <c r="B645" s="435" t="s">
        <v>2215</v>
      </c>
      <c r="C645" s="435" t="str">
        <f>("8")</f>
        <v>8</v>
      </c>
      <c r="D645" s="435" t="s">
        <v>908</v>
      </c>
      <c r="E645" s="435" t="s">
        <v>2228</v>
      </c>
      <c r="F645" s="435" t="s">
        <v>2229</v>
      </c>
      <c r="G645" s="435">
        <v>5</v>
      </c>
      <c r="H645" s="435" t="s">
        <v>911</v>
      </c>
    </row>
    <row r="646" spans="1:8" ht="13.5">
      <c r="A646" s="636" t="str">
        <f t="shared" si="10"/>
        <v>寒田．敷戸サッカースポーツ少年団_9</v>
      </c>
      <c r="B646" s="435" t="s">
        <v>2215</v>
      </c>
      <c r="C646" s="435" t="str">
        <f>("9")</f>
        <v>9</v>
      </c>
      <c r="D646" s="435" t="s">
        <v>901</v>
      </c>
      <c r="E646" s="435" t="s">
        <v>2230</v>
      </c>
      <c r="F646" s="435" t="s">
        <v>2231</v>
      </c>
      <c r="G646" s="435">
        <v>5</v>
      </c>
      <c r="H646" s="435" t="s">
        <v>911</v>
      </c>
    </row>
    <row r="647" spans="1:10" ht="13.5">
      <c r="A647" s="636" t="str">
        <f t="shared" si="10"/>
        <v>寒田．敷戸サッカースポーツ少年団_11</v>
      </c>
      <c r="B647" s="435" t="s">
        <v>2215</v>
      </c>
      <c r="C647" s="435" t="str">
        <f>("11")</f>
        <v>11</v>
      </c>
      <c r="D647" s="435" t="s">
        <v>908</v>
      </c>
      <c r="E647" s="435" t="s">
        <v>2232</v>
      </c>
      <c r="F647" s="435" t="s">
        <v>2233</v>
      </c>
      <c r="G647" s="435">
        <v>5</v>
      </c>
      <c r="H647" s="435" t="s">
        <v>900</v>
      </c>
      <c r="J647" s="435" t="s">
        <v>331</v>
      </c>
    </row>
    <row r="648" spans="1:8" ht="13.5">
      <c r="A648" s="636" t="str">
        <f t="shared" si="10"/>
        <v>寒田．敷戸サッカースポーツ少年団_13</v>
      </c>
      <c r="B648" s="435" t="s">
        <v>2215</v>
      </c>
      <c r="C648" s="435" t="str">
        <f>("13")</f>
        <v>13</v>
      </c>
      <c r="D648" s="435" t="s">
        <v>926</v>
      </c>
      <c r="E648" s="435" t="s">
        <v>2234</v>
      </c>
      <c r="F648" s="435" t="s">
        <v>2235</v>
      </c>
      <c r="G648" s="435">
        <v>5</v>
      </c>
      <c r="H648" s="435" t="s">
        <v>900</v>
      </c>
    </row>
    <row r="649" spans="1:8" ht="13.5">
      <c r="A649" s="636" t="str">
        <f t="shared" si="10"/>
        <v>寒田．敷戸サッカースポーツ少年団_14</v>
      </c>
      <c r="B649" s="435" t="s">
        <v>2215</v>
      </c>
      <c r="C649" s="435" t="str">
        <f>("14")</f>
        <v>14</v>
      </c>
      <c r="D649" s="435" t="s">
        <v>926</v>
      </c>
      <c r="E649" s="435" t="s">
        <v>2236</v>
      </c>
      <c r="F649" s="435" t="s">
        <v>2237</v>
      </c>
      <c r="G649" s="435">
        <v>4</v>
      </c>
      <c r="H649" s="435" t="s">
        <v>911</v>
      </c>
    </row>
    <row r="650" spans="1:8" ht="13.5">
      <c r="A650" s="636" t="str">
        <f t="shared" si="10"/>
        <v>寒田．敷戸サッカースポーツ少年団_15</v>
      </c>
      <c r="B650" s="435" t="s">
        <v>2215</v>
      </c>
      <c r="C650" s="435" t="str">
        <f>("15")</f>
        <v>15</v>
      </c>
      <c r="D650" s="435" t="s">
        <v>901</v>
      </c>
      <c r="E650" s="435" t="s">
        <v>2238</v>
      </c>
      <c r="F650" s="435" t="s">
        <v>2239</v>
      </c>
      <c r="G650" s="435">
        <v>5</v>
      </c>
      <c r="H650" s="435" t="s">
        <v>900</v>
      </c>
    </row>
    <row r="651" spans="1:10" ht="13.5">
      <c r="A651" s="636" t="str">
        <f t="shared" si="10"/>
        <v>寒田．敷戸サッカースポーツ少年団_16</v>
      </c>
      <c r="B651" s="435" t="s">
        <v>2215</v>
      </c>
      <c r="C651" s="435" t="str">
        <f>("16")</f>
        <v>16</v>
      </c>
      <c r="D651" s="435" t="s">
        <v>901</v>
      </c>
      <c r="E651" s="435" t="s">
        <v>2240</v>
      </c>
      <c r="F651" s="435" t="s">
        <v>2241</v>
      </c>
      <c r="G651" s="435">
        <v>3</v>
      </c>
      <c r="H651" s="435" t="s">
        <v>900</v>
      </c>
      <c r="J651" s="435" t="s">
        <v>318</v>
      </c>
    </row>
    <row r="652" spans="1:8" ht="13.5">
      <c r="A652" s="636" t="str">
        <f t="shared" si="10"/>
        <v>寒田．敷戸サッカースポーツ少年団_19</v>
      </c>
      <c r="B652" s="435" t="s">
        <v>2215</v>
      </c>
      <c r="C652" s="435" t="str">
        <f>("19")</f>
        <v>19</v>
      </c>
      <c r="D652" s="435" t="s">
        <v>901</v>
      </c>
      <c r="E652" s="435" t="s">
        <v>2242</v>
      </c>
      <c r="F652" s="435" t="s">
        <v>2243</v>
      </c>
      <c r="G652" s="435">
        <v>4</v>
      </c>
      <c r="H652" s="435" t="s">
        <v>900</v>
      </c>
    </row>
    <row r="653" spans="1:8" ht="13.5">
      <c r="A653" s="636" t="str">
        <f t="shared" si="10"/>
        <v>寒田．敷戸サッカースポーツ少年団_21</v>
      </c>
      <c r="B653" s="435" t="s">
        <v>2215</v>
      </c>
      <c r="C653" s="435" t="str">
        <f>("21")</f>
        <v>21</v>
      </c>
      <c r="D653" s="435" t="s">
        <v>897</v>
      </c>
      <c r="E653" s="435" t="s">
        <v>2244</v>
      </c>
      <c r="F653" s="435" t="s">
        <v>2245</v>
      </c>
      <c r="G653" s="435">
        <v>4</v>
      </c>
      <c r="H653" s="435" t="s">
        <v>900</v>
      </c>
    </row>
    <row r="654" spans="1:8" ht="13.5">
      <c r="A654" s="636" t="str">
        <f t="shared" si="10"/>
        <v>滝尾下郡サッカースポーツ少年団_1</v>
      </c>
      <c r="B654" s="435" t="s">
        <v>336</v>
      </c>
      <c r="C654" s="435" t="str">
        <f>("1")</f>
        <v>1</v>
      </c>
      <c r="D654" s="435" t="s">
        <v>897</v>
      </c>
      <c r="E654" s="435" t="s">
        <v>2246</v>
      </c>
      <c r="F654" s="435" t="s">
        <v>2247</v>
      </c>
      <c r="G654" s="435">
        <v>4</v>
      </c>
      <c r="H654" s="435" t="s">
        <v>900</v>
      </c>
    </row>
    <row r="655" spans="1:8" ht="13.5">
      <c r="A655" s="636" t="str">
        <f t="shared" si="10"/>
        <v>滝尾下郡サッカースポーツ少年団_3</v>
      </c>
      <c r="B655" s="435" t="s">
        <v>336</v>
      </c>
      <c r="C655" s="435" t="str">
        <f>("3")</f>
        <v>3</v>
      </c>
      <c r="D655" s="435" t="s">
        <v>908</v>
      </c>
      <c r="E655" s="435" t="s">
        <v>2248</v>
      </c>
      <c r="F655" s="435" t="s">
        <v>2249</v>
      </c>
      <c r="G655" s="435">
        <v>5</v>
      </c>
      <c r="H655" s="435" t="s">
        <v>900</v>
      </c>
    </row>
    <row r="656" spans="1:8" ht="13.5">
      <c r="A656" s="636" t="str">
        <f t="shared" si="10"/>
        <v>滝尾下郡サッカースポーツ少年団_4</v>
      </c>
      <c r="B656" s="435" t="s">
        <v>336</v>
      </c>
      <c r="C656" s="435" t="str">
        <f>("4")</f>
        <v>4</v>
      </c>
      <c r="D656" s="435" t="s">
        <v>908</v>
      </c>
      <c r="E656" s="435" t="s">
        <v>2250</v>
      </c>
      <c r="F656" s="435" t="s">
        <v>2251</v>
      </c>
      <c r="G656" s="435">
        <v>5</v>
      </c>
      <c r="H656" s="435" t="s">
        <v>900</v>
      </c>
    </row>
    <row r="657" spans="1:9" ht="13.5">
      <c r="A657" s="636" t="str">
        <f t="shared" si="10"/>
        <v>滝尾下郡サッカースポーツ少年団_5</v>
      </c>
      <c r="B657" s="435" t="s">
        <v>336</v>
      </c>
      <c r="C657" s="435" t="str">
        <f>("5")</f>
        <v>5</v>
      </c>
      <c r="D657" s="435" t="s">
        <v>901</v>
      </c>
      <c r="E657" s="435" t="s">
        <v>2252</v>
      </c>
      <c r="F657" s="435" t="s">
        <v>2253</v>
      </c>
      <c r="G657" s="435">
        <v>5</v>
      </c>
      <c r="H657" s="435" t="s">
        <v>900</v>
      </c>
      <c r="I657" s="435" t="s">
        <v>15</v>
      </c>
    </row>
    <row r="658" spans="1:8" ht="13.5">
      <c r="A658" s="636" t="str">
        <f t="shared" si="10"/>
        <v>滝尾下郡サッカースポーツ少年団_6</v>
      </c>
      <c r="B658" s="435" t="s">
        <v>336</v>
      </c>
      <c r="C658" s="435" t="str">
        <f>("6")</f>
        <v>6</v>
      </c>
      <c r="D658" s="435" t="s">
        <v>901</v>
      </c>
      <c r="E658" s="435" t="s">
        <v>2254</v>
      </c>
      <c r="F658" s="435" t="s">
        <v>2255</v>
      </c>
      <c r="G658" s="435">
        <v>4</v>
      </c>
      <c r="H658" s="435" t="s">
        <v>900</v>
      </c>
    </row>
    <row r="659" spans="1:8" ht="13.5">
      <c r="A659" s="636" t="str">
        <f t="shared" si="10"/>
        <v>滝尾下郡サッカースポーツ少年団_7</v>
      </c>
      <c r="B659" s="435" t="s">
        <v>336</v>
      </c>
      <c r="C659" s="435" t="str">
        <f>("7")</f>
        <v>7</v>
      </c>
      <c r="D659" s="435" t="s">
        <v>901</v>
      </c>
      <c r="E659" s="435" t="s">
        <v>2256</v>
      </c>
      <c r="F659" s="435" t="s">
        <v>2257</v>
      </c>
      <c r="G659" s="435">
        <v>5</v>
      </c>
      <c r="H659" s="435" t="s">
        <v>900</v>
      </c>
    </row>
    <row r="660" spans="1:8" ht="13.5">
      <c r="A660" s="636" t="str">
        <f t="shared" si="10"/>
        <v>滝尾下郡サッカースポーツ少年団_8</v>
      </c>
      <c r="B660" s="435" t="s">
        <v>336</v>
      </c>
      <c r="C660" s="435" t="str">
        <f>("8")</f>
        <v>8</v>
      </c>
      <c r="D660" s="435" t="s">
        <v>901</v>
      </c>
      <c r="E660" s="435" t="s">
        <v>2258</v>
      </c>
      <c r="F660" s="435" t="s">
        <v>2259</v>
      </c>
      <c r="G660" s="435">
        <v>5</v>
      </c>
      <c r="H660" s="435" t="s">
        <v>900</v>
      </c>
    </row>
    <row r="661" spans="1:8" ht="13.5">
      <c r="A661" s="636" t="str">
        <f t="shared" si="10"/>
        <v>滝尾下郡サッカースポーツ少年団_12</v>
      </c>
      <c r="B661" s="435" t="s">
        <v>336</v>
      </c>
      <c r="C661" s="435" t="str">
        <f>("12")</f>
        <v>12</v>
      </c>
      <c r="D661" s="435" t="s">
        <v>926</v>
      </c>
      <c r="E661" s="435" t="s">
        <v>2260</v>
      </c>
      <c r="F661" s="435" t="s">
        <v>2261</v>
      </c>
      <c r="G661" s="435">
        <v>4</v>
      </c>
      <c r="H661" s="435" t="s">
        <v>911</v>
      </c>
    </row>
    <row r="662" spans="1:8" ht="13.5">
      <c r="A662" s="636" t="str">
        <f t="shared" si="10"/>
        <v>滝尾下郡サッカースポーツ少年団_13</v>
      </c>
      <c r="B662" s="435" t="s">
        <v>336</v>
      </c>
      <c r="C662" s="435" t="str">
        <f>("13")</f>
        <v>13</v>
      </c>
      <c r="D662" s="435" t="s">
        <v>901</v>
      </c>
      <c r="E662" s="435" t="s">
        <v>2262</v>
      </c>
      <c r="F662" s="435" t="s">
        <v>2263</v>
      </c>
      <c r="G662" s="435">
        <v>4</v>
      </c>
      <c r="H662" s="435" t="s">
        <v>911</v>
      </c>
    </row>
    <row r="663" spans="1:8" ht="13.5">
      <c r="A663" s="636" t="str">
        <f t="shared" si="10"/>
        <v>滝尾下郡サッカースポーツ少年団_14</v>
      </c>
      <c r="B663" s="435" t="s">
        <v>336</v>
      </c>
      <c r="C663" s="435" t="str">
        <f>("14")</f>
        <v>14</v>
      </c>
      <c r="D663" s="435" t="s">
        <v>908</v>
      </c>
      <c r="E663" s="435" t="s">
        <v>2264</v>
      </c>
      <c r="F663" s="435" t="s">
        <v>2265</v>
      </c>
      <c r="G663" s="435">
        <v>4</v>
      </c>
      <c r="H663" s="435" t="s">
        <v>911</v>
      </c>
    </row>
    <row r="664" spans="1:8" ht="13.5">
      <c r="A664" s="636" t="str">
        <f t="shared" si="10"/>
        <v>滝尾下郡サッカースポーツ少年団_15</v>
      </c>
      <c r="B664" s="435" t="s">
        <v>336</v>
      </c>
      <c r="C664" s="435" t="str">
        <f>("15")</f>
        <v>15</v>
      </c>
      <c r="D664" s="435" t="s">
        <v>908</v>
      </c>
      <c r="E664" s="435" t="s">
        <v>2266</v>
      </c>
      <c r="F664" s="435" t="s">
        <v>2267</v>
      </c>
      <c r="G664" s="435">
        <v>4</v>
      </c>
      <c r="H664" s="435" t="s">
        <v>900</v>
      </c>
    </row>
    <row r="665" spans="1:8" ht="13.5">
      <c r="A665" s="636" t="str">
        <f t="shared" si="10"/>
        <v>滝尾下郡サッカースポーツ少年団_18</v>
      </c>
      <c r="B665" s="435" t="s">
        <v>336</v>
      </c>
      <c r="C665" s="435" t="str">
        <f>("18")</f>
        <v>18</v>
      </c>
      <c r="D665" s="435" t="s">
        <v>926</v>
      </c>
      <c r="E665" s="435" t="s">
        <v>2268</v>
      </c>
      <c r="F665" s="435" t="s">
        <v>2269</v>
      </c>
      <c r="G665" s="435">
        <v>3</v>
      </c>
      <c r="H665" s="435" t="s">
        <v>900</v>
      </c>
    </row>
    <row r="666" spans="1:8" ht="13.5">
      <c r="A666" s="636" t="str">
        <f t="shared" si="10"/>
        <v>滝尾下郡サッカースポーツ少年団_19</v>
      </c>
      <c r="B666" s="435" t="s">
        <v>336</v>
      </c>
      <c r="C666" s="435" t="str">
        <f>("19")</f>
        <v>19</v>
      </c>
      <c r="D666" s="435" t="s">
        <v>908</v>
      </c>
      <c r="E666" s="435" t="s">
        <v>2270</v>
      </c>
      <c r="F666" s="435" t="s">
        <v>2271</v>
      </c>
      <c r="G666" s="435">
        <v>3</v>
      </c>
      <c r="H666" s="435" t="s">
        <v>900</v>
      </c>
    </row>
    <row r="667" spans="1:8" ht="13.5">
      <c r="A667" s="636" t="str">
        <f t="shared" si="10"/>
        <v>滝尾下郡サッカースポーツ少年団_20</v>
      </c>
      <c r="B667" s="435" t="s">
        <v>336</v>
      </c>
      <c r="C667" s="435" t="str">
        <f>("20")</f>
        <v>20</v>
      </c>
      <c r="D667" s="435" t="s">
        <v>908</v>
      </c>
      <c r="E667" s="435" t="s">
        <v>2272</v>
      </c>
      <c r="F667" s="435" t="s">
        <v>2273</v>
      </c>
      <c r="G667" s="435">
        <v>3</v>
      </c>
      <c r="H667" s="435" t="s">
        <v>900</v>
      </c>
    </row>
    <row r="668" spans="1:9" ht="13.5">
      <c r="A668" s="636" t="str">
        <f t="shared" si="10"/>
        <v>豊府サッカースポーツ少年団_1</v>
      </c>
      <c r="B668" s="435" t="s">
        <v>347</v>
      </c>
      <c r="C668" s="435" t="str">
        <f>("1")</f>
        <v>1</v>
      </c>
      <c r="D668" s="435" t="s">
        <v>897</v>
      </c>
      <c r="E668" s="435" t="s">
        <v>2274</v>
      </c>
      <c r="F668" s="435" t="s">
        <v>2275</v>
      </c>
      <c r="G668" s="435">
        <v>5</v>
      </c>
      <c r="H668" s="435" t="s">
        <v>900</v>
      </c>
      <c r="I668" s="435" t="s">
        <v>15</v>
      </c>
    </row>
    <row r="669" spans="1:8" ht="13.5">
      <c r="A669" s="636" t="str">
        <f t="shared" si="10"/>
        <v>豊府サッカースポーツ少年団_2</v>
      </c>
      <c r="B669" s="435" t="s">
        <v>347</v>
      </c>
      <c r="C669" s="435" t="str">
        <f>("2")</f>
        <v>2</v>
      </c>
      <c r="D669" s="435" t="s">
        <v>901</v>
      </c>
      <c r="E669" s="435" t="s">
        <v>2276</v>
      </c>
      <c r="F669" s="435" t="s">
        <v>2277</v>
      </c>
      <c r="G669" s="435">
        <v>4</v>
      </c>
      <c r="H669" s="435" t="s">
        <v>900</v>
      </c>
    </row>
    <row r="670" spans="1:8" ht="13.5">
      <c r="A670" s="636" t="str">
        <f t="shared" si="10"/>
        <v>豊府サッカースポーツ少年団_3</v>
      </c>
      <c r="B670" s="435" t="s">
        <v>347</v>
      </c>
      <c r="C670" s="435" t="str">
        <f>("3")</f>
        <v>3</v>
      </c>
      <c r="D670" s="435" t="s">
        <v>901</v>
      </c>
      <c r="E670" s="435" t="s">
        <v>2278</v>
      </c>
      <c r="F670" s="435" t="s">
        <v>2279</v>
      </c>
      <c r="G670" s="435">
        <v>5</v>
      </c>
      <c r="H670" s="435" t="s">
        <v>900</v>
      </c>
    </row>
    <row r="671" spans="1:8" ht="13.5">
      <c r="A671" s="636" t="str">
        <f t="shared" si="10"/>
        <v>豊府サッカースポーツ少年団_4</v>
      </c>
      <c r="B671" s="435" t="s">
        <v>347</v>
      </c>
      <c r="C671" s="435" t="str">
        <f>("4")</f>
        <v>4</v>
      </c>
      <c r="D671" s="435" t="s">
        <v>901</v>
      </c>
      <c r="E671" s="435" t="s">
        <v>2280</v>
      </c>
      <c r="F671" s="435" t="s">
        <v>2281</v>
      </c>
      <c r="G671" s="435">
        <v>5</v>
      </c>
      <c r="H671" s="435" t="s">
        <v>900</v>
      </c>
    </row>
    <row r="672" spans="1:8" ht="13.5">
      <c r="A672" s="636" t="str">
        <f t="shared" si="10"/>
        <v>豊府サッカースポーツ少年団_5</v>
      </c>
      <c r="B672" s="435" t="s">
        <v>347</v>
      </c>
      <c r="C672" s="435" t="str">
        <f>("5")</f>
        <v>5</v>
      </c>
      <c r="D672" s="435" t="s">
        <v>926</v>
      </c>
      <c r="E672" s="435" t="s">
        <v>2282</v>
      </c>
      <c r="F672" s="435" t="s">
        <v>2283</v>
      </c>
      <c r="G672" s="435">
        <v>5</v>
      </c>
      <c r="H672" s="435" t="s">
        <v>900</v>
      </c>
    </row>
    <row r="673" spans="1:8" ht="13.5">
      <c r="A673" s="636" t="str">
        <f t="shared" si="10"/>
        <v>豊府サッカースポーツ少年団_7</v>
      </c>
      <c r="B673" s="435" t="s">
        <v>347</v>
      </c>
      <c r="C673" s="435" t="str">
        <f>("7")</f>
        <v>7</v>
      </c>
      <c r="D673" s="435" t="s">
        <v>908</v>
      </c>
      <c r="E673" s="435" t="s">
        <v>2284</v>
      </c>
      <c r="F673" s="435" t="s">
        <v>2285</v>
      </c>
      <c r="G673" s="435">
        <v>4</v>
      </c>
      <c r="H673" s="435" t="s">
        <v>900</v>
      </c>
    </row>
    <row r="674" spans="1:8" ht="13.5">
      <c r="A674" s="636" t="str">
        <f t="shared" si="10"/>
        <v>豊府サッカースポーツ少年団_8</v>
      </c>
      <c r="B674" s="435" t="s">
        <v>347</v>
      </c>
      <c r="C674" s="435" t="str">
        <f>("8")</f>
        <v>8</v>
      </c>
      <c r="D674" s="435" t="s">
        <v>908</v>
      </c>
      <c r="E674" s="435" t="s">
        <v>2286</v>
      </c>
      <c r="F674" s="435" t="s">
        <v>2287</v>
      </c>
      <c r="G674" s="435">
        <v>5</v>
      </c>
      <c r="H674" s="435" t="s">
        <v>911</v>
      </c>
    </row>
    <row r="675" spans="1:8" ht="13.5">
      <c r="A675" s="636" t="str">
        <f t="shared" si="10"/>
        <v>豊府サッカースポーツ少年団_9</v>
      </c>
      <c r="B675" s="435" t="s">
        <v>347</v>
      </c>
      <c r="C675" s="435" t="str">
        <f>("9")</f>
        <v>9</v>
      </c>
      <c r="D675" s="435" t="s">
        <v>901</v>
      </c>
      <c r="E675" s="435" t="s">
        <v>2288</v>
      </c>
      <c r="F675" s="435" t="s">
        <v>2289</v>
      </c>
      <c r="G675" s="435">
        <v>5</v>
      </c>
      <c r="H675" s="435" t="s">
        <v>911</v>
      </c>
    </row>
    <row r="676" spans="1:8" ht="13.5">
      <c r="A676" s="636" t="str">
        <f t="shared" si="10"/>
        <v>豊府サッカースポーツ少年団_10</v>
      </c>
      <c r="B676" s="435" t="s">
        <v>347</v>
      </c>
      <c r="C676" s="435" t="str">
        <f>("10")</f>
        <v>10</v>
      </c>
      <c r="D676" s="435" t="s">
        <v>901</v>
      </c>
      <c r="E676" s="435" t="s">
        <v>2290</v>
      </c>
      <c r="F676" s="435" t="s">
        <v>2291</v>
      </c>
      <c r="G676" s="435">
        <v>5</v>
      </c>
      <c r="H676" s="435" t="s">
        <v>900</v>
      </c>
    </row>
    <row r="677" spans="1:8" ht="13.5">
      <c r="A677" s="636" t="str">
        <f t="shared" si="10"/>
        <v>豊府サッカースポーツ少年団_11</v>
      </c>
      <c r="B677" s="435" t="s">
        <v>347</v>
      </c>
      <c r="C677" s="435" t="str">
        <f>("11")</f>
        <v>11</v>
      </c>
      <c r="D677" s="435" t="s">
        <v>901</v>
      </c>
      <c r="E677" s="435" t="s">
        <v>2292</v>
      </c>
      <c r="F677" s="435" t="s">
        <v>2293</v>
      </c>
      <c r="G677" s="435">
        <v>4</v>
      </c>
      <c r="H677" s="435" t="s">
        <v>900</v>
      </c>
    </row>
    <row r="678" spans="1:8" ht="13.5">
      <c r="A678" s="636" t="str">
        <f t="shared" si="10"/>
        <v>豊府サッカースポーツ少年団_12</v>
      </c>
      <c r="B678" s="435" t="s">
        <v>347</v>
      </c>
      <c r="C678" s="435" t="str">
        <f>("12")</f>
        <v>12</v>
      </c>
      <c r="D678" s="435" t="s">
        <v>897</v>
      </c>
      <c r="E678" s="435" t="s">
        <v>2294</v>
      </c>
      <c r="F678" s="435" t="s">
        <v>2295</v>
      </c>
      <c r="G678" s="435">
        <v>4</v>
      </c>
      <c r="H678" s="435" t="s">
        <v>900</v>
      </c>
    </row>
    <row r="679" spans="1:8" ht="13.5">
      <c r="A679" s="636" t="str">
        <f t="shared" si="10"/>
        <v>豊府サッカースポーツ少年団_13</v>
      </c>
      <c r="B679" s="435" t="s">
        <v>347</v>
      </c>
      <c r="C679" s="435" t="str">
        <f>("13")</f>
        <v>13</v>
      </c>
      <c r="D679" s="435" t="s">
        <v>926</v>
      </c>
      <c r="E679" s="435" t="s">
        <v>2296</v>
      </c>
      <c r="F679" s="435" t="s">
        <v>2297</v>
      </c>
      <c r="G679" s="435">
        <v>4</v>
      </c>
      <c r="H679" s="435" t="s">
        <v>900</v>
      </c>
    </row>
    <row r="680" spans="1:8" ht="13.5">
      <c r="A680" s="636" t="str">
        <f t="shared" si="10"/>
        <v>豊府サッカースポーツ少年団_14</v>
      </c>
      <c r="B680" s="435" t="s">
        <v>347</v>
      </c>
      <c r="C680" s="435" t="str">
        <f>("14")</f>
        <v>14</v>
      </c>
      <c r="D680" s="435" t="s">
        <v>901</v>
      </c>
      <c r="E680" s="435" t="s">
        <v>2298</v>
      </c>
      <c r="F680" s="435" t="s">
        <v>2299</v>
      </c>
      <c r="G680" s="435">
        <v>4</v>
      </c>
      <c r="H680" s="435" t="s">
        <v>900</v>
      </c>
    </row>
    <row r="681" spans="1:8" ht="13.5">
      <c r="A681" s="636" t="str">
        <f t="shared" si="10"/>
        <v>豊府サッカースポーツ少年団_15</v>
      </c>
      <c r="B681" s="435" t="s">
        <v>347</v>
      </c>
      <c r="C681" s="435" t="str">
        <f>("15")</f>
        <v>15</v>
      </c>
      <c r="D681" s="435" t="s">
        <v>926</v>
      </c>
      <c r="E681" s="435" t="s">
        <v>2300</v>
      </c>
      <c r="F681" s="435" t="s">
        <v>2301</v>
      </c>
      <c r="G681" s="435">
        <v>5</v>
      </c>
      <c r="H681" s="435" t="s">
        <v>900</v>
      </c>
    </row>
    <row r="682" spans="1:9" ht="13.5">
      <c r="A682" s="636" t="str">
        <f t="shared" si="10"/>
        <v>宗方サッカークラブ_1</v>
      </c>
      <c r="B682" s="435" t="s">
        <v>350</v>
      </c>
      <c r="C682" s="435" t="str">
        <f>("1")</f>
        <v>1</v>
      </c>
      <c r="D682" s="435" t="s">
        <v>897</v>
      </c>
      <c r="E682" s="435" t="s">
        <v>2302</v>
      </c>
      <c r="F682" s="435" t="s">
        <v>2303</v>
      </c>
      <c r="G682" s="435">
        <v>5</v>
      </c>
      <c r="H682" s="435" t="s">
        <v>900</v>
      </c>
      <c r="I682" s="435" t="s">
        <v>15</v>
      </c>
    </row>
    <row r="683" spans="1:8" ht="13.5">
      <c r="A683" s="636" t="str">
        <f t="shared" si="10"/>
        <v>宗方サッカークラブ_2</v>
      </c>
      <c r="B683" s="435" t="s">
        <v>350</v>
      </c>
      <c r="C683" s="435" t="str">
        <f>("2")</f>
        <v>2</v>
      </c>
      <c r="D683" s="435" t="s">
        <v>908</v>
      </c>
      <c r="E683" s="435" t="s">
        <v>2304</v>
      </c>
      <c r="F683" s="435" t="s">
        <v>2305</v>
      </c>
      <c r="G683" s="435">
        <v>5</v>
      </c>
      <c r="H683" s="435" t="s">
        <v>900</v>
      </c>
    </row>
    <row r="684" spans="1:8" ht="13.5">
      <c r="A684" s="636" t="str">
        <f t="shared" si="10"/>
        <v>宗方サッカークラブ_3</v>
      </c>
      <c r="B684" s="435" t="s">
        <v>350</v>
      </c>
      <c r="C684" s="435" t="str">
        <f>("3")</f>
        <v>3</v>
      </c>
      <c r="D684" s="435" t="s">
        <v>926</v>
      </c>
      <c r="E684" s="435" t="s">
        <v>2306</v>
      </c>
      <c r="F684" s="435" t="s">
        <v>2307</v>
      </c>
      <c r="G684" s="435">
        <v>5</v>
      </c>
      <c r="H684" s="435" t="s">
        <v>900</v>
      </c>
    </row>
    <row r="685" spans="1:8" ht="13.5">
      <c r="A685" s="636" t="str">
        <f t="shared" si="10"/>
        <v>宗方サッカークラブ_4</v>
      </c>
      <c r="B685" s="435" t="s">
        <v>350</v>
      </c>
      <c r="C685" s="435" t="str">
        <f>("4")</f>
        <v>4</v>
      </c>
      <c r="D685" s="435" t="s">
        <v>908</v>
      </c>
      <c r="E685" s="435" t="s">
        <v>2308</v>
      </c>
      <c r="F685" s="435" t="s">
        <v>2309</v>
      </c>
      <c r="G685" s="435">
        <v>4</v>
      </c>
      <c r="H685" s="435" t="s">
        <v>911</v>
      </c>
    </row>
    <row r="686" spans="1:8" ht="13.5">
      <c r="A686" s="636" t="str">
        <f t="shared" si="10"/>
        <v>宗方サッカークラブ_5</v>
      </c>
      <c r="B686" s="435" t="s">
        <v>350</v>
      </c>
      <c r="C686" s="435" t="str">
        <f>("5")</f>
        <v>5</v>
      </c>
      <c r="D686" s="435" t="s">
        <v>901</v>
      </c>
      <c r="E686" s="435" t="s">
        <v>2310</v>
      </c>
      <c r="F686" s="435" t="s">
        <v>2311</v>
      </c>
      <c r="G686" s="435">
        <v>5</v>
      </c>
      <c r="H686" s="435" t="s">
        <v>900</v>
      </c>
    </row>
    <row r="687" spans="1:8" ht="13.5">
      <c r="A687" s="636" t="str">
        <f t="shared" si="10"/>
        <v>宗方サッカークラブ_6</v>
      </c>
      <c r="B687" s="435" t="s">
        <v>350</v>
      </c>
      <c r="C687" s="435" t="str">
        <f>("6")</f>
        <v>6</v>
      </c>
      <c r="D687" s="435" t="s">
        <v>901</v>
      </c>
      <c r="E687" s="435" t="s">
        <v>2312</v>
      </c>
      <c r="F687" s="435" t="s">
        <v>2313</v>
      </c>
      <c r="G687" s="435">
        <v>5</v>
      </c>
      <c r="H687" s="435" t="s">
        <v>900</v>
      </c>
    </row>
    <row r="688" spans="1:8" ht="13.5">
      <c r="A688" s="636" t="str">
        <f t="shared" si="10"/>
        <v>宗方サッカークラブ_7</v>
      </c>
      <c r="B688" s="435" t="s">
        <v>350</v>
      </c>
      <c r="C688" s="435" t="str">
        <f>("7")</f>
        <v>7</v>
      </c>
      <c r="D688" s="435" t="s">
        <v>901</v>
      </c>
      <c r="E688" s="435" t="s">
        <v>2314</v>
      </c>
      <c r="F688" s="435" t="s">
        <v>2315</v>
      </c>
      <c r="G688" s="435">
        <v>5</v>
      </c>
      <c r="H688" s="435" t="s">
        <v>900</v>
      </c>
    </row>
    <row r="689" spans="1:8" ht="13.5">
      <c r="A689" s="636" t="str">
        <f t="shared" si="10"/>
        <v>宗方サッカークラブ_8</v>
      </c>
      <c r="B689" s="435" t="s">
        <v>350</v>
      </c>
      <c r="C689" s="435" t="str">
        <f>("8")</f>
        <v>8</v>
      </c>
      <c r="D689" s="435" t="s">
        <v>908</v>
      </c>
      <c r="E689" s="435" t="s">
        <v>2316</v>
      </c>
      <c r="F689" s="435" t="s">
        <v>2317</v>
      </c>
      <c r="G689" s="435">
        <v>4</v>
      </c>
      <c r="H689" s="435" t="s">
        <v>900</v>
      </c>
    </row>
    <row r="690" spans="1:8" ht="13.5">
      <c r="A690" s="636" t="str">
        <f t="shared" si="10"/>
        <v>宗方サッカークラブ_9</v>
      </c>
      <c r="B690" s="435" t="s">
        <v>350</v>
      </c>
      <c r="C690" s="435" t="str">
        <f>("9")</f>
        <v>9</v>
      </c>
      <c r="D690" s="435" t="s">
        <v>926</v>
      </c>
      <c r="E690" s="435" t="s">
        <v>2318</v>
      </c>
      <c r="F690" s="435" t="s">
        <v>2319</v>
      </c>
      <c r="G690" s="435">
        <v>3</v>
      </c>
      <c r="H690" s="435" t="s">
        <v>900</v>
      </c>
    </row>
    <row r="691" spans="1:8" ht="13.5">
      <c r="A691" s="636" t="str">
        <f t="shared" si="10"/>
        <v>宗方サッカークラブ_10</v>
      </c>
      <c r="B691" s="435" t="s">
        <v>350</v>
      </c>
      <c r="C691" s="435" t="str">
        <f>("10")</f>
        <v>10</v>
      </c>
      <c r="D691" s="435" t="s">
        <v>901</v>
      </c>
      <c r="E691" s="435" t="s">
        <v>2320</v>
      </c>
      <c r="F691" s="435" t="s">
        <v>2321</v>
      </c>
      <c r="G691" s="435">
        <v>4</v>
      </c>
      <c r="H691" s="435" t="s">
        <v>900</v>
      </c>
    </row>
    <row r="692" spans="1:8" ht="13.5">
      <c r="A692" s="636" t="str">
        <f t="shared" si="10"/>
        <v>宗方サッカークラブ_11</v>
      </c>
      <c r="B692" s="435" t="s">
        <v>350</v>
      </c>
      <c r="C692" s="435" t="str">
        <f>("11")</f>
        <v>11</v>
      </c>
      <c r="D692" s="435" t="s">
        <v>926</v>
      </c>
      <c r="E692" s="435" t="s">
        <v>2322</v>
      </c>
      <c r="F692" s="435" t="s">
        <v>2323</v>
      </c>
      <c r="G692" s="435">
        <v>4</v>
      </c>
      <c r="H692" s="435" t="s">
        <v>900</v>
      </c>
    </row>
    <row r="693" spans="1:8" ht="13.5">
      <c r="A693" s="636" t="str">
        <f t="shared" si="10"/>
        <v>宗方サッカークラブ_12</v>
      </c>
      <c r="B693" s="435" t="s">
        <v>350</v>
      </c>
      <c r="C693" s="435" t="str">
        <f>("12")</f>
        <v>12</v>
      </c>
      <c r="D693" s="435" t="s">
        <v>901</v>
      </c>
      <c r="E693" s="435" t="s">
        <v>2324</v>
      </c>
      <c r="F693" s="435" t="s">
        <v>2325</v>
      </c>
      <c r="G693" s="435">
        <v>3</v>
      </c>
      <c r="H693" s="435" t="s">
        <v>900</v>
      </c>
    </row>
    <row r="694" spans="1:8" ht="13.5">
      <c r="A694" s="636" t="str">
        <f t="shared" si="10"/>
        <v>宗方サッカークラブ_13</v>
      </c>
      <c r="B694" s="435" t="s">
        <v>350</v>
      </c>
      <c r="C694" s="435" t="str">
        <f>("13")</f>
        <v>13</v>
      </c>
      <c r="D694" s="435" t="s">
        <v>926</v>
      </c>
      <c r="E694" s="435" t="s">
        <v>2326</v>
      </c>
      <c r="F694" s="435" t="s">
        <v>2327</v>
      </c>
      <c r="G694" s="435">
        <v>2</v>
      </c>
      <c r="H694" s="435" t="s">
        <v>900</v>
      </c>
    </row>
    <row r="695" spans="1:8" ht="13.5">
      <c r="A695" s="636" t="str">
        <f t="shared" si="10"/>
        <v>宗方サッカークラブ_21</v>
      </c>
      <c r="B695" s="435" t="s">
        <v>350</v>
      </c>
      <c r="C695" s="435" t="str">
        <f>("21")</f>
        <v>21</v>
      </c>
      <c r="D695" s="435" t="s">
        <v>897</v>
      </c>
      <c r="E695" s="435" t="s">
        <v>2328</v>
      </c>
      <c r="F695" s="435" t="s">
        <v>2329</v>
      </c>
      <c r="G695" s="435">
        <v>3</v>
      </c>
      <c r="H695" s="435" t="s">
        <v>900</v>
      </c>
    </row>
    <row r="696" spans="1:8" ht="13.5">
      <c r="A696" s="636" t="str">
        <f t="shared" si="10"/>
        <v>明治サッカースポーツ少年団_1</v>
      </c>
      <c r="B696" s="435" t="s">
        <v>18</v>
      </c>
      <c r="C696" s="435" t="str">
        <f>("1")</f>
        <v>1</v>
      </c>
      <c r="D696" s="435" t="s">
        <v>897</v>
      </c>
      <c r="E696" s="435" t="s">
        <v>2330</v>
      </c>
      <c r="F696" s="435" t="s">
        <v>2331</v>
      </c>
      <c r="G696" s="435">
        <v>4</v>
      </c>
      <c r="H696" s="435" t="s">
        <v>900</v>
      </c>
    </row>
    <row r="697" spans="1:8" ht="13.5">
      <c r="A697" s="636" t="str">
        <f t="shared" si="10"/>
        <v>明治サッカースポーツ少年団_2</v>
      </c>
      <c r="B697" s="435" t="s">
        <v>18</v>
      </c>
      <c r="C697" s="435" t="str">
        <f>("2")</f>
        <v>2</v>
      </c>
      <c r="D697" s="435" t="s">
        <v>908</v>
      </c>
      <c r="E697" s="435" t="s">
        <v>2332</v>
      </c>
      <c r="F697" s="435" t="s">
        <v>2333</v>
      </c>
      <c r="G697" s="435">
        <v>4</v>
      </c>
      <c r="H697" s="435" t="s">
        <v>900</v>
      </c>
    </row>
    <row r="698" spans="1:8" ht="13.5">
      <c r="A698" s="636" t="str">
        <f t="shared" si="10"/>
        <v>明治サッカースポーツ少年団_3</v>
      </c>
      <c r="B698" s="435" t="s">
        <v>18</v>
      </c>
      <c r="C698" s="435" t="str">
        <f>("3")</f>
        <v>3</v>
      </c>
      <c r="D698" s="435" t="s">
        <v>908</v>
      </c>
      <c r="E698" s="435" t="s">
        <v>2334</v>
      </c>
      <c r="F698" s="435" t="s">
        <v>2335</v>
      </c>
      <c r="G698" s="435">
        <v>4</v>
      </c>
      <c r="H698" s="435" t="s">
        <v>900</v>
      </c>
    </row>
    <row r="699" spans="1:8" ht="13.5">
      <c r="A699" s="636" t="str">
        <f t="shared" si="10"/>
        <v>明治サッカースポーツ少年団_4</v>
      </c>
      <c r="B699" s="435" t="s">
        <v>18</v>
      </c>
      <c r="C699" s="435" t="str">
        <f>("4")</f>
        <v>4</v>
      </c>
      <c r="D699" s="435" t="s">
        <v>908</v>
      </c>
      <c r="E699" s="435" t="s">
        <v>2336</v>
      </c>
      <c r="F699" s="435" t="s">
        <v>2337</v>
      </c>
      <c r="G699" s="435">
        <v>5</v>
      </c>
      <c r="H699" s="435" t="s">
        <v>900</v>
      </c>
    </row>
    <row r="700" spans="1:8" ht="13.5">
      <c r="A700" s="636" t="str">
        <f t="shared" si="10"/>
        <v>明治サッカースポーツ少年団_5</v>
      </c>
      <c r="B700" s="435" t="s">
        <v>18</v>
      </c>
      <c r="C700" s="435" t="str">
        <f>("5")</f>
        <v>5</v>
      </c>
      <c r="D700" s="435" t="s">
        <v>908</v>
      </c>
      <c r="E700" s="435" t="s">
        <v>2338</v>
      </c>
      <c r="F700" s="435" t="s">
        <v>2339</v>
      </c>
      <c r="G700" s="435">
        <v>4</v>
      </c>
      <c r="H700" s="435" t="s">
        <v>900</v>
      </c>
    </row>
    <row r="701" spans="1:8" ht="13.5">
      <c r="A701" s="636" t="str">
        <f t="shared" si="10"/>
        <v>明治サッカースポーツ少年団_6</v>
      </c>
      <c r="B701" s="435" t="s">
        <v>18</v>
      </c>
      <c r="C701" s="435" t="str">
        <f>("6")</f>
        <v>6</v>
      </c>
      <c r="D701" s="435" t="s">
        <v>901</v>
      </c>
      <c r="E701" s="435" t="s">
        <v>2340</v>
      </c>
      <c r="F701" s="435" t="s">
        <v>2341</v>
      </c>
      <c r="G701" s="435">
        <v>5</v>
      </c>
      <c r="H701" s="435" t="s">
        <v>900</v>
      </c>
    </row>
    <row r="702" spans="1:8" ht="13.5">
      <c r="A702" s="636" t="str">
        <f t="shared" si="10"/>
        <v>明治サッカースポーツ少年団_7</v>
      </c>
      <c r="B702" s="435" t="s">
        <v>18</v>
      </c>
      <c r="C702" s="435" t="str">
        <f>("7")</f>
        <v>7</v>
      </c>
      <c r="D702" s="435" t="s">
        <v>897</v>
      </c>
      <c r="E702" s="435" t="s">
        <v>2342</v>
      </c>
      <c r="F702" s="435" t="s">
        <v>2343</v>
      </c>
      <c r="G702" s="435">
        <v>5</v>
      </c>
      <c r="H702" s="435" t="s">
        <v>900</v>
      </c>
    </row>
    <row r="703" spans="1:8" ht="13.5">
      <c r="A703" s="636" t="str">
        <f t="shared" si="10"/>
        <v>明治サッカースポーツ少年団_8</v>
      </c>
      <c r="B703" s="435" t="s">
        <v>18</v>
      </c>
      <c r="C703" s="435" t="str">
        <f>("8")</f>
        <v>8</v>
      </c>
      <c r="D703" s="435" t="s">
        <v>901</v>
      </c>
      <c r="E703" s="435" t="s">
        <v>2344</v>
      </c>
      <c r="F703" s="435" t="s">
        <v>2345</v>
      </c>
      <c r="G703" s="435">
        <v>5</v>
      </c>
      <c r="H703" s="435" t="s">
        <v>900</v>
      </c>
    </row>
    <row r="704" spans="1:8" ht="13.5">
      <c r="A704" s="636" t="str">
        <f t="shared" si="10"/>
        <v>明治サッカースポーツ少年団_9</v>
      </c>
      <c r="B704" s="435" t="s">
        <v>18</v>
      </c>
      <c r="C704" s="435" t="str">
        <f>("9")</f>
        <v>9</v>
      </c>
      <c r="D704" s="435" t="s">
        <v>901</v>
      </c>
      <c r="E704" s="435" t="s">
        <v>2346</v>
      </c>
      <c r="F704" s="435" t="s">
        <v>2347</v>
      </c>
      <c r="G704" s="435">
        <v>5</v>
      </c>
      <c r="H704" s="435" t="s">
        <v>900</v>
      </c>
    </row>
    <row r="705" spans="1:9" ht="13.5">
      <c r="A705" s="636" t="str">
        <f aca="true" t="shared" si="11" ref="A705:A768">CONCATENATE(B705,"_",C705)</f>
        <v>明治サッカースポーツ少年団_10</v>
      </c>
      <c r="B705" s="435" t="s">
        <v>18</v>
      </c>
      <c r="C705" s="435" t="str">
        <f>("10")</f>
        <v>10</v>
      </c>
      <c r="D705" s="435" t="s">
        <v>901</v>
      </c>
      <c r="E705" s="435" t="s">
        <v>2348</v>
      </c>
      <c r="F705" s="435" t="s">
        <v>2349</v>
      </c>
      <c r="G705" s="435">
        <v>5</v>
      </c>
      <c r="H705" s="435" t="s">
        <v>900</v>
      </c>
      <c r="I705" s="435" t="s">
        <v>15</v>
      </c>
    </row>
    <row r="706" spans="1:8" ht="13.5">
      <c r="A706" s="636" t="str">
        <f t="shared" si="11"/>
        <v>明治サッカースポーツ少年団_11</v>
      </c>
      <c r="B706" s="435" t="s">
        <v>18</v>
      </c>
      <c r="C706" s="435" t="str">
        <f>("11")</f>
        <v>11</v>
      </c>
      <c r="D706" s="435" t="s">
        <v>926</v>
      </c>
      <c r="E706" s="435" t="s">
        <v>2350</v>
      </c>
      <c r="F706" s="435" t="s">
        <v>2351</v>
      </c>
      <c r="G706" s="435">
        <v>5</v>
      </c>
      <c r="H706" s="435" t="s">
        <v>900</v>
      </c>
    </row>
    <row r="707" spans="1:8" ht="13.5">
      <c r="A707" s="636" t="str">
        <f t="shared" si="11"/>
        <v>明治サッカースポーツ少年団_12</v>
      </c>
      <c r="B707" s="435" t="s">
        <v>18</v>
      </c>
      <c r="C707" s="435" t="str">
        <f>("12")</f>
        <v>12</v>
      </c>
      <c r="D707" s="435" t="s">
        <v>926</v>
      </c>
      <c r="E707" s="435" t="s">
        <v>2352</v>
      </c>
      <c r="F707" s="435" t="s">
        <v>2353</v>
      </c>
      <c r="G707" s="435">
        <v>4</v>
      </c>
      <c r="H707" s="435" t="s">
        <v>900</v>
      </c>
    </row>
    <row r="708" spans="1:8" ht="13.5">
      <c r="A708" s="636" t="str">
        <f t="shared" si="11"/>
        <v>明治サッカースポーツ少年団_13</v>
      </c>
      <c r="B708" s="435" t="s">
        <v>18</v>
      </c>
      <c r="C708" s="435" t="str">
        <f>("13")</f>
        <v>13</v>
      </c>
      <c r="D708" s="435" t="s">
        <v>926</v>
      </c>
      <c r="E708" s="435" t="s">
        <v>2354</v>
      </c>
      <c r="F708" s="435" t="s">
        <v>2355</v>
      </c>
      <c r="G708" s="435">
        <v>4</v>
      </c>
      <c r="H708" s="435" t="s">
        <v>900</v>
      </c>
    </row>
    <row r="709" spans="1:8" ht="13.5">
      <c r="A709" s="636" t="str">
        <f t="shared" si="11"/>
        <v>明治サッカースポーツ少年団_14</v>
      </c>
      <c r="B709" s="435" t="s">
        <v>18</v>
      </c>
      <c r="C709" s="435" t="str">
        <f>("14")</f>
        <v>14</v>
      </c>
      <c r="D709" s="435" t="s">
        <v>926</v>
      </c>
      <c r="E709" s="435" t="s">
        <v>2356</v>
      </c>
      <c r="F709" s="435" t="s">
        <v>2357</v>
      </c>
      <c r="G709" s="435">
        <v>4</v>
      </c>
      <c r="H709" s="435" t="s">
        <v>900</v>
      </c>
    </row>
    <row r="710" spans="1:8" ht="13.5">
      <c r="A710" s="636" t="str">
        <f t="shared" si="11"/>
        <v>明治サッカースポーツ少年団_15</v>
      </c>
      <c r="B710" s="435" t="s">
        <v>18</v>
      </c>
      <c r="C710" s="435" t="str">
        <f>("15")</f>
        <v>15</v>
      </c>
      <c r="D710" s="435" t="s">
        <v>926</v>
      </c>
      <c r="E710" s="435" t="s">
        <v>2358</v>
      </c>
      <c r="F710" s="435" t="s">
        <v>2359</v>
      </c>
      <c r="G710" s="435">
        <v>4</v>
      </c>
      <c r="H710" s="435" t="s">
        <v>900</v>
      </c>
    </row>
    <row r="711" spans="1:8" ht="13.5">
      <c r="A711" s="636" t="str">
        <f t="shared" si="11"/>
        <v>明治サッカースポーツ少年団_16</v>
      </c>
      <c r="B711" s="435" t="s">
        <v>18</v>
      </c>
      <c r="C711" s="435" t="str">
        <f>("16")</f>
        <v>16</v>
      </c>
      <c r="D711" s="435" t="s">
        <v>908</v>
      </c>
      <c r="E711" s="435" t="s">
        <v>2360</v>
      </c>
      <c r="F711" s="435" t="s">
        <v>2361</v>
      </c>
      <c r="G711" s="435">
        <v>5</v>
      </c>
      <c r="H711" s="435" t="s">
        <v>900</v>
      </c>
    </row>
    <row r="712" spans="1:8" ht="13.5">
      <c r="A712" s="636" t="str">
        <f t="shared" si="11"/>
        <v>三佐サッカースポーツ少年団_1</v>
      </c>
      <c r="B712" s="435" t="s">
        <v>348</v>
      </c>
      <c r="C712" s="435" t="str">
        <f>("1")</f>
        <v>1</v>
      </c>
      <c r="D712" s="435" t="s">
        <v>897</v>
      </c>
      <c r="E712" s="435" t="s">
        <v>2362</v>
      </c>
      <c r="F712" s="435" t="s">
        <v>2363</v>
      </c>
      <c r="G712" s="435">
        <v>4</v>
      </c>
      <c r="H712" s="435" t="s">
        <v>900</v>
      </c>
    </row>
    <row r="713" spans="1:8" ht="13.5">
      <c r="A713" s="636" t="str">
        <f t="shared" si="11"/>
        <v>三佐サッカースポーツ少年団_2</v>
      </c>
      <c r="B713" s="435" t="s">
        <v>348</v>
      </c>
      <c r="C713" s="435" t="str">
        <f>("2")</f>
        <v>2</v>
      </c>
      <c r="D713" s="435" t="s">
        <v>908</v>
      </c>
      <c r="E713" s="435" t="s">
        <v>2364</v>
      </c>
      <c r="F713" s="435" t="s">
        <v>2365</v>
      </c>
      <c r="G713" s="435">
        <v>5</v>
      </c>
      <c r="H713" s="435" t="s">
        <v>900</v>
      </c>
    </row>
    <row r="714" spans="1:8" ht="13.5">
      <c r="A714" s="636" t="str">
        <f t="shared" si="11"/>
        <v>三佐サッカースポーツ少年団_3</v>
      </c>
      <c r="B714" s="435" t="s">
        <v>348</v>
      </c>
      <c r="C714" s="435" t="str">
        <f>("3")</f>
        <v>3</v>
      </c>
      <c r="D714" s="435" t="s">
        <v>901</v>
      </c>
      <c r="E714" s="435" t="s">
        <v>2366</v>
      </c>
      <c r="F714" s="435" t="s">
        <v>2367</v>
      </c>
      <c r="G714" s="435">
        <v>5</v>
      </c>
      <c r="H714" s="435" t="s">
        <v>900</v>
      </c>
    </row>
    <row r="715" spans="1:8" ht="13.5">
      <c r="A715" s="636" t="str">
        <f t="shared" si="11"/>
        <v>三佐サッカースポーツ少年団_4</v>
      </c>
      <c r="B715" s="435" t="s">
        <v>348</v>
      </c>
      <c r="C715" s="435" t="str">
        <f>("4")</f>
        <v>4</v>
      </c>
      <c r="D715" s="435" t="s">
        <v>908</v>
      </c>
      <c r="E715" s="435" t="s">
        <v>2368</v>
      </c>
      <c r="F715" s="435" t="s">
        <v>2369</v>
      </c>
      <c r="G715" s="435">
        <v>5</v>
      </c>
      <c r="H715" s="435" t="s">
        <v>900</v>
      </c>
    </row>
    <row r="716" spans="1:8" ht="13.5">
      <c r="A716" s="636" t="str">
        <f t="shared" si="11"/>
        <v>三佐サッカースポーツ少年団_5</v>
      </c>
      <c r="B716" s="435" t="s">
        <v>348</v>
      </c>
      <c r="C716" s="435" t="str">
        <f>("5")</f>
        <v>5</v>
      </c>
      <c r="D716" s="435" t="s">
        <v>901</v>
      </c>
      <c r="E716" s="435" t="s">
        <v>2370</v>
      </c>
      <c r="F716" s="435" t="s">
        <v>2371</v>
      </c>
      <c r="G716" s="435">
        <v>5</v>
      </c>
      <c r="H716" s="435" t="s">
        <v>900</v>
      </c>
    </row>
    <row r="717" spans="1:8" ht="13.5">
      <c r="A717" s="636" t="str">
        <f t="shared" si="11"/>
        <v>三佐サッカースポーツ少年団_6</v>
      </c>
      <c r="B717" s="435" t="s">
        <v>348</v>
      </c>
      <c r="C717" s="435" t="str">
        <f>("6")</f>
        <v>6</v>
      </c>
      <c r="D717" s="435" t="s">
        <v>908</v>
      </c>
      <c r="E717" s="435" t="s">
        <v>2372</v>
      </c>
      <c r="F717" s="435" t="s">
        <v>2373</v>
      </c>
      <c r="G717" s="435">
        <v>5</v>
      </c>
      <c r="H717" s="435" t="s">
        <v>900</v>
      </c>
    </row>
    <row r="718" spans="1:8" ht="13.5">
      <c r="A718" s="636" t="str">
        <f t="shared" si="11"/>
        <v>三佐サッカースポーツ少年団_7</v>
      </c>
      <c r="B718" s="435" t="s">
        <v>348</v>
      </c>
      <c r="C718" s="435" t="str">
        <f>("7")</f>
        <v>7</v>
      </c>
      <c r="D718" s="435" t="s">
        <v>901</v>
      </c>
      <c r="E718" s="435" t="s">
        <v>2374</v>
      </c>
      <c r="F718" s="435" t="s">
        <v>2375</v>
      </c>
      <c r="G718" s="435">
        <v>4</v>
      </c>
      <c r="H718" s="435" t="s">
        <v>900</v>
      </c>
    </row>
    <row r="719" spans="1:8" ht="13.5">
      <c r="A719" s="636" t="str">
        <f t="shared" si="11"/>
        <v>三佐サッカースポーツ少年団_8</v>
      </c>
      <c r="B719" s="435" t="s">
        <v>348</v>
      </c>
      <c r="C719" s="435" t="str">
        <f>("8")</f>
        <v>8</v>
      </c>
      <c r="D719" s="435" t="s">
        <v>926</v>
      </c>
      <c r="E719" s="435" t="s">
        <v>2376</v>
      </c>
      <c r="F719" s="435" t="s">
        <v>2377</v>
      </c>
      <c r="G719" s="435">
        <v>4</v>
      </c>
      <c r="H719" s="435" t="s">
        <v>900</v>
      </c>
    </row>
    <row r="720" spans="1:8" ht="13.5">
      <c r="A720" s="636" t="str">
        <f t="shared" si="11"/>
        <v>三佐サッカースポーツ少年団_9</v>
      </c>
      <c r="B720" s="435" t="s">
        <v>348</v>
      </c>
      <c r="C720" s="435" t="str">
        <f>("9")</f>
        <v>9</v>
      </c>
      <c r="D720" s="435" t="s">
        <v>901</v>
      </c>
      <c r="E720" s="435" t="s">
        <v>2378</v>
      </c>
      <c r="F720" s="435" t="s">
        <v>2379</v>
      </c>
      <c r="G720" s="435">
        <v>4</v>
      </c>
      <c r="H720" s="435" t="s">
        <v>900</v>
      </c>
    </row>
    <row r="721" spans="1:8" ht="13.5">
      <c r="A721" s="636" t="str">
        <f t="shared" si="11"/>
        <v>三佐サッカースポーツ少年団_10</v>
      </c>
      <c r="B721" s="435" t="s">
        <v>348</v>
      </c>
      <c r="C721" s="435" t="str">
        <f>("10")</f>
        <v>10</v>
      </c>
      <c r="D721" s="435" t="s">
        <v>901</v>
      </c>
      <c r="E721" s="435" t="s">
        <v>2380</v>
      </c>
      <c r="F721" s="435" t="s">
        <v>2381</v>
      </c>
      <c r="G721" s="435">
        <v>4</v>
      </c>
      <c r="H721" s="435" t="s">
        <v>900</v>
      </c>
    </row>
    <row r="722" spans="1:8" ht="13.5">
      <c r="A722" s="636" t="str">
        <f t="shared" si="11"/>
        <v>三佐サッカースポーツ少年団_11</v>
      </c>
      <c r="B722" s="435" t="s">
        <v>348</v>
      </c>
      <c r="C722" s="435" t="str">
        <f>("11")</f>
        <v>11</v>
      </c>
      <c r="D722" s="435" t="s">
        <v>926</v>
      </c>
      <c r="E722" s="435" t="s">
        <v>2382</v>
      </c>
      <c r="F722" s="435" t="s">
        <v>2383</v>
      </c>
      <c r="G722" s="435">
        <v>4</v>
      </c>
      <c r="H722" s="435" t="s">
        <v>900</v>
      </c>
    </row>
    <row r="723" spans="1:8" ht="13.5">
      <c r="A723" s="636" t="str">
        <f t="shared" si="11"/>
        <v>三佐サッカースポーツ少年団_12</v>
      </c>
      <c r="B723" s="435" t="s">
        <v>348</v>
      </c>
      <c r="C723" s="435" t="str">
        <f>("12")</f>
        <v>12</v>
      </c>
      <c r="D723" s="435" t="s">
        <v>901</v>
      </c>
      <c r="E723" s="435" t="s">
        <v>2384</v>
      </c>
      <c r="F723" s="435" t="s">
        <v>2385</v>
      </c>
      <c r="G723" s="435">
        <v>4</v>
      </c>
      <c r="H723" s="435" t="s">
        <v>900</v>
      </c>
    </row>
    <row r="724" spans="1:9" ht="13.5">
      <c r="A724" s="636" t="str">
        <f t="shared" si="11"/>
        <v>三佐サッカースポーツ少年団_15</v>
      </c>
      <c r="B724" s="435" t="s">
        <v>348</v>
      </c>
      <c r="C724" s="435" t="str">
        <f>("15")</f>
        <v>15</v>
      </c>
      <c r="D724" s="435" t="s">
        <v>926</v>
      </c>
      <c r="E724" s="435" t="s">
        <v>2386</v>
      </c>
      <c r="F724" s="435" t="s">
        <v>2387</v>
      </c>
      <c r="G724" s="435">
        <v>5</v>
      </c>
      <c r="H724" s="435" t="s">
        <v>900</v>
      </c>
      <c r="I724" s="435" t="s">
        <v>15</v>
      </c>
    </row>
    <row r="725" spans="1:8" ht="13.5">
      <c r="A725" s="636" t="str">
        <f t="shared" si="11"/>
        <v>明野西ＪＦＣ_1</v>
      </c>
      <c r="B725" s="435" t="s">
        <v>277</v>
      </c>
      <c r="C725" s="435" t="str">
        <f>("1")</f>
        <v>1</v>
      </c>
      <c r="D725" s="435" t="s">
        <v>897</v>
      </c>
      <c r="E725" s="435" t="s">
        <v>2388</v>
      </c>
      <c r="F725" s="435" t="s">
        <v>2389</v>
      </c>
      <c r="G725" s="435">
        <v>4</v>
      </c>
      <c r="H725" s="435" t="s">
        <v>900</v>
      </c>
    </row>
    <row r="726" spans="1:8" ht="13.5">
      <c r="A726" s="636" t="str">
        <f t="shared" si="11"/>
        <v>明野西ＪＦＣ_2</v>
      </c>
      <c r="B726" s="435" t="s">
        <v>277</v>
      </c>
      <c r="C726" s="435" t="str">
        <f>("2")</f>
        <v>2</v>
      </c>
      <c r="D726" s="435" t="s">
        <v>901</v>
      </c>
      <c r="E726" s="435" t="s">
        <v>2390</v>
      </c>
      <c r="F726" s="435" t="s">
        <v>2391</v>
      </c>
      <c r="G726" s="435">
        <v>4</v>
      </c>
      <c r="H726" s="435" t="s">
        <v>900</v>
      </c>
    </row>
    <row r="727" spans="1:8" ht="13.5">
      <c r="A727" s="636" t="str">
        <f t="shared" si="11"/>
        <v>明野西ＪＦＣ_3</v>
      </c>
      <c r="B727" s="435" t="s">
        <v>277</v>
      </c>
      <c r="C727" s="435" t="str">
        <f>("3")</f>
        <v>3</v>
      </c>
      <c r="D727" s="435" t="s">
        <v>908</v>
      </c>
      <c r="E727" s="435" t="s">
        <v>2392</v>
      </c>
      <c r="F727" s="435" t="s">
        <v>2393</v>
      </c>
      <c r="G727" s="435">
        <v>3</v>
      </c>
      <c r="H727" s="435" t="s">
        <v>900</v>
      </c>
    </row>
    <row r="728" spans="1:8" ht="13.5">
      <c r="A728" s="636" t="str">
        <f t="shared" si="11"/>
        <v>明野西ＪＦＣ_4</v>
      </c>
      <c r="B728" s="435" t="s">
        <v>277</v>
      </c>
      <c r="C728" s="435" t="str">
        <f>("4")</f>
        <v>4</v>
      </c>
      <c r="D728" s="435" t="s">
        <v>901</v>
      </c>
      <c r="E728" s="435" t="s">
        <v>2394</v>
      </c>
      <c r="F728" s="435" t="s">
        <v>2395</v>
      </c>
      <c r="G728" s="435">
        <v>4</v>
      </c>
      <c r="H728" s="435" t="s">
        <v>900</v>
      </c>
    </row>
    <row r="729" spans="1:8" ht="13.5">
      <c r="A729" s="636" t="str">
        <f t="shared" si="11"/>
        <v>明野西ＪＦＣ_5</v>
      </c>
      <c r="B729" s="435" t="s">
        <v>277</v>
      </c>
      <c r="C729" s="435" t="str">
        <f>("5")</f>
        <v>5</v>
      </c>
      <c r="D729" s="435" t="s">
        <v>908</v>
      </c>
      <c r="E729" s="435" t="s">
        <v>2396</v>
      </c>
      <c r="F729" s="435" t="s">
        <v>2397</v>
      </c>
      <c r="G729" s="435">
        <v>4</v>
      </c>
      <c r="H729" s="435" t="s">
        <v>911</v>
      </c>
    </row>
    <row r="730" spans="1:9" ht="13.5">
      <c r="A730" s="636" t="str">
        <f t="shared" si="11"/>
        <v>明野西ＪＦＣ_6</v>
      </c>
      <c r="B730" s="435" t="s">
        <v>277</v>
      </c>
      <c r="C730" s="435" t="str">
        <f>("6")</f>
        <v>6</v>
      </c>
      <c r="D730" s="435" t="s">
        <v>908</v>
      </c>
      <c r="E730" s="435" t="s">
        <v>2398</v>
      </c>
      <c r="F730" s="435" t="s">
        <v>2399</v>
      </c>
      <c r="G730" s="435">
        <v>5</v>
      </c>
      <c r="H730" s="435" t="s">
        <v>900</v>
      </c>
      <c r="I730" s="435" t="s">
        <v>15</v>
      </c>
    </row>
    <row r="731" spans="1:8" ht="13.5">
      <c r="A731" s="636" t="str">
        <f t="shared" si="11"/>
        <v>明野西ＪＦＣ_7</v>
      </c>
      <c r="B731" s="435" t="s">
        <v>277</v>
      </c>
      <c r="C731" s="435" t="str">
        <f>("7")</f>
        <v>7</v>
      </c>
      <c r="D731" s="435" t="s">
        <v>901</v>
      </c>
      <c r="E731" s="435" t="s">
        <v>2400</v>
      </c>
      <c r="F731" s="435" t="s">
        <v>2401</v>
      </c>
      <c r="G731" s="435">
        <v>4</v>
      </c>
      <c r="H731" s="435" t="s">
        <v>900</v>
      </c>
    </row>
    <row r="732" spans="1:8" ht="13.5">
      <c r="A732" s="636" t="str">
        <f t="shared" si="11"/>
        <v>明野西ＪＦＣ_8</v>
      </c>
      <c r="B732" s="435" t="s">
        <v>277</v>
      </c>
      <c r="C732" s="435" t="str">
        <f>("8")</f>
        <v>8</v>
      </c>
      <c r="D732" s="435" t="s">
        <v>926</v>
      </c>
      <c r="E732" s="435" t="s">
        <v>2402</v>
      </c>
      <c r="F732" s="435" t="s">
        <v>2403</v>
      </c>
      <c r="G732" s="435">
        <v>4</v>
      </c>
      <c r="H732" s="435" t="s">
        <v>900</v>
      </c>
    </row>
    <row r="733" spans="1:8" ht="13.5">
      <c r="A733" s="636" t="str">
        <f t="shared" si="11"/>
        <v>明野西ＪＦＣ_9</v>
      </c>
      <c r="B733" s="435" t="s">
        <v>277</v>
      </c>
      <c r="C733" s="435" t="str">
        <f>("9")</f>
        <v>9</v>
      </c>
      <c r="D733" s="435" t="s">
        <v>926</v>
      </c>
      <c r="E733" s="435" t="s">
        <v>2404</v>
      </c>
      <c r="F733" s="435" t="s">
        <v>2405</v>
      </c>
      <c r="G733" s="435">
        <v>4</v>
      </c>
      <c r="H733" s="435" t="s">
        <v>900</v>
      </c>
    </row>
    <row r="734" spans="1:8" ht="13.5">
      <c r="A734" s="636" t="str">
        <f t="shared" si="11"/>
        <v>明野西ＪＦＣ_11</v>
      </c>
      <c r="B734" s="435" t="s">
        <v>277</v>
      </c>
      <c r="C734" s="435" t="str">
        <f>("11")</f>
        <v>11</v>
      </c>
      <c r="D734" s="435" t="s">
        <v>901</v>
      </c>
      <c r="E734" s="435" t="s">
        <v>2406</v>
      </c>
      <c r="F734" s="435" t="s">
        <v>2407</v>
      </c>
      <c r="G734" s="435">
        <v>3</v>
      </c>
      <c r="H734" s="435" t="s">
        <v>900</v>
      </c>
    </row>
    <row r="735" spans="1:8" ht="13.5">
      <c r="A735" s="636" t="str">
        <f t="shared" si="11"/>
        <v>明野西ＪＦＣ_12</v>
      </c>
      <c r="B735" s="435" t="s">
        <v>277</v>
      </c>
      <c r="C735" s="435" t="str">
        <f>("12")</f>
        <v>12</v>
      </c>
      <c r="D735" s="435" t="s">
        <v>897</v>
      </c>
      <c r="E735" s="435" t="s">
        <v>2408</v>
      </c>
      <c r="F735" s="435" t="s">
        <v>2409</v>
      </c>
      <c r="G735" s="435">
        <v>3</v>
      </c>
      <c r="H735" s="435" t="s">
        <v>900</v>
      </c>
    </row>
    <row r="736" spans="1:8" ht="13.5">
      <c r="A736" s="636" t="str">
        <f t="shared" si="11"/>
        <v>明野西ＪＦＣ_13</v>
      </c>
      <c r="B736" s="435" t="s">
        <v>277</v>
      </c>
      <c r="C736" s="435" t="str">
        <f>("13")</f>
        <v>13</v>
      </c>
      <c r="D736" s="435" t="s">
        <v>897</v>
      </c>
      <c r="E736" s="435" t="s">
        <v>2410</v>
      </c>
      <c r="F736" s="435" t="s">
        <v>2411</v>
      </c>
      <c r="G736" s="435">
        <v>3</v>
      </c>
      <c r="H736" s="435" t="s">
        <v>900</v>
      </c>
    </row>
    <row r="737" spans="1:8" ht="13.5">
      <c r="A737" s="636" t="str">
        <f t="shared" si="11"/>
        <v>明野西ＪＦＣ_14</v>
      </c>
      <c r="B737" s="435" t="s">
        <v>277</v>
      </c>
      <c r="C737" s="435" t="str">
        <f>("14")</f>
        <v>14</v>
      </c>
      <c r="D737" s="435" t="s">
        <v>901</v>
      </c>
      <c r="E737" s="435" t="s">
        <v>2412</v>
      </c>
      <c r="F737" s="435" t="s">
        <v>2413</v>
      </c>
      <c r="G737" s="435">
        <v>4</v>
      </c>
      <c r="H737" s="435" t="s">
        <v>900</v>
      </c>
    </row>
    <row r="738" spans="1:8" ht="13.5">
      <c r="A738" s="636" t="str">
        <f t="shared" si="11"/>
        <v>明野西ＪＦＣ_15</v>
      </c>
      <c r="B738" s="435" t="s">
        <v>277</v>
      </c>
      <c r="C738" s="435" t="str">
        <f>("15")</f>
        <v>15</v>
      </c>
      <c r="D738" s="435" t="s">
        <v>908</v>
      </c>
      <c r="E738" s="435" t="s">
        <v>2414</v>
      </c>
      <c r="F738" s="435" t="s">
        <v>2415</v>
      </c>
      <c r="G738" s="435">
        <v>3</v>
      </c>
      <c r="H738" s="435" t="s">
        <v>900</v>
      </c>
    </row>
    <row r="739" spans="1:8" ht="13.5">
      <c r="A739" s="636" t="str">
        <f t="shared" si="11"/>
        <v>金池長浜サッカースポーツ少年団_2</v>
      </c>
      <c r="B739" s="435" t="s">
        <v>330</v>
      </c>
      <c r="C739" s="435" t="str">
        <f>("2")</f>
        <v>2</v>
      </c>
      <c r="D739" s="435" t="s">
        <v>908</v>
      </c>
      <c r="E739" s="435" t="s">
        <v>2416</v>
      </c>
      <c r="F739" s="435" t="s">
        <v>2417</v>
      </c>
      <c r="G739" s="435">
        <v>4</v>
      </c>
      <c r="H739" s="435" t="s">
        <v>900</v>
      </c>
    </row>
    <row r="740" spans="1:8" ht="13.5">
      <c r="A740" s="636" t="str">
        <f t="shared" si="11"/>
        <v>金池長浜サッカースポーツ少年団_3</v>
      </c>
      <c r="B740" s="435" t="s">
        <v>330</v>
      </c>
      <c r="C740" s="435" t="str">
        <f>("3")</f>
        <v>3</v>
      </c>
      <c r="D740" s="435" t="s">
        <v>908</v>
      </c>
      <c r="E740" s="435" t="s">
        <v>2418</v>
      </c>
      <c r="F740" s="435" t="s">
        <v>2419</v>
      </c>
      <c r="G740" s="435">
        <v>3</v>
      </c>
      <c r="H740" s="435" t="s">
        <v>900</v>
      </c>
    </row>
    <row r="741" spans="1:8" ht="13.5">
      <c r="A741" s="636" t="str">
        <f t="shared" si="11"/>
        <v>金池長浜サッカースポーツ少年団_4</v>
      </c>
      <c r="B741" s="435" t="s">
        <v>330</v>
      </c>
      <c r="C741" s="435" t="str">
        <f>("4")</f>
        <v>4</v>
      </c>
      <c r="D741" s="435" t="s">
        <v>901</v>
      </c>
      <c r="E741" s="435" t="s">
        <v>2420</v>
      </c>
      <c r="F741" s="435" t="s">
        <v>2421</v>
      </c>
      <c r="G741" s="435">
        <v>4</v>
      </c>
      <c r="H741" s="435" t="s">
        <v>900</v>
      </c>
    </row>
    <row r="742" spans="1:8" ht="13.5">
      <c r="A742" s="636" t="str">
        <f t="shared" si="11"/>
        <v>金池長浜サッカースポーツ少年団_5</v>
      </c>
      <c r="B742" s="435" t="s">
        <v>330</v>
      </c>
      <c r="C742" s="435" t="str">
        <f>("5")</f>
        <v>5</v>
      </c>
      <c r="D742" s="435" t="s">
        <v>908</v>
      </c>
      <c r="E742" s="435" t="s">
        <v>2422</v>
      </c>
      <c r="F742" s="435" t="s">
        <v>2423</v>
      </c>
      <c r="G742" s="435">
        <v>4</v>
      </c>
      <c r="H742" s="435" t="s">
        <v>900</v>
      </c>
    </row>
    <row r="743" spans="1:8" ht="13.5">
      <c r="A743" s="636" t="str">
        <f t="shared" si="11"/>
        <v>金池長浜サッカースポーツ少年団_6</v>
      </c>
      <c r="B743" s="435" t="s">
        <v>330</v>
      </c>
      <c r="C743" s="435" t="str">
        <f>("6")</f>
        <v>6</v>
      </c>
      <c r="D743" s="435" t="s">
        <v>901</v>
      </c>
      <c r="E743" s="435" t="s">
        <v>2424</v>
      </c>
      <c r="F743" s="435" t="s">
        <v>2425</v>
      </c>
      <c r="G743" s="435">
        <v>3</v>
      </c>
      <c r="H743" s="435" t="s">
        <v>900</v>
      </c>
    </row>
    <row r="744" spans="1:8" ht="13.5">
      <c r="A744" s="636" t="str">
        <f t="shared" si="11"/>
        <v>金池長浜サッカースポーツ少年団_7</v>
      </c>
      <c r="B744" s="435" t="s">
        <v>330</v>
      </c>
      <c r="C744" s="435" t="str">
        <f>("7")</f>
        <v>7</v>
      </c>
      <c r="D744" s="435" t="s">
        <v>901</v>
      </c>
      <c r="E744" s="435" t="s">
        <v>2426</v>
      </c>
      <c r="F744" s="435" t="s">
        <v>2427</v>
      </c>
      <c r="G744" s="435">
        <v>4</v>
      </c>
      <c r="H744" s="435" t="s">
        <v>900</v>
      </c>
    </row>
    <row r="745" spans="1:8" ht="13.5">
      <c r="A745" s="636" t="str">
        <f t="shared" si="11"/>
        <v>金池長浜サッカースポーツ少年団_8</v>
      </c>
      <c r="B745" s="435" t="s">
        <v>330</v>
      </c>
      <c r="C745" s="435" t="str">
        <f>("8")</f>
        <v>8</v>
      </c>
      <c r="D745" s="435" t="s">
        <v>926</v>
      </c>
      <c r="E745" s="435" t="s">
        <v>2428</v>
      </c>
      <c r="F745" s="435" t="s">
        <v>2429</v>
      </c>
      <c r="G745" s="435">
        <v>4</v>
      </c>
      <c r="H745" s="435" t="s">
        <v>900</v>
      </c>
    </row>
    <row r="746" spans="1:8" ht="13.5">
      <c r="A746" s="636" t="str">
        <f t="shared" si="11"/>
        <v>金池長浜サッカースポーツ少年団_9</v>
      </c>
      <c r="B746" s="435" t="s">
        <v>330</v>
      </c>
      <c r="C746" s="435" t="str">
        <f>("9")</f>
        <v>9</v>
      </c>
      <c r="D746" s="435" t="s">
        <v>901</v>
      </c>
      <c r="E746" s="435" t="s">
        <v>2430</v>
      </c>
      <c r="F746" s="435" t="s">
        <v>2431</v>
      </c>
      <c r="G746" s="435">
        <v>5</v>
      </c>
      <c r="H746" s="435" t="s">
        <v>900</v>
      </c>
    </row>
    <row r="747" spans="1:10" ht="13.5">
      <c r="A747" s="636" t="str">
        <f t="shared" si="11"/>
        <v>金池長浜サッカースポーツ少年団_10</v>
      </c>
      <c r="B747" s="435" t="s">
        <v>330</v>
      </c>
      <c r="C747" s="435" t="str">
        <f>("10")</f>
        <v>10</v>
      </c>
      <c r="D747" s="435" t="s">
        <v>926</v>
      </c>
      <c r="E747" s="435" t="s">
        <v>2432</v>
      </c>
      <c r="F747" s="435" t="s">
        <v>2433</v>
      </c>
      <c r="G747" s="435">
        <v>5</v>
      </c>
      <c r="H747" s="435" t="s">
        <v>900</v>
      </c>
      <c r="I747" s="435" t="s">
        <v>15</v>
      </c>
      <c r="J747" s="435" t="s">
        <v>2434</v>
      </c>
    </row>
    <row r="748" spans="1:8" ht="13.5">
      <c r="A748" s="636" t="str">
        <f t="shared" si="11"/>
        <v>金池長浜サッカースポーツ少年団_11</v>
      </c>
      <c r="B748" s="435" t="s">
        <v>330</v>
      </c>
      <c r="C748" s="435" t="str">
        <f>("11")</f>
        <v>11</v>
      </c>
      <c r="D748" s="435" t="s">
        <v>901</v>
      </c>
      <c r="E748" s="435" t="s">
        <v>2435</v>
      </c>
      <c r="F748" s="435" t="s">
        <v>2436</v>
      </c>
      <c r="G748" s="435">
        <v>3</v>
      </c>
      <c r="H748" s="435" t="s">
        <v>900</v>
      </c>
    </row>
    <row r="749" spans="1:8" ht="13.5">
      <c r="A749" s="636" t="str">
        <f t="shared" si="11"/>
        <v>金池長浜サッカースポーツ少年団_12</v>
      </c>
      <c r="B749" s="435" t="s">
        <v>330</v>
      </c>
      <c r="C749" s="435" t="str">
        <f>("12")</f>
        <v>12</v>
      </c>
      <c r="D749" s="435" t="s">
        <v>908</v>
      </c>
      <c r="E749" s="435" t="s">
        <v>2437</v>
      </c>
      <c r="F749" s="435" t="s">
        <v>2438</v>
      </c>
      <c r="G749" s="435">
        <v>4</v>
      </c>
      <c r="H749" s="435" t="s">
        <v>900</v>
      </c>
    </row>
    <row r="750" spans="1:8" ht="13.5">
      <c r="A750" s="636" t="str">
        <f t="shared" si="11"/>
        <v>金池長浜サッカースポーツ少年団_13</v>
      </c>
      <c r="B750" s="435" t="s">
        <v>330</v>
      </c>
      <c r="C750" s="435" t="str">
        <f>("13")</f>
        <v>13</v>
      </c>
      <c r="D750" s="435" t="s">
        <v>901</v>
      </c>
      <c r="E750" s="435" t="s">
        <v>2439</v>
      </c>
      <c r="F750" s="435" t="s">
        <v>2440</v>
      </c>
      <c r="G750" s="435">
        <v>3</v>
      </c>
      <c r="H750" s="435" t="s">
        <v>900</v>
      </c>
    </row>
    <row r="751" spans="1:8" ht="13.5">
      <c r="A751" s="636" t="str">
        <f t="shared" si="11"/>
        <v>金池長浜サッカースポーツ少年団_14</v>
      </c>
      <c r="B751" s="435" t="s">
        <v>330</v>
      </c>
      <c r="C751" s="435" t="str">
        <f>("14")</f>
        <v>14</v>
      </c>
      <c r="D751" s="435" t="s">
        <v>908</v>
      </c>
      <c r="E751" s="435" t="s">
        <v>2441</v>
      </c>
      <c r="F751" s="435" t="s">
        <v>2442</v>
      </c>
      <c r="G751" s="435">
        <v>3</v>
      </c>
      <c r="H751" s="435" t="s">
        <v>900</v>
      </c>
    </row>
    <row r="752" spans="1:8" ht="13.5">
      <c r="A752" s="636" t="str">
        <f t="shared" si="11"/>
        <v>金池長浜サッカースポーツ少年団_15</v>
      </c>
      <c r="B752" s="435" t="s">
        <v>330</v>
      </c>
      <c r="C752" s="435" t="str">
        <f>("15")</f>
        <v>15</v>
      </c>
      <c r="D752" s="435" t="s">
        <v>926</v>
      </c>
      <c r="E752" s="435" t="s">
        <v>2443</v>
      </c>
      <c r="F752" s="435" t="s">
        <v>2444</v>
      </c>
      <c r="G752" s="435">
        <v>2</v>
      </c>
      <c r="H752" s="435" t="s">
        <v>900</v>
      </c>
    </row>
    <row r="753" spans="1:8" ht="13.5">
      <c r="A753" s="636" t="str">
        <f t="shared" si="11"/>
        <v>金池長浜サッカースポーツ少年団_16</v>
      </c>
      <c r="B753" s="435" t="s">
        <v>330</v>
      </c>
      <c r="C753" s="435" t="str">
        <f>("16")</f>
        <v>16</v>
      </c>
      <c r="D753" s="435" t="s">
        <v>897</v>
      </c>
      <c r="E753" s="435" t="s">
        <v>2445</v>
      </c>
      <c r="F753" s="435" t="s">
        <v>2446</v>
      </c>
      <c r="G753" s="435">
        <v>5</v>
      </c>
      <c r="H753" s="435" t="s">
        <v>900</v>
      </c>
    </row>
    <row r="754" spans="1:8" ht="13.5">
      <c r="A754" s="636" t="str">
        <f t="shared" si="11"/>
        <v>金池長浜サッカースポーツ少年団_21</v>
      </c>
      <c r="B754" s="435" t="s">
        <v>330</v>
      </c>
      <c r="C754" s="435" t="str">
        <f>("21")</f>
        <v>21</v>
      </c>
      <c r="D754" s="435" t="s">
        <v>897</v>
      </c>
      <c r="E754" s="435" t="s">
        <v>2447</v>
      </c>
      <c r="F754" s="435" t="s">
        <v>2448</v>
      </c>
      <c r="G754" s="435">
        <v>4</v>
      </c>
      <c r="H754" s="435" t="s">
        <v>900</v>
      </c>
    </row>
    <row r="755" spans="1:9" ht="13.5">
      <c r="A755" s="636" t="str">
        <f t="shared" si="11"/>
        <v>日岡サッカースポーツ少年団_1</v>
      </c>
      <c r="B755" s="435" t="s">
        <v>342</v>
      </c>
      <c r="C755" s="435" t="str">
        <f>("1")</f>
        <v>1</v>
      </c>
      <c r="D755" s="435" t="s">
        <v>897</v>
      </c>
      <c r="E755" s="435" t="s">
        <v>2449</v>
      </c>
      <c r="F755" s="435" t="s">
        <v>2450</v>
      </c>
      <c r="G755" s="435">
        <v>5</v>
      </c>
      <c r="H755" s="435" t="s">
        <v>900</v>
      </c>
      <c r="I755" s="435" t="s">
        <v>15</v>
      </c>
    </row>
    <row r="756" spans="1:8" ht="13.5">
      <c r="A756" s="636" t="str">
        <f t="shared" si="11"/>
        <v>日岡サッカースポーツ少年団_2</v>
      </c>
      <c r="B756" s="435" t="s">
        <v>342</v>
      </c>
      <c r="C756" s="435" t="str">
        <f>("2")</f>
        <v>2</v>
      </c>
      <c r="D756" s="435" t="s">
        <v>926</v>
      </c>
      <c r="E756" s="435" t="s">
        <v>2451</v>
      </c>
      <c r="F756" s="435" t="s">
        <v>2452</v>
      </c>
      <c r="G756" s="435">
        <v>2</v>
      </c>
      <c r="H756" s="435" t="s">
        <v>900</v>
      </c>
    </row>
    <row r="757" spans="1:8" ht="13.5">
      <c r="A757" s="636" t="str">
        <f t="shared" si="11"/>
        <v>日岡サッカースポーツ少年団_4</v>
      </c>
      <c r="B757" s="435" t="s">
        <v>342</v>
      </c>
      <c r="C757" s="435" t="str">
        <f>("4")</f>
        <v>4</v>
      </c>
      <c r="D757" s="435" t="s">
        <v>926</v>
      </c>
      <c r="E757" s="435" t="s">
        <v>2453</v>
      </c>
      <c r="F757" s="435" t="s">
        <v>2454</v>
      </c>
      <c r="G757" s="435">
        <v>5</v>
      </c>
      <c r="H757" s="435" t="s">
        <v>900</v>
      </c>
    </row>
    <row r="758" spans="1:8" ht="13.5">
      <c r="A758" s="636" t="str">
        <f t="shared" si="11"/>
        <v>日岡サッカースポーツ少年団_5</v>
      </c>
      <c r="B758" s="435" t="s">
        <v>342</v>
      </c>
      <c r="C758" s="435" t="str">
        <f>("5")</f>
        <v>5</v>
      </c>
      <c r="D758" s="435" t="s">
        <v>926</v>
      </c>
      <c r="E758" s="435" t="s">
        <v>2455</v>
      </c>
      <c r="F758" s="435" t="s">
        <v>2456</v>
      </c>
      <c r="G758" s="435">
        <v>4</v>
      </c>
      <c r="H758" s="435" t="s">
        <v>900</v>
      </c>
    </row>
    <row r="759" spans="1:8" ht="13.5">
      <c r="A759" s="636" t="str">
        <f t="shared" si="11"/>
        <v>日岡サッカースポーツ少年団_6</v>
      </c>
      <c r="B759" s="435" t="s">
        <v>342</v>
      </c>
      <c r="C759" s="435" t="str">
        <f>("6")</f>
        <v>6</v>
      </c>
      <c r="D759" s="435" t="s">
        <v>897</v>
      </c>
      <c r="E759" s="435" t="s">
        <v>2457</v>
      </c>
      <c r="F759" s="435" t="s">
        <v>2458</v>
      </c>
      <c r="G759" s="435">
        <v>4</v>
      </c>
      <c r="H759" s="435" t="s">
        <v>900</v>
      </c>
    </row>
    <row r="760" spans="1:8" ht="13.5">
      <c r="A760" s="636" t="str">
        <f t="shared" si="11"/>
        <v>日岡サッカースポーツ少年団_7</v>
      </c>
      <c r="B760" s="435" t="s">
        <v>342</v>
      </c>
      <c r="C760" s="435" t="str">
        <f>("7")</f>
        <v>7</v>
      </c>
      <c r="D760" s="435" t="s">
        <v>908</v>
      </c>
      <c r="E760" s="435" t="s">
        <v>2459</v>
      </c>
      <c r="F760" s="435" t="s">
        <v>2460</v>
      </c>
      <c r="G760" s="435">
        <v>4</v>
      </c>
      <c r="H760" s="435" t="s">
        <v>900</v>
      </c>
    </row>
    <row r="761" spans="1:8" ht="13.5">
      <c r="A761" s="636" t="str">
        <f t="shared" si="11"/>
        <v>日岡サッカースポーツ少年団_12</v>
      </c>
      <c r="B761" s="435" t="s">
        <v>342</v>
      </c>
      <c r="C761" s="435" t="str">
        <f>("12")</f>
        <v>12</v>
      </c>
      <c r="D761" s="435" t="s">
        <v>901</v>
      </c>
      <c r="E761" s="435" t="s">
        <v>2461</v>
      </c>
      <c r="F761" s="435" t="s">
        <v>2462</v>
      </c>
      <c r="G761" s="435">
        <v>4</v>
      </c>
      <c r="H761" s="435" t="s">
        <v>900</v>
      </c>
    </row>
    <row r="762" spans="1:8" ht="13.5">
      <c r="A762" s="636" t="str">
        <f t="shared" si="11"/>
        <v>日岡サッカースポーツ少年団_14</v>
      </c>
      <c r="B762" s="435" t="s">
        <v>342</v>
      </c>
      <c r="C762" s="435" t="str">
        <f>("14")</f>
        <v>14</v>
      </c>
      <c r="D762" s="435" t="s">
        <v>901</v>
      </c>
      <c r="E762" s="435" t="s">
        <v>2463</v>
      </c>
      <c r="F762" s="435" t="s">
        <v>2464</v>
      </c>
      <c r="G762" s="435">
        <v>4</v>
      </c>
      <c r="H762" s="435" t="s">
        <v>900</v>
      </c>
    </row>
    <row r="763" spans="1:8" ht="13.5">
      <c r="A763" s="636" t="str">
        <f t="shared" si="11"/>
        <v>日岡サッカースポーツ少年団_15</v>
      </c>
      <c r="B763" s="435" t="s">
        <v>342</v>
      </c>
      <c r="C763" s="435" t="str">
        <f>("15")</f>
        <v>15</v>
      </c>
      <c r="D763" s="435" t="s">
        <v>908</v>
      </c>
      <c r="E763" s="435" t="s">
        <v>2465</v>
      </c>
      <c r="F763" s="435" t="s">
        <v>2466</v>
      </c>
      <c r="G763" s="435">
        <v>4</v>
      </c>
      <c r="H763" s="435" t="s">
        <v>911</v>
      </c>
    </row>
    <row r="764" spans="1:8" ht="13.5">
      <c r="A764" s="636" t="str">
        <f t="shared" si="11"/>
        <v>日岡サッカースポーツ少年団_16</v>
      </c>
      <c r="B764" s="435" t="s">
        <v>342</v>
      </c>
      <c r="C764" s="435" t="str">
        <f>("16")</f>
        <v>16</v>
      </c>
      <c r="D764" s="435" t="s">
        <v>908</v>
      </c>
      <c r="E764" s="435" t="s">
        <v>2467</v>
      </c>
      <c r="F764" s="435" t="s">
        <v>2468</v>
      </c>
      <c r="G764" s="435">
        <v>4</v>
      </c>
      <c r="H764" s="435" t="s">
        <v>900</v>
      </c>
    </row>
    <row r="765" spans="1:8" ht="13.5">
      <c r="A765" s="636" t="str">
        <f t="shared" si="11"/>
        <v>日岡サッカースポーツ少年団_17</v>
      </c>
      <c r="B765" s="435" t="s">
        <v>342</v>
      </c>
      <c r="C765" s="435" t="str">
        <f>("17")</f>
        <v>17</v>
      </c>
      <c r="D765" s="435" t="s">
        <v>901</v>
      </c>
      <c r="E765" s="435" t="s">
        <v>2469</v>
      </c>
      <c r="F765" s="435" t="s">
        <v>2470</v>
      </c>
      <c r="G765" s="435">
        <v>5</v>
      </c>
      <c r="H765" s="435" t="s">
        <v>900</v>
      </c>
    </row>
    <row r="766" spans="1:8" ht="13.5">
      <c r="A766" s="636" t="str">
        <f t="shared" si="11"/>
        <v>日岡サッカースポーツ少年団_18</v>
      </c>
      <c r="B766" s="435" t="s">
        <v>342</v>
      </c>
      <c r="C766" s="435" t="str">
        <f>("18")</f>
        <v>18</v>
      </c>
      <c r="D766" s="435" t="s">
        <v>926</v>
      </c>
      <c r="E766" s="435" t="s">
        <v>2471</v>
      </c>
      <c r="F766" s="435" t="s">
        <v>2472</v>
      </c>
      <c r="G766" s="435">
        <v>2</v>
      </c>
      <c r="H766" s="435" t="s">
        <v>900</v>
      </c>
    </row>
    <row r="767" spans="1:8" ht="13.5">
      <c r="A767" s="636" t="str">
        <f t="shared" si="11"/>
        <v>城南サッカースポーツ少年団_1</v>
      </c>
      <c r="B767" s="435" t="s">
        <v>333</v>
      </c>
      <c r="C767" s="435" t="str">
        <f>("1")</f>
        <v>1</v>
      </c>
      <c r="D767" s="435" t="s">
        <v>897</v>
      </c>
      <c r="E767" s="435" t="s">
        <v>2473</v>
      </c>
      <c r="F767" s="435" t="s">
        <v>2474</v>
      </c>
      <c r="G767" s="435">
        <v>5</v>
      </c>
      <c r="H767" s="435" t="s">
        <v>900</v>
      </c>
    </row>
    <row r="768" spans="1:8" ht="13.5">
      <c r="A768" s="636" t="str">
        <f t="shared" si="11"/>
        <v>城南サッカースポーツ少年団_2</v>
      </c>
      <c r="B768" s="435" t="s">
        <v>333</v>
      </c>
      <c r="C768" s="435" t="str">
        <f>("2")</f>
        <v>2</v>
      </c>
      <c r="D768" s="435" t="s">
        <v>908</v>
      </c>
      <c r="E768" s="435" t="s">
        <v>2475</v>
      </c>
      <c r="F768" s="435" t="s">
        <v>2476</v>
      </c>
      <c r="G768" s="435">
        <v>5</v>
      </c>
      <c r="H768" s="435" t="s">
        <v>900</v>
      </c>
    </row>
    <row r="769" spans="1:10" ht="13.5">
      <c r="A769" s="636" t="str">
        <f aca="true" t="shared" si="12" ref="A769:A832">CONCATENATE(B769,"_",C769)</f>
        <v>城南サッカースポーツ少年団_3</v>
      </c>
      <c r="B769" s="435" t="s">
        <v>333</v>
      </c>
      <c r="C769" s="435" t="str">
        <f>("3")</f>
        <v>3</v>
      </c>
      <c r="D769" s="435" t="s">
        <v>908</v>
      </c>
      <c r="E769" s="435" t="s">
        <v>2477</v>
      </c>
      <c r="F769" s="435" t="s">
        <v>2478</v>
      </c>
      <c r="G769" s="435">
        <v>5</v>
      </c>
      <c r="H769" s="435" t="s">
        <v>900</v>
      </c>
      <c r="J769" s="435" t="s">
        <v>305</v>
      </c>
    </row>
    <row r="770" spans="1:8" ht="13.5">
      <c r="A770" s="636" t="str">
        <f t="shared" si="12"/>
        <v>城南サッカースポーツ少年団_4</v>
      </c>
      <c r="B770" s="435" t="s">
        <v>333</v>
      </c>
      <c r="C770" s="435" t="str">
        <f>("4")</f>
        <v>4</v>
      </c>
      <c r="D770" s="435" t="s">
        <v>901</v>
      </c>
      <c r="E770" s="435" t="s">
        <v>2479</v>
      </c>
      <c r="F770" s="435" t="s">
        <v>2480</v>
      </c>
      <c r="G770" s="435">
        <v>5</v>
      </c>
      <c r="H770" s="435" t="s">
        <v>900</v>
      </c>
    </row>
    <row r="771" spans="1:8" ht="13.5">
      <c r="A771" s="636" t="str">
        <f t="shared" si="12"/>
        <v>城南サッカースポーツ少年団_5</v>
      </c>
      <c r="B771" s="435" t="s">
        <v>333</v>
      </c>
      <c r="C771" s="435" t="str">
        <f>("5")</f>
        <v>5</v>
      </c>
      <c r="D771" s="435" t="s">
        <v>901</v>
      </c>
      <c r="E771" s="435" t="s">
        <v>2481</v>
      </c>
      <c r="F771" s="435" t="s">
        <v>2482</v>
      </c>
      <c r="G771" s="435">
        <v>3</v>
      </c>
      <c r="H771" s="435" t="s">
        <v>900</v>
      </c>
    </row>
    <row r="772" spans="1:8" ht="13.5">
      <c r="A772" s="636" t="str">
        <f t="shared" si="12"/>
        <v>城南サッカースポーツ少年団_6</v>
      </c>
      <c r="B772" s="435" t="s">
        <v>333</v>
      </c>
      <c r="C772" s="435" t="str">
        <f>("6")</f>
        <v>6</v>
      </c>
      <c r="D772" s="435" t="s">
        <v>901</v>
      </c>
      <c r="E772" s="435" t="s">
        <v>2483</v>
      </c>
      <c r="F772" s="435" t="s">
        <v>2484</v>
      </c>
      <c r="G772" s="435">
        <v>4</v>
      </c>
      <c r="H772" s="435" t="s">
        <v>900</v>
      </c>
    </row>
    <row r="773" spans="1:8" ht="13.5">
      <c r="A773" s="636" t="str">
        <f t="shared" si="12"/>
        <v>城南サッカースポーツ少年団_7</v>
      </c>
      <c r="B773" s="435" t="s">
        <v>333</v>
      </c>
      <c r="C773" s="435" t="str">
        <f>("7")</f>
        <v>7</v>
      </c>
      <c r="D773" s="435" t="s">
        <v>908</v>
      </c>
      <c r="E773" s="435" t="s">
        <v>2485</v>
      </c>
      <c r="F773" s="435" t="s">
        <v>2486</v>
      </c>
      <c r="G773" s="435">
        <v>2</v>
      </c>
      <c r="H773" s="435" t="s">
        <v>900</v>
      </c>
    </row>
    <row r="774" spans="1:9" ht="13.5">
      <c r="A774" s="636" t="str">
        <f t="shared" si="12"/>
        <v>城南サッカースポーツ少年団_8</v>
      </c>
      <c r="B774" s="435" t="s">
        <v>333</v>
      </c>
      <c r="C774" s="435" t="str">
        <f>("8")</f>
        <v>8</v>
      </c>
      <c r="D774" s="435" t="s">
        <v>908</v>
      </c>
      <c r="E774" s="435" t="s">
        <v>2487</v>
      </c>
      <c r="F774" s="435" t="s">
        <v>2488</v>
      </c>
      <c r="G774" s="435">
        <v>5</v>
      </c>
      <c r="H774" s="435" t="s">
        <v>900</v>
      </c>
      <c r="I774" s="435" t="s">
        <v>15</v>
      </c>
    </row>
    <row r="775" spans="1:8" ht="13.5">
      <c r="A775" s="636" t="str">
        <f t="shared" si="12"/>
        <v>城南サッカースポーツ少年団_9</v>
      </c>
      <c r="B775" s="435" t="s">
        <v>333</v>
      </c>
      <c r="C775" s="435" t="str">
        <f>("9")</f>
        <v>9</v>
      </c>
      <c r="D775" s="435" t="s">
        <v>908</v>
      </c>
      <c r="E775" s="435" t="s">
        <v>2489</v>
      </c>
      <c r="F775" s="435" t="s">
        <v>2490</v>
      </c>
      <c r="G775" s="435">
        <v>2</v>
      </c>
      <c r="H775" s="435" t="s">
        <v>900</v>
      </c>
    </row>
    <row r="776" spans="1:8" ht="13.5">
      <c r="A776" s="636" t="str">
        <f t="shared" si="12"/>
        <v>城南サッカースポーツ少年団_11</v>
      </c>
      <c r="B776" s="435" t="s">
        <v>333</v>
      </c>
      <c r="C776" s="435" t="str">
        <f>("11")</f>
        <v>11</v>
      </c>
      <c r="D776" s="435" t="s">
        <v>901</v>
      </c>
      <c r="E776" s="435" t="s">
        <v>2491</v>
      </c>
      <c r="F776" s="435" t="s">
        <v>2492</v>
      </c>
      <c r="G776" s="435">
        <v>5</v>
      </c>
      <c r="H776" s="435" t="s">
        <v>900</v>
      </c>
    </row>
    <row r="777" spans="1:8" ht="13.5">
      <c r="A777" s="636" t="str">
        <f t="shared" si="12"/>
        <v>城南サッカースポーツ少年団_12</v>
      </c>
      <c r="B777" s="435" t="s">
        <v>333</v>
      </c>
      <c r="C777" s="435" t="str">
        <f>("12")</f>
        <v>12</v>
      </c>
      <c r="D777" s="435" t="s">
        <v>908</v>
      </c>
      <c r="E777" s="435" t="s">
        <v>2493</v>
      </c>
      <c r="F777" s="435" t="s">
        <v>1488</v>
      </c>
      <c r="G777" s="435">
        <v>2</v>
      </c>
      <c r="H777" s="435" t="s">
        <v>900</v>
      </c>
    </row>
    <row r="778" spans="1:8" ht="13.5">
      <c r="A778" s="636" t="str">
        <f t="shared" si="12"/>
        <v>城南サッカースポーツ少年団_13</v>
      </c>
      <c r="B778" s="435" t="s">
        <v>333</v>
      </c>
      <c r="C778" s="435" t="str">
        <f>("13")</f>
        <v>13</v>
      </c>
      <c r="D778" s="435" t="s">
        <v>926</v>
      </c>
      <c r="E778" s="435" t="s">
        <v>2494</v>
      </c>
      <c r="F778" s="435" t="s">
        <v>2495</v>
      </c>
      <c r="G778" s="435">
        <v>4</v>
      </c>
      <c r="H778" s="435" t="s">
        <v>900</v>
      </c>
    </row>
    <row r="779" spans="1:8" ht="13.5">
      <c r="A779" s="636" t="str">
        <f t="shared" si="12"/>
        <v>城南サッカースポーツ少年団_14</v>
      </c>
      <c r="B779" s="435" t="s">
        <v>333</v>
      </c>
      <c r="C779" s="435" t="str">
        <f>("14")</f>
        <v>14</v>
      </c>
      <c r="D779" s="435" t="s">
        <v>901</v>
      </c>
      <c r="E779" s="435" t="s">
        <v>2496</v>
      </c>
      <c r="F779" s="435" t="s">
        <v>2497</v>
      </c>
      <c r="G779" s="435">
        <v>4</v>
      </c>
      <c r="H779" s="435" t="s">
        <v>900</v>
      </c>
    </row>
    <row r="780" spans="1:8" ht="13.5">
      <c r="A780" s="636" t="str">
        <f t="shared" si="12"/>
        <v>城南サッカースポーツ少年団_15</v>
      </c>
      <c r="B780" s="435" t="s">
        <v>333</v>
      </c>
      <c r="C780" s="435" t="str">
        <f>("15")</f>
        <v>15</v>
      </c>
      <c r="D780" s="435" t="s">
        <v>901</v>
      </c>
      <c r="E780" s="435" t="s">
        <v>2498</v>
      </c>
      <c r="F780" s="435" t="s">
        <v>2499</v>
      </c>
      <c r="G780" s="435">
        <v>4</v>
      </c>
      <c r="H780" s="435" t="s">
        <v>911</v>
      </c>
    </row>
    <row r="781" spans="1:8" ht="13.5">
      <c r="A781" s="636" t="str">
        <f t="shared" si="12"/>
        <v>城南サッカースポーツ少年団_16</v>
      </c>
      <c r="B781" s="435" t="s">
        <v>333</v>
      </c>
      <c r="C781" s="435" t="str">
        <f>("16")</f>
        <v>16</v>
      </c>
      <c r="D781" s="435" t="s">
        <v>901</v>
      </c>
      <c r="E781" s="435" t="s">
        <v>2500</v>
      </c>
      <c r="F781" s="435" t="s">
        <v>2501</v>
      </c>
      <c r="G781" s="435">
        <v>4</v>
      </c>
      <c r="H781" s="435" t="s">
        <v>900</v>
      </c>
    </row>
    <row r="782" spans="1:8" ht="13.5">
      <c r="A782" s="636" t="str">
        <f t="shared" si="12"/>
        <v>城南サッカースポーツ少年団_18</v>
      </c>
      <c r="B782" s="435" t="s">
        <v>333</v>
      </c>
      <c r="C782" s="435" t="str">
        <f>("18")</f>
        <v>18</v>
      </c>
      <c r="D782" s="435" t="s">
        <v>908</v>
      </c>
      <c r="E782" s="435" t="s">
        <v>2502</v>
      </c>
      <c r="F782" s="435" t="s">
        <v>2503</v>
      </c>
      <c r="G782" s="435">
        <v>2</v>
      </c>
      <c r="H782" s="435" t="s">
        <v>900</v>
      </c>
    </row>
    <row r="783" spans="1:8" ht="13.5">
      <c r="A783" s="636" t="str">
        <f t="shared" si="12"/>
        <v>荏隈サッカースポーツ少年団_3</v>
      </c>
      <c r="B783" s="435" t="s">
        <v>299</v>
      </c>
      <c r="C783" s="435" t="str">
        <f>("3")</f>
        <v>3</v>
      </c>
      <c r="D783" s="435" t="s">
        <v>926</v>
      </c>
      <c r="E783" s="435" t="s">
        <v>2504</v>
      </c>
      <c r="F783" s="435" t="s">
        <v>2505</v>
      </c>
      <c r="G783" s="435">
        <v>3</v>
      </c>
      <c r="H783" s="435" t="s">
        <v>900</v>
      </c>
    </row>
    <row r="784" spans="1:8" ht="13.5">
      <c r="A784" s="636" t="str">
        <f t="shared" si="12"/>
        <v>荏隈サッカースポーツ少年団_4</v>
      </c>
      <c r="B784" s="435" t="s">
        <v>299</v>
      </c>
      <c r="C784" s="435" t="str">
        <f>("4")</f>
        <v>4</v>
      </c>
      <c r="D784" s="435" t="s">
        <v>901</v>
      </c>
      <c r="E784" s="435" t="s">
        <v>2506</v>
      </c>
      <c r="F784" s="435" t="s">
        <v>2507</v>
      </c>
      <c r="G784" s="435">
        <v>3</v>
      </c>
      <c r="H784" s="435" t="s">
        <v>900</v>
      </c>
    </row>
    <row r="785" spans="1:8" ht="13.5">
      <c r="A785" s="636" t="str">
        <f t="shared" si="12"/>
        <v>荏隈サッカースポーツ少年団_5</v>
      </c>
      <c r="B785" s="435" t="s">
        <v>299</v>
      </c>
      <c r="C785" s="435" t="str">
        <f>("5")</f>
        <v>5</v>
      </c>
      <c r="D785" s="435" t="s">
        <v>901</v>
      </c>
      <c r="E785" s="435" t="s">
        <v>2508</v>
      </c>
      <c r="F785" s="435" t="s">
        <v>2509</v>
      </c>
      <c r="G785" s="435">
        <v>4</v>
      </c>
      <c r="H785" s="435" t="s">
        <v>900</v>
      </c>
    </row>
    <row r="786" spans="1:9" ht="13.5">
      <c r="A786" s="636" t="str">
        <f t="shared" si="12"/>
        <v>荏隈サッカースポーツ少年団_6</v>
      </c>
      <c r="B786" s="435" t="s">
        <v>299</v>
      </c>
      <c r="C786" s="435" t="str">
        <f>("6")</f>
        <v>6</v>
      </c>
      <c r="D786" s="435" t="s">
        <v>908</v>
      </c>
      <c r="E786" s="435" t="s">
        <v>2510</v>
      </c>
      <c r="F786" s="435" t="s">
        <v>2511</v>
      </c>
      <c r="G786" s="435">
        <v>5</v>
      </c>
      <c r="H786" s="435" t="s">
        <v>911</v>
      </c>
      <c r="I786" s="435" t="s">
        <v>15</v>
      </c>
    </row>
    <row r="787" spans="1:8" ht="13.5">
      <c r="A787" s="636" t="str">
        <f t="shared" si="12"/>
        <v>荏隈サッカースポーツ少年団_7</v>
      </c>
      <c r="B787" s="435" t="s">
        <v>299</v>
      </c>
      <c r="C787" s="435" t="str">
        <f>("7")</f>
        <v>7</v>
      </c>
      <c r="D787" s="435" t="s">
        <v>908</v>
      </c>
      <c r="E787" s="435" t="s">
        <v>2512</v>
      </c>
      <c r="F787" s="435" t="s">
        <v>2513</v>
      </c>
      <c r="G787" s="435">
        <v>4</v>
      </c>
      <c r="H787" s="435" t="s">
        <v>900</v>
      </c>
    </row>
    <row r="788" spans="1:8" ht="13.5">
      <c r="A788" s="636" t="str">
        <f t="shared" si="12"/>
        <v>荏隈サッカースポーツ少年団_8</v>
      </c>
      <c r="B788" s="435" t="s">
        <v>299</v>
      </c>
      <c r="C788" s="435" t="str">
        <f>("8")</f>
        <v>8</v>
      </c>
      <c r="D788" s="435" t="s">
        <v>901</v>
      </c>
      <c r="E788" s="435" t="s">
        <v>2514</v>
      </c>
      <c r="F788" s="435" t="s">
        <v>2515</v>
      </c>
      <c r="G788" s="435">
        <v>4</v>
      </c>
      <c r="H788" s="435" t="s">
        <v>900</v>
      </c>
    </row>
    <row r="789" spans="1:8" ht="13.5">
      <c r="A789" s="636" t="str">
        <f t="shared" si="12"/>
        <v>荏隈サッカースポーツ少年団_12</v>
      </c>
      <c r="B789" s="435" t="s">
        <v>299</v>
      </c>
      <c r="C789" s="435" t="str">
        <f>("12")</f>
        <v>12</v>
      </c>
      <c r="D789" s="435" t="s">
        <v>901</v>
      </c>
      <c r="E789" s="435" t="s">
        <v>2516</v>
      </c>
      <c r="F789" s="435" t="s">
        <v>2517</v>
      </c>
      <c r="G789" s="435">
        <v>3</v>
      </c>
      <c r="H789" s="435" t="s">
        <v>911</v>
      </c>
    </row>
    <row r="790" spans="1:8" ht="13.5">
      <c r="A790" s="636" t="str">
        <f t="shared" si="12"/>
        <v>荏隈サッカースポーツ少年団_13</v>
      </c>
      <c r="B790" s="435" t="s">
        <v>299</v>
      </c>
      <c r="C790" s="435" t="str">
        <f>("13")</f>
        <v>13</v>
      </c>
      <c r="D790" s="435" t="s">
        <v>908</v>
      </c>
      <c r="E790" s="435" t="s">
        <v>2518</v>
      </c>
      <c r="F790" s="435" t="s">
        <v>2519</v>
      </c>
      <c r="G790" s="435">
        <v>1</v>
      </c>
      <c r="H790" s="435" t="s">
        <v>900</v>
      </c>
    </row>
    <row r="791" spans="1:8" ht="13.5">
      <c r="A791" s="636" t="str">
        <f t="shared" si="12"/>
        <v>荏隈サッカースポーツ少年団_14</v>
      </c>
      <c r="B791" s="435" t="s">
        <v>299</v>
      </c>
      <c r="C791" s="435" t="str">
        <f>("14")</f>
        <v>14</v>
      </c>
      <c r="D791" s="435" t="s">
        <v>901</v>
      </c>
      <c r="E791" s="435" t="s">
        <v>2520</v>
      </c>
      <c r="F791" s="435" t="s">
        <v>2521</v>
      </c>
      <c r="G791" s="435">
        <v>1</v>
      </c>
      <c r="H791" s="435" t="s">
        <v>900</v>
      </c>
    </row>
    <row r="792" spans="1:8" ht="13.5">
      <c r="A792" s="636" t="str">
        <f t="shared" si="12"/>
        <v>荏隈サッカースポーツ少年団_15</v>
      </c>
      <c r="B792" s="435" t="s">
        <v>299</v>
      </c>
      <c r="C792" s="435" t="str">
        <f>("15")</f>
        <v>15</v>
      </c>
      <c r="D792" s="435" t="s">
        <v>926</v>
      </c>
      <c r="E792" s="435" t="s">
        <v>2522</v>
      </c>
      <c r="F792" s="435" t="s">
        <v>2523</v>
      </c>
      <c r="G792" s="435">
        <v>2</v>
      </c>
      <c r="H792" s="435" t="s">
        <v>900</v>
      </c>
    </row>
    <row r="793" spans="1:8" ht="13.5">
      <c r="A793" s="636" t="str">
        <f t="shared" si="12"/>
        <v>荏隈サッカースポーツ少年団_16</v>
      </c>
      <c r="B793" s="435" t="s">
        <v>299</v>
      </c>
      <c r="C793" s="435" t="str">
        <f>("16")</f>
        <v>16</v>
      </c>
      <c r="D793" s="435" t="s">
        <v>926</v>
      </c>
      <c r="E793" s="435" t="s">
        <v>2524</v>
      </c>
      <c r="F793" s="435" t="s">
        <v>2525</v>
      </c>
      <c r="G793" s="435">
        <v>1</v>
      </c>
      <c r="H793" s="435" t="s">
        <v>900</v>
      </c>
    </row>
    <row r="794" spans="1:8" ht="13.5">
      <c r="A794" s="636" t="str">
        <f t="shared" si="12"/>
        <v>荏隈サッカースポーツ少年団_17</v>
      </c>
      <c r="B794" s="435" t="s">
        <v>299</v>
      </c>
      <c r="C794" s="435" t="str">
        <f>("17")</f>
        <v>17</v>
      </c>
      <c r="D794" s="435" t="s">
        <v>926</v>
      </c>
      <c r="E794" s="435" t="s">
        <v>2526</v>
      </c>
      <c r="F794" s="435" t="s">
        <v>2527</v>
      </c>
      <c r="G794" s="435">
        <v>5</v>
      </c>
      <c r="H794" s="435" t="s">
        <v>900</v>
      </c>
    </row>
    <row r="795" spans="1:8" ht="13.5">
      <c r="A795" s="636" t="str">
        <f t="shared" si="12"/>
        <v>荏隈サッカースポーツ少年団_18</v>
      </c>
      <c r="B795" s="435" t="s">
        <v>299</v>
      </c>
      <c r="C795" s="435" t="str">
        <f>("18")</f>
        <v>18</v>
      </c>
      <c r="D795" s="435" t="s">
        <v>897</v>
      </c>
      <c r="E795" s="435" t="s">
        <v>2528</v>
      </c>
      <c r="F795" s="435" t="s">
        <v>2529</v>
      </c>
      <c r="G795" s="435">
        <v>4</v>
      </c>
      <c r="H795" s="435" t="s">
        <v>900</v>
      </c>
    </row>
    <row r="796" spans="1:8" ht="13.5">
      <c r="A796" s="636" t="str">
        <f t="shared" si="12"/>
        <v>稙田ＦＣサッカースポーツ少年団_1</v>
      </c>
      <c r="B796" s="435" t="s">
        <v>356</v>
      </c>
      <c r="C796" s="435" t="str">
        <f>("1")</f>
        <v>1</v>
      </c>
      <c r="D796" s="435" t="s">
        <v>897</v>
      </c>
      <c r="E796" s="435" t="s">
        <v>2530</v>
      </c>
      <c r="F796" s="435" t="s">
        <v>2531</v>
      </c>
      <c r="G796" s="435">
        <v>5</v>
      </c>
      <c r="H796" s="435" t="s">
        <v>900</v>
      </c>
    </row>
    <row r="797" spans="1:8" ht="13.5">
      <c r="A797" s="636" t="str">
        <f t="shared" si="12"/>
        <v>稙田ＦＣサッカースポーツ少年団_2</v>
      </c>
      <c r="B797" s="435" t="s">
        <v>356</v>
      </c>
      <c r="C797" s="435" t="str">
        <f>("2")</f>
        <v>2</v>
      </c>
      <c r="D797" s="435" t="s">
        <v>908</v>
      </c>
      <c r="E797" s="435" t="s">
        <v>2532</v>
      </c>
      <c r="F797" s="435" t="s">
        <v>2533</v>
      </c>
      <c r="G797" s="435">
        <v>5</v>
      </c>
      <c r="H797" s="435" t="s">
        <v>900</v>
      </c>
    </row>
    <row r="798" spans="1:8" ht="13.5">
      <c r="A798" s="636" t="str">
        <f t="shared" si="12"/>
        <v>稙田ＦＣサッカースポーツ少年団_3</v>
      </c>
      <c r="B798" s="435" t="s">
        <v>356</v>
      </c>
      <c r="C798" s="435" t="str">
        <f>("3")</f>
        <v>3</v>
      </c>
      <c r="D798" s="435" t="s">
        <v>908</v>
      </c>
      <c r="E798" s="435" t="s">
        <v>2534</v>
      </c>
      <c r="F798" s="435" t="s">
        <v>2535</v>
      </c>
      <c r="G798" s="435">
        <v>4</v>
      </c>
      <c r="H798" s="435" t="s">
        <v>900</v>
      </c>
    </row>
    <row r="799" spans="1:8" ht="13.5">
      <c r="A799" s="636" t="str">
        <f t="shared" si="12"/>
        <v>稙田ＦＣサッカースポーツ少年団_4</v>
      </c>
      <c r="B799" s="435" t="s">
        <v>356</v>
      </c>
      <c r="C799" s="435" t="str">
        <f>("4")</f>
        <v>4</v>
      </c>
      <c r="D799" s="435" t="s">
        <v>908</v>
      </c>
      <c r="E799" s="435" t="s">
        <v>2536</v>
      </c>
      <c r="F799" s="435" t="s">
        <v>2537</v>
      </c>
      <c r="G799" s="435">
        <v>4</v>
      </c>
      <c r="H799" s="435" t="s">
        <v>900</v>
      </c>
    </row>
    <row r="800" spans="1:9" ht="13.5">
      <c r="A800" s="636" t="str">
        <f t="shared" si="12"/>
        <v>稙田ＦＣサッカースポーツ少年団_5</v>
      </c>
      <c r="B800" s="435" t="s">
        <v>356</v>
      </c>
      <c r="C800" s="435" t="str">
        <f>("5")</f>
        <v>5</v>
      </c>
      <c r="D800" s="435" t="s">
        <v>901</v>
      </c>
      <c r="E800" s="435" t="s">
        <v>2538</v>
      </c>
      <c r="F800" s="435" t="s">
        <v>2539</v>
      </c>
      <c r="G800" s="435">
        <v>5</v>
      </c>
      <c r="H800" s="435" t="s">
        <v>900</v>
      </c>
      <c r="I800" s="435" t="s">
        <v>15</v>
      </c>
    </row>
    <row r="801" spans="1:8" ht="13.5">
      <c r="A801" s="636" t="str">
        <f t="shared" si="12"/>
        <v>稙田ＦＣサッカースポーツ少年団_6</v>
      </c>
      <c r="B801" s="435" t="s">
        <v>356</v>
      </c>
      <c r="C801" s="435" t="str">
        <f>("6")</f>
        <v>6</v>
      </c>
      <c r="D801" s="435" t="s">
        <v>926</v>
      </c>
      <c r="E801" s="435" t="s">
        <v>2540</v>
      </c>
      <c r="F801" s="435" t="s">
        <v>2541</v>
      </c>
      <c r="G801" s="435">
        <v>4</v>
      </c>
      <c r="H801" s="435" t="s">
        <v>900</v>
      </c>
    </row>
    <row r="802" spans="1:8" ht="13.5">
      <c r="A802" s="636" t="str">
        <f t="shared" si="12"/>
        <v>稙田ＦＣサッカースポーツ少年団_7</v>
      </c>
      <c r="B802" s="435" t="s">
        <v>356</v>
      </c>
      <c r="C802" s="435" t="str">
        <f>("7")</f>
        <v>7</v>
      </c>
      <c r="D802" s="435" t="s">
        <v>901</v>
      </c>
      <c r="E802" s="435" t="s">
        <v>2542</v>
      </c>
      <c r="F802" s="435" t="s">
        <v>2543</v>
      </c>
      <c r="G802" s="435">
        <v>5</v>
      </c>
      <c r="H802" s="435" t="s">
        <v>900</v>
      </c>
    </row>
    <row r="803" spans="1:8" ht="13.5">
      <c r="A803" s="636" t="str">
        <f t="shared" si="12"/>
        <v>稙田ＦＣサッカースポーツ少年団_8</v>
      </c>
      <c r="B803" s="435" t="s">
        <v>356</v>
      </c>
      <c r="C803" s="435" t="str">
        <f>("8")</f>
        <v>8</v>
      </c>
      <c r="D803" s="435" t="s">
        <v>901</v>
      </c>
      <c r="E803" s="435" t="s">
        <v>2544</v>
      </c>
      <c r="F803" s="435" t="s">
        <v>2545</v>
      </c>
      <c r="G803" s="435">
        <v>3</v>
      </c>
      <c r="H803" s="435" t="s">
        <v>900</v>
      </c>
    </row>
    <row r="804" spans="1:8" ht="13.5">
      <c r="A804" s="636" t="str">
        <f t="shared" si="12"/>
        <v>稙田ＦＣサッカースポーツ少年団_9</v>
      </c>
      <c r="B804" s="435" t="s">
        <v>356</v>
      </c>
      <c r="C804" s="435" t="str">
        <f>("9")</f>
        <v>9</v>
      </c>
      <c r="D804" s="435" t="s">
        <v>901</v>
      </c>
      <c r="E804" s="435" t="s">
        <v>2546</v>
      </c>
      <c r="F804" s="435" t="s">
        <v>2547</v>
      </c>
      <c r="G804" s="435">
        <v>5</v>
      </c>
      <c r="H804" s="435" t="s">
        <v>900</v>
      </c>
    </row>
    <row r="805" spans="1:8" ht="13.5">
      <c r="A805" s="636" t="str">
        <f t="shared" si="12"/>
        <v>稙田ＦＣサッカースポーツ少年団_10</v>
      </c>
      <c r="B805" s="435" t="s">
        <v>356</v>
      </c>
      <c r="C805" s="435" t="str">
        <f>("10")</f>
        <v>10</v>
      </c>
      <c r="D805" s="435" t="s">
        <v>901</v>
      </c>
      <c r="E805" s="435" t="s">
        <v>2548</v>
      </c>
      <c r="F805" s="435" t="s">
        <v>2549</v>
      </c>
      <c r="G805" s="435">
        <v>4</v>
      </c>
      <c r="H805" s="435" t="s">
        <v>900</v>
      </c>
    </row>
    <row r="806" spans="1:8" ht="13.5">
      <c r="A806" s="636" t="str">
        <f t="shared" si="12"/>
        <v>稙田ＦＣサッカースポーツ少年団_11</v>
      </c>
      <c r="B806" s="435" t="s">
        <v>356</v>
      </c>
      <c r="C806" s="435" t="str">
        <f>("11")</f>
        <v>11</v>
      </c>
      <c r="D806" s="435" t="s">
        <v>926</v>
      </c>
      <c r="E806" s="435" t="s">
        <v>2550</v>
      </c>
      <c r="F806" s="435" t="s">
        <v>2551</v>
      </c>
      <c r="G806" s="435">
        <v>5</v>
      </c>
      <c r="H806" s="435" t="s">
        <v>900</v>
      </c>
    </row>
    <row r="807" spans="1:8" ht="13.5">
      <c r="A807" s="636" t="str">
        <f t="shared" si="12"/>
        <v>稙田ＦＣサッカースポーツ少年団_15</v>
      </c>
      <c r="B807" s="435" t="s">
        <v>356</v>
      </c>
      <c r="C807" s="435" t="str">
        <f>("15")</f>
        <v>15</v>
      </c>
      <c r="D807" s="435" t="s">
        <v>901</v>
      </c>
      <c r="E807" s="435" t="s">
        <v>2552</v>
      </c>
      <c r="F807" s="435" t="s">
        <v>2553</v>
      </c>
      <c r="G807" s="435">
        <v>3</v>
      </c>
      <c r="H807" s="435" t="s">
        <v>900</v>
      </c>
    </row>
    <row r="808" spans="1:8" ht="13.5">
      <c r="A808" s="636" t="str">
        <f t="shared" si="12"/>
        <v>北郡坂ノ市サッカースポーツ少年団_1</v>
      </c>
      <c r="B808" s="435" t="s">
        <v>22</v>
      </c>
      <c r="C808" s="435" t="str">
        <f>("1")</f>
        <v>1</v>
      </c>
      <c r="D808" s="435" t="s">
        <v>897</v>
      </c>
      <c r="E808" s="435" t="s">
        <v>2554</v>
      </c>
      <c r="F808" s="435" t="s">
        <v>2555</v>
      </c>
      <c r="G808" s="435">
        <v>5</v>
      </c>
      <c r="H808" s="435" t="s">
        <v>900</v>
      </c>
    </row>
    <row r="809" spans="1:8" ht="13.5">
      <c r="A809" s="636" t="str">
        <f t="shared" si="12"/>
        <v>北郡坂ノ市サッカースポーツ少年団_2</v>
      </c>
      <c r="B809" s="435" t="s">
        <v>22</v>
      </c>
      <c r="C809" s="435" t="str">
        <f>("2")</f>
        <v>2</v>
      </c>
      <c r="D809" s="435" t="s">
        <v>908</v>
      </c>
      <c r="E809" s="435" t="s">
        <v>2556</v>
      </c>
      <c r="F809" s="435" t="s">
        <v>2557</v>
      </c>
      <c r="G809" s="435">
        <v>5</v>
      </c>
      <c r="H809" s="435" t="s">
        <v>900</v>
      </c>
    </row>
    <row r="810" spans="1:8" ht="13.5">
      <c r="A810" s="636" t="str">
        <f t="shared" si="12"/>
        <v>北郡坂ノ市サッカースポーツ少年団_3</v>
      </c>
      <c r="B810" s="435" t="s">
        <v>22</v>
      </c>
      <c r="C810" s="435" t="str">
        <f>("3")</f>
        <v>3</v>
      </c>
      <c r="D810" s="435" t="s">
        <v>901</v>
      </c>
      <c r="E810" s="435" t="s">
        <v>2558</v>
      </c>
      <c r="F810" s="435" t="s">
        <v>2559</v>
      </c>
      <c r="G810" s="435">
        <v>5</v>
      </c>
      <c r="H810" s="435" t="s">
        <v>900</v>
      </c>
    </row>
    <row r="811" spans="1:8" ht="13.5">
      <c r="A811" s="636" t="str">
        <f t="shared" si="12"/>
        <v>北郡坂ノ市サッカースポーツ少年団_4</v>
      </c>
      <c r="B811" s="435" t="s">
        <v>22</v>
      </c>
      <c r="C811" s="435" t="str">
        <f>("4")</f>
        <v>4</v>
      </c>
      <c r="D811" s="435" t="s">
        <v>908</v>
      </c>
      <c r="E811" s="435" t="s">
        <v>2560</v>
      </c>
      <c r="F811" s="435" t="s">
        <v>2561</v>
      </c>
      <c r="G811" s="435">
        <v>5</v>
      </c>
      <c r="H811" s="435" t="s">
        <v>900</v>
      </c>
    </row>
    <row r="812" spans="1:8" ht="13.5">
      <c r="A812" s="636" t="str">
        <f t="shared" si="12"/>
        <v>北郡坂ノ市サッカースポーツ少年団_5</v>
      </c>
      <c r="B812" s="435" t="s">
        <v>22</v>
      </c>
      <c r="C812" s="435" t="str">
        <f>("5")</f>
        <v>5</v>
      </c>
      <c r="D812" s="435" t="s">
        <v>908</v>
      </c>
      <c r="E812" s="435" t="s">
        <v>2562</v>
      </c>
      <c r="F812" s="435" t="s">
        <v>2563</v>
      </c>
      <c r="G812" s="435">
        <v>5</v>
      </c>
      <c r="H812" s="435" t="s">
        <v>900</v>
      </c>
    </row>
    <row r="813" spans="1:8" ht="13.5">
      <c r="A813" s="636" t="str">
        <f t="shared" si="12"/>
        <v>北郡坂ノ市サッカースポーツ少年団_6</v>
      </c>
      <c r="B813" s="435" t="s">
        <v>22</v>
      </c>
      <c r="C813" s="435" t="str">
        <f>("6")</f>
        <v>6</v>
      </c>
      <c r="D813" s="435" t="s">
        <v>908</v>
      </c>
      <c r="E813" s="435" t="s">
        <v>2564</v>
      </c>
      <c r="F813" s="435" t="s">
        <v>2565</v>
      </c>
      <c r="G813" s="435">
        <v>5</v>
      </c>
      <c r="H813" s="435" t="s">
        <v>900</v>
      </c>
    </row>
    <row r="814" spans="1:8" ht="13.5">
      <c r="A814" s="636" t="str">
        <f t="shared" si="12"/>
        <v>北郡坂ノ市サッカースポーツ少年団_7</v>
      </c>
      <c r="B814" s="435" t="s">
        <v>22</v>
      </c>
      <c r="C814" s="435" t="str">
        <f>("7")</f>
        <v>7</v>
      </c>
      <c r="D814" s="435" t="s">
        <v>901</v>
      </c>
      <c r="E814" s="435" t="s">
        <v>2566</v>
      </c>
      <c r="F814" s="435" t="s">
        <v>2567</v>
      </c>
      <c r="G814" s="435">
        <v>4</v>
      </c>
      <c r="H814" s="435" t="s">
        <v>900</v>
      </c>
    </row>
    <row r="815" spans="1:8" ht="13.5">
      <c r="A815" s="636" t="str">
        <f t="shared" si="12"/>
        <v>北郡坂ノ市サッカースポーツ少年団_8</v>
      </c>
      <c r="B815" s="435" t="s">
        <v>22</v>
      </c>
      <c r="C815" s="435" t="str">
        <f>("8")</f>
        <v>8</v>
      </c>
      <c r="D815" s="435" t="s">
        <v>926</v>
      </c>
      <c r="E815" s="435" t="s">
        <v>2568</v>
      </c>
      <c r="F815" s="435" t="s">
        <v>2569</v>
      </c>
      <c r="G815" s="435">
        <v>5</v>
      </c>
      <c r="H815" s="435" t="s">
        <v>900</v>
      </c>
    </row>
    <row r="816" spans="1:8" ht="13.5">
      <c r="A816" s="636" t="str">
        <f t="shared" si="12"/>
        <v>北郡坂ノ市サッカースポーツ少年団_9</v>
      </c>
      <c r="B816" s="435" t="s">
        <v>22</v>
      </c>
      <c r="C816" s="435" t="str">
        <f>("9")</f>
        <v>9</v>
      </c>
      <c r="D816" s="435" t="s">
        <v>926</v>
      </c>
      <c r="E816" s="435" t="s">
        <v>2570</v>
      </c>
      <c r="F816" s="435" t="s">
        <v>2571</v>
      </c>
      <c r="G816" s="435">
        <v>5</v>
      </c>
      <c r="H816" s="435" t="s">
        <v>900</v>
      </c>
    </row>
    <row r="817" spans="1:9" ht="13.5">
      <c r="A817" s="636" t="str">
        <f t="shared" si="12"/>
        <v>北郡坂ノ市サッカースポーツ少年団_11</v>
      </c>
      <c r="B817" s="435" t="s">
        <v>22</v>
      </c>
      <c r="C817" s="435" t="str">
        <f>("11")</f>
        <v>11</v>
      </c>
      <c r="D817" s="435" t="s">
        <v>926</v>
      </c>
      <c r="E817" s="435" t="s">
        <v>2572</v>
      </c>
      <c r="F817" s="435" t="s">
        <v>2573</v>
      </c>
      <c r="G817" s="435">
        <v>5</v>
      </c>
      <c r="H817" s="435" t="s">
        <v>900</v>
      </c>
      <c r="I817" s="435" t="s">
        <v>15</v>
      </c>
    </row>
    <row r="818" spans="1:8" ht="13.5">
      <c r="A818" s="636" t="str">
        <f t="shared" si="12"/>
        <v>北郡坂ノ市サッカースポーツ少年団_12</v>
      </c>
      <c r="B818" s="435" t="s">
        <v>22</v>
      </c>
      <c r="C818" s="435" t="str">
        <f>("12")</f>
        <v>12</v>
      </c>
      <c r="D818" s="435" t="s">
        <v>908</v>
      </c>
      <c r="E818" s="435" t="s">
        <v>2574</v>
      </c>
      <c r="F818" s="435" t="s">
        <v>2575</v>
      </c>
      <c r="G818" s="435">
        <v>5</v>
      </c>
      <c r="H818" s="435" t="s">
        <v>900</v>
      </c>
    </row>
    <row r="819" spans="1:8" ht="13.5">
      <c r="A819" s="636" t="str">
        <f t="shared" si="12"/>
        <v>北郡坂ノ市サッカースポーツ少年団_13</v>
      </c>
      <c r="B819" s="435" t="s">
        <v>22</v>
      </c>
      <c r="C819" s="435" t="str">
        <f>("13")</f>
        <v>13</v>
      </c>
      <c r="D819" s="435" t="s">
        <v>926</v>
      </c>
      <c r="E819" s="435" t="s">
        <v>2576</v>
      </c>
      <c r="F819" s="435" t="s">
        <v>2577</v>
      </c>
      <c r="G819" s="435">
        <v>4</v>
      </c>
      <c r="H819" s="435" t="s">
        <v>900</v>
      </c>
    </row>
    <row r="820" spans="1:8" ht="13.5">
      <c r="A820" s="636" t="str">
        <f t="shared" si="12"/>
        <v>北郡坂ノ市サッカースポーツ少年団_14</v>
      </c>
      <c r="B820" s="435" t="s">
        <v>22</v>
      </c>
      <c r="C820" s="435" t="str">
        <f>("14")</f>
        <v>14</v>
      </c>
      <c r="D820" s="435" t="s">
        <v>901</v>
      </c>
      <c r="E820" s="435" t="s">
        <v>2578</v>
      </c>
      <c r="F820" s="435" t="s">
        <v>2579</v>
      </c>
      <c r="G820" s="435">
        <v>4</v>
      </c>
      <c r="H820" s="435" t="s">
        <v>900</v>
      </c>
    </row>
    <row r="821" spans="1:8" ht="13.5">
      <c r="A821" s="636" t="str">
        <f t="shared" si="12"/>
        <v>北郡坂ノ市サッカースポーツ少年団_15</v>
      </c>
      <c r="B821" s="435" t="s">
        <v>22</v>
      </c>
      <c r="C821" s="435" t="str">
        <f>("15")</f>
        <v>15</v>
      </c>
      <c r="D821" s="435" t="s">
        <v>908</v>
      </c>
      <c r="E821" s="435" t="s">
        <v>2580</v>
      </c>
      <c r="F821" s="435" t="s">
        <v>2581</v>
      </c>
      <c r="G821" s="435">
        <v>5</v>
      </c>
      <c r="H821" s="435" t="s">
        <v>900</v>
      </c>
    </row>
    <row r="822" spans="1:8" ht="13.5">
      <c r="A822" s="636" t="str">
        <f t="shared" si="12"/>
        <v>北郡坂ノ市サッカースポーツ少年団_19</v>
      </c>
      <c r="B822" s="435" t="s">
        <v>22</v>
      </c>
      <c r="C822" s="435" t="str">
        <f>("19")</f>
        <v>19</v>
      </c>
      <c r="D822" s="435" t="s">
        <v>897</v>
      </c>
      <c r="E822" s="435" t="s">
        <v>2582</v>
      </c>
      <c r="F822" s="435" t="s">
        <v>2583</v>
      </c>
      <c r="G822" s="435">
        <v>4</v>
      </c>
      <c r="H822" s="435" t="s">
        <v>900</v>
      </c>
    </row>
    <row r="823" spans="1:8" ht="13.5">
      <c r="A823" s="636" t="str">
        <f t="shared" si="12"/>
        <v>田尻サッカースポーツ少年団_1</v>
      </c>
      <c r="B823" s="435" t="s">
        <v>337</v>
      </c>
      <c r="C823" s="435" t="str">
        <f>("1")</f>
        <v>1</v>
      </c>
      <c r="D823" s="435" t="s">
        <v>897</v>
      </c>
      <c r="E823" s="435" t="s">
        <v>2584</v>
      </c>
      <c r="F823" s="435" t="s">
        <v>2585</v>
      </c>
      <c r="G823" s="435">
        <v>5</v>
      </c>
      <c r="H823" s="435" t="s">
        <v>900</v>
      </c>
    </row>
    <row r="824" spans="1:8" ht="13.5">
      <c r="A824" s="636" t="str">
        <f t="shared" si="12"/>
        <v>田尻サッカースポーツ少年団_2</v>
      </c>
      <c r="B824" s="435" t="s">
        <v>337</v>
      </c>
      <c r="C824" s="435" t="str">
        <f>("2")</f>
        <v>2</v>
      </c>
      <c r="D824" s="435" t="s">
        <v>908</v>
      </c>
      <c r="E824" s="435" t="s">
        <v>2586</v>
      </c>
      <c r="F824" s="435" t="s">
        <v>2587</v>
      </c>
      <c r="G824" s="435">
        <v>4</v>
      </c>
      <c r="H824" s="435" t="s">
        <v>911</v>
      </c>
    </row>
    <row r="825" spans="1:8" ht="13.5">
      <c r="A825" s="636" t="str">
        <f t="shared" si="12"/>
        <v>田尻サッカースポーツ少年団_3</v>
      </c>
      <c r="B825" s="435" t="s">
        <v>337</v>
      </c>
      <c r="C825" s="435" t="str">
        <f>("3")</f>
        <v>3</v>
      </c>
      <c r="D825" s="435" t="s">
        <v>908</v>
      </c>
      <c r="E825" s="435" t="s">
        <v>2588</v>
      </c>
      <c r="F825" s="435" t="s">
        <v>2589</v>
      </c>
      <c r="G825" s="435">
        <v>3</v>
      </c>
      <c r="H825" s="435" t="s">
        <v>900</v>
      </c>
    </row>
    <row r="826" spans="1:8" ht="13.5">
      <c r="A826" s="636" t="str">
        <f t="shared" si="12"/>
        <v>田尻サッカースポーツ少年団_4</v>
      </c>
      <c r="B826" s="435" t="s">
        <v>337</v>
      </c>
      <c r="C826" s="435" t="str">
        <f>("4")</f>
        <v>4</v>
      </c>
      <c r="D826" s="435" t="s">
        <v>908</v>
      </c>
      <c r="E826" s="435" t="s">
        <v>2590</v>
      </c>
      <c r="F826" s="435" t="s">
        <v>2591</v>
      </c>
      <c r="G826" s="435">
        <v>3</v>
      </c>
      <c r="H826" s="435" t="s">
        <v>900</v>
      </c>
    </row>
    <row r="827" spans="1:10" ht="13.5">
      <c r="A827" s="636" t="str">
        <f t="shared" si="12"/>
        <v>田尻サッカースポーツ少年団_5</v>
      </c>
      <c r="B827" s="435" t="s">
        <v>337</v>
      </c>
      <c r="C827" s="435" t="str">
        <f>("5")</f>
        <v>5</v>
      </c>
      <c r="D827" s="435" t="s">
        <v>901</v>
      </c>
      <c r="E827" s="435" t="s">
        <v>2592</v>
      </c>
      <c r="F827" s="435" t="s">
        <v>2593</v>
      </c>
      <c r="G827" s="435">
        <v>5</v>
      </c>
      <c r="H827" s="435" t="s">
        <v>900</v>
      </c>
      <c r="J827" s="435" t="s">
        <v>14</v>
      </c>
    </row>
    <row r="828" spans="1:8" ht="13.5">
      <c r="A828" s="636" t="str">
        <f t="shared" si="12"/>
        <v>田尻サッカースポーツ少年団_6</v>
      </c>
      <c r="B828" s="435" t="s">
        <v>337</v>
      </c>
      <c r="C828" s="435" t="str">
        <f>("6")</f>
        <v>6</v>
      </c>
      <c r="D828" s="435" t="s">
        <v>901</v>
      </c>
      <c r="E828" s="435" t="s">
        <v>2594</v>
      </c>
      <c r="F828" s="435" t="s">
        <v>2595</v>
      </c>
      <c r="G828" s="435">
        <v>3</v>
      </c>
      <c r="H828" s="435" t="s">
        <v>900</v>
      </c>
    </row>
    <row r="829" spans="1:8" ht="13.5">
      <c r="A829" s="636" t="str">
        <f t="shared" si="12"/>
        <v>田尻サッカースポーツ少年団_7</v>
      </c>
      <c r="B829" s="435" t="s">
        <v>337</v>
      </c>
      <c r="C829" s="435" t="str">
        <f>("7")</f>
        <v>7</v>
      </c>
      <c r="D829" s="435" t="s">
        <v>901</v>
      </c>
      <c r="E829" s="435" t="s">
        <v>2596</v>
      </c>
      <c r="F829" s="435" t="s">
        <v>2597</v>
      </c>
      <c r="G829" s="435">
        <v>5</v>
      </c>
      <c r="H829" s="435" t="s">
        <v>900</v>
      </c>
    </row>
    <row r="830" spans="1:8" ht="13.5">
      <c r="A830" s="636" t="str">
        <f t="shared" si="12"/>
        <v>田尻サッカースポーツ少年団_8</v>
      </c>
      <c r="B830" s="435" t="s">
        <v>337</v>
      </c>
      <c r="C830" s="435" t="str">
        <f>("8")</f>
        <v>8</v>
      </c>
      <c r="D830" s="435" t="s">
        <v>908</v>
      </c>
      <c r="E830" s="435" t="s">
        <v>2598</v>
      </c>
      <c r="F830" s="435" t="s">
        <v>2599</v>
      </c>
      <c r="G830" s="435">
        <v>4</v>
      </c>
      <c r="H830" s="435" t="s">
        <v>900</v>
      </c>
    </row>
    <row r="831" spans="1:9" ht="13.5">
      <c r="A831" s="636" t="str">
        <f t="shared" si="12"/>
        <v>田尻サッカースポーツ少年団_10</v>
      </c>
      <c r="B831" s="435" t="s">
        <v>337</v>
      </c>
      <c r="C831" s="435" t="str">
        <f>("10")</f>
        <v>10</v>
      </c>
      <c r="D831" s="435" t="s">
        <v>908</v>
      </c>
      <c r="E831" s="435" t="s">
        <v>2600</v>
      </c>
      <c r="F831" s="435" t="s">
        <v>2601</v>
      </c>
      <c r="G831" s="435">
        <v>5</v>
      </c>
      <c r="H831" s="435" t="s">
        <v>900</v>
      </c>
      <c r="I831" s="435" t="s">
        <v>15</v>
      </c>
    </row>
    <row r="832" spans="1:8" ht="13.5">
      <c r="A832" s="636" t="str">
        <f t="shared" si="12"/>
        <v>田尻サッカースポーツ少年団_12</v>
      </c>
      <c r="B832" s="435" t="s">
        <v>337</v>
      </c>
      <c r="C832" s="435" t="str">
        <f>("12")</f>
        <v>12</v>
      </c>
      <c r="D832" s="435" t="s">
        <v>926</v>
      </c>
      <c r="E832" s="435" t="s">
        <v>2602</v>
      </c>
      <c r="F832" s="435" t="s">
        <v>2603</v>
      </c>
      <c r="G832" s="435">
        <v>3</v>
      </c>
      <c r="H832" s="435" t="s">
        <v>900</v>
      </c>
    </row>
    <row r="833" spans="1:8" ht="13.5">
      <c r="A833" s="636" t="str">
        <f aca="true" t="shared" si="13" ref="A833:A896">CONCATENATE(B833,"_",C833)</f>
        <v>田尻サッカースポーツ少年団_13</v>
      </c>
      <c r="B833" s="435" t="s">
        <v>337</v>
      </c>
      <c r="C833" s="435" t="str">
        <f>("13")</f>
        <v>13</v>
      </c>
      <c r="D833" s="435" t="s">
        <v>901</v>
      </c>
      <c r="E833" s="435" t="s">
        <v>2604</v>
      </c>
      <c r="F833" s="435" t="s">
        <v>2605</v>
      </c>
      <c r="G833" s="435">
        <v>3</v>
      </c>
      <c r="H833" s="435" t="s">
        <v>900</v>
      </c>
    </row>
    <row r="834" spans="1:8" ht="13.5">
      <c r="A834" s="636" t="str">
        <f t="shared" si="13"/>
        <v>田尻サッカースポーツ少年団_14</v>
      </c>
      <c r="B834" s="435" t="s">
        <v>337</v>
      </c>
      <c r="C834" s="435" t="str">
        <f>("14")</f>
        <v>14</v>
      </c>
      <c r="D834" s="435" t="s">
        <v>901</v>
      </c>
      <c r="E834" s="435" t="s">
        <v>2606</v>
      </c>
      <c r="F834" s="435" t="s">
        <v>2607</v>
      </c>
      <c r="G834" s="435">
        <v>3</v>
      </c>
      <c r="H834" s="435" t="s">
        <v>900</v>
      </c>
    </row>
    <row r="835" spans="1:8" ht="13.5">
      <c r="A835" s="636" t="str">
        <f t="shared" si="13"/>
        <v>田尻サッカースポーツ少年団_15</v>
      </c>
      <c r="B835" s="435" t="s">
        <v>337</v>
      </c>
      <c r="C835" s="435" t="str">
        <f>("15")</f>
        <v>15</v>
      </c>
      <c r="D835" s="435" t="s">
        <v>901</v>
      </c>
      <c r="E835" s="435" t="s">
        <v>2608</v>
      </c>
      <c r="F835" s="435" t="s">
        <v>2609</v>
      </c>
      <c r="G835" s="435">
        <v>3</v>
      </c>
      <c r="H835" s="435" t="s">
        <v>911</v>
      </c>
    </row>
    <row r="836" spans="1:8" ht="13.5">
      <c r="A836" s="636" t="str">
        <f t="shared" si="13"/>
        <v>田尻サッカースポーツ少年団_16</v>
      </c>
      <c r="B836" s="435" t="s">
        <v>337</v>
      </c>
      <c r="C836" s="435" t="str">
        <f>("16")</f>
        <v>16</v>
      </c>
      <c r="D836" s="435" t="s">
        <v>901</v>
      </c>
      <c r="E836" s="435" t="s">
        <v>2610</v>
      </c>
      <c r="F836" s="435" t="s">
        <v>2611</v>
      </c>
      <c r="G836" s="435">
        <v>3</v>
      </c>
      <c r="H836" s="435" t="s">
        <v>911</v>
      </c>
    </row>
    <row r="837" spans="1:8" ht="13.5">
      <c r="A837" s="636" t="str">
        <f t="shared" si="13"/>
        <v>田尻サッカースポーツ少年団_17</v>
      </c>
      <c r="B837" s="435" t="s">
        <v>337</v>
      </c>
      <c r="C837" s="435" t="str">
        <f>("17")</f>
        <v>17</v>
      </c>
      <c r="D837" s="435" t="s">
        <v>908</v>
      </c>
      <c r="E837" s="435" t="s">
        <v>2612</v>
      </c>
      <c r="F837" s="435" t="s">
        <v>2613</v>
      </c>
      <c r="G837" s="435">
        <v>3</v>
      </c>
      <c r="H837" s="435" t="s">
        <v>900</v>
      </c>
    </row>
    <row r="838" spans="1:8" ht="13.5">
      <c r="A838" s="636" t="str">
        <f t="shared" si="13"/>
        <v>田尻サッカースポーツ少年団_18</v>
      </c>
      <c r="B838" s="435" t="s">
        <v>337</v>
      </c>
      <c r="C838" s="435" t="str">
        <f>("18")</f>
        <v>18</v>
      </c>
      <c r="D838" s="435" t="s">
        <v>908</v>
      </c>
      <c r="E838" s="435" t="s">
        <v>2614</v>
      </c>
      <c r="F838" s="435" t="s">
        <v>2615</v>
      </c>
      <c r="G838" s="435">
        <v>4</v>
      </c>
      <c r="H838" s="435" t="s">
        <v>900</v>
      </c>
    </row>
    <row r="839" spans="1:8" ht="13.5">
      <c r="A839" s="636" t="str">
        <f t="shared" si="13"/>
        <v>判田サッカースポーツ少年団_1</v>
      </c>
      <c r="B839" s="435" t="s">
        <v>341</v>
      </c>
      <c r="C839" s="435" t="str">
        <f>("1")</f>
        <v>1</v>
      </c>
      <c r="D839" s="435" t="s">
        <v>897</v>
      </c>
      <c r="E839" s="435" t="s">
        <v>2616</v>
      </c>
      <c r="F839" s="435" t="s">
        <v>2617</v>
      </c>
      <c r="G839" s="435">
        <v>5</v>
      </c>
      <c r="H839" s="435" t="s">
        <v>900</v>
      </c>
    </row>
    <row r="840" spans="1:8" ht="13.5">
      <c r="A840" s="636" t="str">
        <f t="shared" si="13"/>
        <v>判田サッカースポーツ少年団_2</v>
      </c>
      <c r="B840" s="435" t="s">
        <v>341</v>
      </c>
      <c r="C840" s="435" t="str">
        <f>("2")</f>
        <v>2</v>
      </c>
      <c r="D840" s="435" t="s">
        <v>908</v>
      </c>
      <c r="E840" s="435" t="s">
        <v>2618</v>
      </c>
      <c r="F840" s="435" t="s">
        <v>2619</v>
      </c>
      <c r="G840" s="435">
        <v>5</v>
      </c>
      <c r="H840" s="435" t="s">
        <v>911</v>
      </c>
    </row>
    <row r="841" spans="1:8" ht="13.5">
      <c r="A841" s="636" t="str">
        <f t="shared" si="13"/>
        <v>判田サッカースポーツ少年団_3</v>
      </c>
      <c r="B841" s="435" t="s">
        <v>341</v>
      </c>
      <c r="C841" s="435" t="str">
        <f>("3")</f>
        <v>3</v>
      </c>
      <c r="D841" s="435" t="s">
        <v>901</v>
      </c>
      <c r="E841" s="435" t="s">
        <v>2620</v>
      </c>
      <c r="F841" s="435" t="s">
        <v>2621</v>
      </c>
      <c r="G841" s="435">
        <v>4</v>
      </c>
      <c r="H841" s="435" t="s">
        <v>900</v>
      </c>
    </row>
    <row r="842" spans="1:8" ht="13.5">
      <c r="A842" s="636" t="str">
        <f t="shared" si="13"/>
        <v>判田サッカースポーツ少年団_4</v>
      </c>
      <c r="B842" s="435" t="s">
        <v>341</v>
      </c>
      <c r="C842" s="435" t="str">
        <f>("4")</f>
        <v>4</v>
      </c>
      <c r="D842" s="435" t="s">
        <v>908</v>
      </c>
      <c r="E842" s="435" t="s">
        <v>2622</v>
      </c>
      <c r="F842" s="435" t="s">
        <v>2623</v>
      </c>
      <c r="G842" s="435">
        <v>4</v>
      </c>
      <c r="H842" s="435" t="s">
        <v>900</v>
      </c>
    </row>
    <row r="843" spans="1:8" ht="13.5">
      <c r="A843" s="636" t="str">
        <f t="shared" si="13"/>
        <v>判田サッカースポーツ少年団_5</v>
      </c>
      <c r="B843" s="435" t="s">
        <v>341</v>
      </c>
      <c r="C843" s="435" t="str">
        <f>("5")</f>
        <v>5</v>
      </c>
      <c r="D843" s="435" t="s">
        <v>908</v>
      </c>
      <c r="E843" s="435" t="s">
        <v>2624</v>
      </c>
      <c r="F843" s="435" t="s">
        <v>2625</v>
      </c>
      <c r="G843" s="435">
        <v>4</v>
      </c>
      <c r="H843" s="435" t="s">
        <v>900</v>
      </c>
    </row>
    <row r="844" spans="1:8" ht="13.5">
      <c r="A844" s="636" t="str">
        <f t="shared" si="13"/>
        <v>判田サッカースポーツ少年団_6</v>
      </c>
      <c r="B844" s="435" t="s">
        <v>341</v>
      </c>
      <c r="C844" s="435" t="str">
        <f>("6")</f>
        <v>6</v>
      </c>
      <c r="D844" s="435" t="s">
        <v>908</v>
      </c>
      <c r="E844" s="435" t="s">
        <v>2626</v>
      </c>
      <c r="F844" s="435" t="s">
        <v>2627</v>
      </c>
      <c r="G844" s="435">
        <v>4</v>
      </c>
      <c r="H844" s="435" t="s">
        <v>911</v>
      </c>
    </row>
    <row r="845" spans="1:8" ht="13.5">
      <c r="A845" s="636" t="str">
        <f t="shared" si="13"/>
        <v>判田サッカースポーツ少年団_7</v>
      </c>
      <c r="B845" s="435" t="s">
        <v>341</v>
      </c>
      <c r="C845" s="435" t="str">
        <f>("7")</f>
        <v>7</v>
      </c>
      <c r="D845" s="435" t="s">
        <v>908</v>
      </c>
      <c r="E845" s="435" t="s">
        <v>2628</v>
      </c>
      <c r="F845" s="435" t="s">
        <v>2629</v>
      </c>
      <c r="G845" s="435">
        <v>3</v>
      </c>
      <c r="H845" s="435" t="s">
        <v>900</v>
      </c>
    </row>
    <row r="846" spans="1:8" ht="13.5">
      <c r="A846" s="636" t="str">
        <f t="shared" si="13"/>
        <v>判田サッカースポーツ少年団_8</v>
      </c>
      <c r="B846" s="435" t="s">
        <v>341</v>
      </c>
      <c r="C846" s="435" t="str">
        <f>("8")</f>
        <v>8</v>
      </c>
      <c r="D846" s="435" t="s">
        <v>908</v>
      </c>
      <c r="E846" s="435" t="s">
        <v>2630</v>
      </c>
      <c r="F846" s="435" t="s">
        <v>2631</v>
      </c>
      <c r="G846" s="435">
        <v>3</v>
      </c>
      <c r="H846" s="435" t="s">
        <v>900</v>
      </c>
    </row>
    <row r="847" spans="1:8" ht="13.5">
      <c r="A847" s="636" t="str">
        <f t="shared" si="13"/>
        <v>判田サッカースポーツ少年団_9</v>
      </c>
      <c r="B847" s="435" t="s">
        <v>341</v>
      </c>
      <c r="C847" s="435" t="str">
        <f>("9")</f>
        <v>9</v>
      </c>
      <c r="D847" s="435" t="s">
        <v>926</v>
      </c>
      <c r="E847" s="435" t="s">
        <v>2632</v>
      </c>
      <c r="F847" s="435" t="s">
        <v>2633</v>
      </c>
      <c r="G847" s="435">
        <v>4</v>
      </c>
      <c r="H847" s="435" t="s">
        <v>900</v>
      </c>
    </row>
    <row r="848" spans="1:8" ht="13.5">
      <c r="A848" s="636" t="str">
        <f t="shared" si="13"/>
        <v>判田サッカースポーツ少年団_10</v>
      </c>
      <c r="B848" s="435" t="s">
        <v>341</v>
      </c>
      <c r="C848" s="435" t="str">
        <f>("10")</f>
        <v>10</v>
      </c>
      <c r="D848" s="435" t="s">
        <v>901</v>
      </c>
      <c r="E848" s="435" t="s">
        <v>2634</v>
      </c>
      <c r="F848" s="435" t="s">
        <v>2635</v>
      </c>
      <c r="G848" s="435">
        <v>4</v>
      </c>
      <c r="H848" s="435" t="s">
        <v>900</v>
      </c>
    </row>
    <row r="849" spans="1:8" ht="13.5">
      <c r="A849" s="636" t="str">
        <f t="shared" si="13"/>
        <v>判田サッカースポーツ少年団_11</v>
      </c>
      <c r="B849" s="435" t="s">
        <v>341</v>
      </c>
      <c r="C849" s="435" t="str">
        <f>("11")</f>
        <v>11</v>
      </c>
      <c r="D849" s="435" t="s">
        <v>926</v>
      </c>
      <c r="E849" s="435" t="s">
        <v>2636</v>
      </c>
      <c r="F849" s="435" t="s">
        <v>2637</v>
      </c>
      <c r="G849" s="435">
        <v>3</v>
      </c>
      <c r="H849" s="435" t="s">
        <v>900</v>
      </c>
    </row>
    <row r="850" spans="1:8" ht="13.5">
      <c r="A850" s="636" t="str">
        <f t="shared" si="13"/>
        <v>判田サッカースポーツ少年団_12</v>
      </c>
      <c r="B850" s="435" t="s">
        <v>341</v>
      </c>
      <c r="C850" s="435" t="str">
        <f>("12")</f>
        <v>12</v>
      </c>
      <c r="D850" s="435" t="s">
        <v>901</v>
      </c>
      <c r="E850" s="435" t="s">
        <v>2638</v>
      </c>
      <c r="F850" s="435" t="s">
        <v>2639</v>
      </c>
      <c r="G850" s="435">
        <v>2</v>
      </c>
      <c r="H850" s="435" t="s">
        <v>900</v>
      </c>
    </row>
    <row r="851" spans="1:8" ht="13.5">
      <c r="A851" s="636" t="str">
        <f t="shared" si="13"/>
        <v>判田サッカースポーツ少年団_13</v>
      </c>
      <c r="B851" s="435" t="s">
        <v>341</v>
      </c>
      <c r="C851" s="435" t="str">
        <f>("13")</f>
        <v>13</v>
      </c>
      <c r="D851" s="435" t="s">
        <v>908</v>
      </c>
      <c r="E851" s="435" t="s">
        <v>2640</v>
      </c>
      <c r="F851" s="435" t="s">
        <v>2641</v>
      </c>
      <c r="G851" s="435">
        <v>2</v>
      </c>
      <c r="H851" s="435" t="s">
        <v>900</v>
      </c>
    </row>
    <row r="852" spans="1:8" ht="13.5">
      <c r="A852" s="636" t="str">
        <f t="shared" si="13"/>
        <v>判田サッカースポーツ少年団_14</v>
      </c>
      <c r="B852" s="435" t="s">
        <v>341</v>
      </c>
      <c r="C852" s="435" t="str">
        <f>("14")</f>
        <v>14</v>
      </c>
      <c r="D852" s="435" t="s">
        <v>901</v>
      </c>
      <c r="E852" s="435" t="s">
        <v>2642</v>
      </c>
      <c r="F852" s="435" t="s">
        <v>2643</v>
      </c>
      <c r="G852" s="435">
        <v>5</v>
      </c>
      <c r="H852" s="435" t="s">
        <v>900</v>
      </c>
    </row>
    <row r="853" spans="1:9" ht="13.5">
      <c r="A853" s="636" t="str">
        <f t="shared" si="13"/>
        <v>判田サッカースポーツ少年団_16</v>
      </c>
      <c r="B853" s="435" t="s">
        <v>341</v>
      </c>
      <c r="C853" s="435" t="str">
        <f>("16")</f>
        <v>16</v>
      </c>
      <c r="D853" s="435" t="s">
        <v>908</v>
      </c>
      <c r="E853" s="435" t="s">
        <v>2644</v>
      </c>
      <c r="F853" s="435" t="s">
        <v>2645</v>
      </c>
      <c r="G853" s="435">
        <v>5</v>
      </c>
      <c r="H853" s="435" t="s">
        <v>900</v>
      </c>
      <c r="I853" s="435" t="s">
        <v>15</v>
      </c>
    </row>
    <row r="854" spans="1:10" ht="13.5">
      <c r="A854" s="636" t="str">
        <f t="shared" si="13"/>
        <v>判田サッカースポーツ少年団_17</v>
      </c>
      <c r="B854" s="435" t="s">
        <v>341</v>
      </c>
      <c r="C854" s="435" t="str">
        <f>("17")</f>
        <v>17</v>
      </c>
      <c r="D854" s="435" t="s">
        <v>897</v>
      </c>
      <c r="E854" s="435" t="s">
        <v>2646</v>
      </c>
      <c r="F854" s="435" t="s">
        <v>2647</v>
      </c>
      <c r="G854" s="435">
        <v>4</v>
      </c>
      <c r="H854" s="435" t="s">
        <v>900</v>
      </c>
      <c r="J854" s="435" t="s">
        <v>305</v>
      </c>
    </row>
    <row r="855" spans="1:8" ht="13.5">
      <c r="A855" s="636" t="str">
        <f t="shared" si="13"/>
        <v>桃園サッカースポーツ少年団_1</v>
      </c>
      <c r="B855" s="435" t="s">
        <v>20</v>
      </c>
      <c r="C855" s="435" t="str">
        <f>("1")</f>
        <v>1</v>
      </c>
      <c r="D855" s="435" t="s">
        <v>897</v>
      </c>
      <c r="E855" s="435" t="s">
        <v>2648</v>
      </c>
      <c r="F855" s="435" t="s">
        <v>2649</v>
      </c>
      <c r="G855" s="435">
        <v>5</v>
      </c>
      <c r="H855" s="435" t="s">
        <v>900</v>
      </c>
    </row>
    <row r="856" spans="1:8" ht="13.5">
      <c r="A856" s="636" t="str">
        <f t="shared" si="13"/>
        <v>桃園サッカースポーツ少年団_2</v>
      </c>
      <c r="B856" s="435" t="s">
        <v>20</v>
      </c>
      <c r="C856" s="435" t="str">
        <f>("2")</f>
        <v>2</v>
      </c>
      <c r="D856" s="435" t="s">
        <v>908</v>
      </c>
      <c r="E856" s="435" t="s">
        <v>2650</v>
      </c>
      <c r="F856" s="435" t="s">
        <v>2651</v>
      </c>
      <c r="G856" s="435">
        <v>4</v>
      </c>
      <c r="H856" s="435" t="s">
        <v>900</v>
      </c>
    </row>
    <row r="857" spans="1:8" ht="13.5">
      <c r="A857" s="636" t="str">
        <f t="shared" si="13"/>
        <v>桃園サッカースポーツ少年団_3</v>
      </c>
      <c r="B857" s="435" t="s">
        <v>20</v>
      </c>
      <c r="C857" s="435" t="str">
        <f>("3")</f>
        <v>3</v>
      </c>
      <c r="D857" s="435" t="s">
        <v>901</v>
      </c>
      <c r="E857" s="435" t="s">
        <v>2652</v>
      </c>
      <c r="F857" s="435" t="s">
        <v>2653</v>
      </c>
      <c r="G857" s="435">
        <v>5</v>
      </c>
      <c r="H857" s="435" t="s">
        <v>900</v>
      </c>
    </row>
    <row r="858" spans="1:8" ht="13.5">
      <c r="A858" s="636" t="str">
        <f t="shared" si="13"/>
        <v>桃園サッカースポーツ少年団_4</v>
      </c>
      <c r="B858" s="435" t="s">
        <v>20</v>
      </c>
      <c r="C858" s="435" t="str">
        <f>("4")</f>
        <v>4</v>
      </c>
      <c r="D858" s="435" t="s">
        <v>908</v>
      </c>
      <c r="E858" s="435" t="s">
        <v>2654</v>
      </c>
      <c r="F858" s="435" t="s">
        <v>2655</v>
      </c>
      <c r="G858" s="435">
        <v>5</v>
      </c>
      <c r="H858" s="435" t="s">
        <v>900</v>
      </c>
    </row>
    <row r="859" spans="1:8" ht="13.5">
      <c r="A859" s="636" t="str">
        <f t="shared" si="13"/>
        <v>桃園サッカースポーツ少年団_5</v>
      </c>
      <c r="B859" s="435" t="s">
        <v>20</v>
      </c>
      <c r="C859" s="435" t="str">
        <f>("5")</f>
        <v>5</v>
      </c>
      <c r="D859" s="435" t="s">
        <v>901</v>
      </c>
      <c r="E859" s="435" t="s">
        <v>2656</v>
      </c>
      <c r="F859" s="435" t="s">
        <v>2657</v>
      </c>
      <c r="G859" s="435">
        <v>4</v>
      </c>
      <c r="H859" s="435" t="s">
        <v>900</v>
      </c>
    </row>
    <row r="860" spans="1:8" ht="13.5">
      <c r="A860" s="636" t="str">
        <f t="shared" si="13"/>
        <v>桃園サッカースポーツ少年団_6</v>
      </c>
      <c r="B860" s="435" t="s">
        <v>20</v>
      </c>
      <c r="C860" s="435" t="str">
        <f>("6")</f>
        <v>6</v>
      </c>
      <c r="D860" s="435" t="s">
        <v>901</v>
      </c>
      <c r="E860" s="435" t="s">
        <v>2658</v>
      </c>
      <c r="F860" s="435" t="s">
        <v>2659</v>
      </c>
      <c r="G860" s="435">
        <v>5</v>
      </c>
      <c r="H860" s="435" t="s">
        <v>911</v>
      </c>
    </row>
    <row r="861" spans="1:10" ht="13.5">
      <c r="A861" s="636" t="str">
        <f t="shared" si="13"/>
        <v>桃園サッカースポーツ少年団_7</v>
      </c>
      <c r="B861" s="435" t="s">
        <v>20</v>
      </c>
      <c r="C861" s="435" t="str">
        <f>("7")</f>
        <v>7</v>
      </c>
      <c r="D861" s="435" t="s">
        <v>926</v>
      </c>
      <c r="E861" s="435" t="s">
        <v>2660</v>
      </c>
      <c r="F861" s="435" t="s">
        <v>2661</v>
      </c>
      <c r="G861" s="435">
        <v>5</v>
      </c>
      <c r="H861" s="435" t="s">
        <v>900</v>
      </c>
      <c r="I861" s="435" t="s">
        <v>15</v>
      </c>
      <c r="J861" s="435" t="s">
        <v>27</v>
      </c>
    </row>
    <row r="862" spans="1:8" ht="13.5">
      <c r="A862" s="636" t="str">
        <f t="shared" si="13"/>
        <v>桃園サッカースポーツ少年団_8</v>
      </c>
      <c r="B862" s="435" t="s">
        <v>20</v>
      </c>
      <c r="C862" s="435" t="str">
        <f>("8")</f>
        <v>8</v>
      </c>
      <c r="D862" s="435" t="s">
        <v>926</v>
      </c>
      <c r="E862" s="435" t="s">
        <v>2662</v>
      </c>
      <c r="F862" s="435" t="s">
        <v>2663</v>
      </c>
      <c r="G862" s="435">
        <v>4</v>
      </c>
      <c r="H862" s="435" t="s">
        <v>911</v>
      </c>
    </row>
    <row r="863" spans="1:8" ht="13.5">
      <c r="A863" s="636" t="str">
        <f t="shared" si="13"/>
        <v>桃園サッカースポーツ少年団_9</v>
      </c>
      <c r="B863" s="435" t="s">
        <v>20</v>
      </c>
      <c r="C863" s="435" t="str">
        <f>("9")</f>
        <v>9</v>
      </c>
      <c r="D863" s="435" t="s">
        <v>901</v>
      </c>
      <c r="E863" s="435" t="s">
        <v>2664</v>
      </c>
      <c r="F863" s="435" t="s">
        <v>2665</v>
      </c>
      <c r="G863" s="435">
        <v>5</v>
      </c>
      <c r="H863" s="435" t="s">
        <v>900</v>
      </c>
    </row>
    <row r="864" spans="1:8" ht="13.5">
      <c r="A864" s="636" t="str">
        <f t="shared" si="13"/>
        <v>桃園サッカースポーツ少年団_10</v>
      </c>
      <c r="B864" s="435" t="s">
        <v>20</v>
      </c>
      <c r="C864" s="435" t="str">
        <f>("10")</f>
        <v>10</v>
      </c>
      <c r="D864" s="435" t="s">
        <v>901</v>
      </c>
      <c r="E864" s="435" t="s">
        <v>2666</v>
      </c>
      <c r="F864" s="435" t="s">
        <v>2667</v>
      </c>
      <c r="G864" s="435">
        <v>5</v>
      </c>
      <c r="H864" s="435" t="s">
        <v>900</v>
      </c>
    </row>
    <row r="865" spans="1:8" ht="13.5">
      <c r="A865" s="636" t="str">
        <f t="shared" si="13"/>
        <v>桃園サッカースポーツ少年団_11</v>
      </c>
      <c r="B865" s="435" t="s">
        <v>20</v>
      </c>
      <c r="C865" s="435" t="str">
        <f>("11")</f>
        <v>11</v>
      </c>
      <c r="D865" s="435" t="s">
        <v>926</v>
      </c>
      <c r="E865" s="435" t="s">
        <v>2668</v>
      </c>
      <c r="F865" s="435" t="s">
        <v>2669</v>
      </c>
      <c r="G865" s="435">
        <v>4</v>
      </c>
      <c r="H865" s="435" t="s">
        <v>900</v>
      </c>
    </row>
    <row r="866" spans="1:8" ht="13.5">
      <c r="A866" s="636" t="str">
        <f t="shared" si="13"/>
        <v>桃園サッカースポーツ少年団_12</v>
      </c>
      <c r="B866" s="435" t="s">
        <v>20</v>
      </c>
      <c r="C866" s="435" t="str">
        <f>("12")</f>
        <v>12</v>
      </c>
      <c r="D866" s="435" t="s">
        <v>897</v>
      </c>
      <c r="E866" s="435" t="s">
        <v>2670</v>
      </c>
      <c r="F866" s="435" t="s">
        <v>2671</v>
      </c>
      <c r="G866" s="435">
        <v>4</v>
      </c>
      <c r="H866" s="435" t="s">
        <v>900</v>
      </c>
    </row>
    <row r="867" spans="1:8" ht="13.5">
      <c r="A867" s="636" t="str">
        <f t="shared" si="13"/>
        <v>桃園サッカースポーツ少年団_13</v>
      </c>
      <c r="B867" s="435" t="s">
        <v>20</v>
      </c>
      <c r="C867" s="435" t="str">
        <f>("13")</f>
        <v>13</v>
      </c>
      <c r="D867" s="435" t="s">
        <v>926</v>
      </c>
      <c r="E867" s="435" t="s">
        <v>2672</v>
      </c>
      <c r="F867" s="435" t="s">
        <v>2673</v>
      </c>
      <c r="G867" s="435">
        <v>4</v>
      </c>
      <c r="H867" s="435" t="s">
        <v>900</v>
      </c>
    </row>
    <row r="868" spans="1:9" ht="13.5">
      <c r="A868" s="636" t="str">
        <f t="shared" si="13"/>
        <v>日出サッカースポーツ少年団_1</v>
      </c>
      <c r="B868" s="435" t="s">
        <v>2674</v>
      </c>
      <c r="C868" s="435" t="str">
        <f>("1")</f>
        <v>1</v>
      </c>
      <c r="D868" s="435" t="s">
        <v>897</v>
      </c>
      <c r="E868" s="435" t="s">
        <v>2675</v>
      </c>
      <c r="F868" s="435" t="s">
        <v>2676</v>
      </c>
      <c r="G868" s="435">
        <v>5</v>
      </c>
      <c r="H868" s="435" t="s">
        <v>900</v>
      </c>
      <c r="I868" s="435" t="s">
        <v>15</v>
      </c>
    </row>
    <row r="869" spans="1:8" ht="13.5">
      <c r="A869" s="636" t="str">
        <f t="shared" si="13"/>
        <v>日出サッカースポーツ少年団_2</v>
      </c>
      <c r="B869" s="435" t="s">
        <v>2674</v>
      </c>
      <c r="C869" s="435" t="str">
        <f>("2")</f>
        <v>2</v>
      </c>
      <c r="D869" s="435" t="s">
        <v>908</v>
      </c>
      <c r="E869" s="435" t="s">
        <v>2677</v>
      </c>
      <c r="F869" s="435" t="s">
        <v>2678</v>
      </c>
      <c r="G869" s="435">
        <v>4</v>
      </c>
      <c r="H869" s="435" t="s">
        <v>900</v>
      </c>
    </row>
    <row r="870" spans="1:8" ht="13.5">
      <c r="A870" s="636" t="str">
        <f t="shared" si="13"/>
        <v>日出サッカースポーツ少年団_3</v>
      </c>
      <c r="B870" s="435" t="s">
        <v>2674</v>
      </c>
      <c r="C870" s="435" t="str">
        <f>("3")</f>
        <v>3</v>
      </c>
      <c r="D870" s="435" t="s">
        <v>908</v>
      </c>
      <c r="E870" s="435" t="s">
        <v>2679</v>
      </c>
      <c r="F870" s="435" t="s">
        <v>2680</v>
      </c>
      <c r="G870" s="435">
        <v>4</v>
      </c>
      <c r="H870" s="435" t="s">
        <v>900</v>
      </c>
    </row>
    <row r="871" spans="1:8" ht="13.5">
      <c r="A871" s="636" t="str">
        <f t="shared" si="13"/>
        <v>日出サッカースポーツ少年団_4</v>
      </c>
      <c r="B871" s="435" t="s">
        <v>2674</v>
      </c>
      <c r="C871" s="435" t="str">
        <f>("4")</f>
        <v>4</v>
      </c>
      <c r="D871" s="435" t="s">
        <v>908</v>
      </c>
      <c r="E871" s="435" t="s">
        <v>2681</v>
      </c>
      <c r="F871" s="435" t="s">
        <v>2682</v>
      </c>
      <c r="G871" s="435">
        <v>4</v>
      </c>
      <c r="H871" s="435" t="s">
        <v>900</v>
      </c>
    </row>
    <row r="872" spans="1:8" ht="13.5">
      <c r="A872" s="636" t="str">
        <f t="shared" si="13"/>
        <v>日出サッカースポーツ少年団_5</v>
      </c>
      <c r="B872" s="435" t="s">
        <v>2674</v>
      </c>
      <c r="C872" s="435" t="str">
        <f>("5")</f>
        <v>5</v>
      </c>
      <c r="D872" s="435" t="s">
        <v>901</v>
      </c>
      <c r="E872" s="435" t="s">
        <v>2683</v>
      </c>
      <c r="F872" s="435" t="s">
        <v>2684</v>
      </c>
      <c r="G872" s="435">
        <v>4</v>
      </c>
      <c r="H872" s="435" t="s">
        <v>900</v>
      </c>
    </row>
    <row r="873" spans="1:8" ht="13.5">
      <c r="A873" s="636" t="str">
        <f t="shared" si="13"/>
        <v>日出サッカースポーツ少年団_6</v>
      </c>
      <c r="B873" s="435" t="s">
        <v>2674</v>
      </c>
      <c r="C873" s="435" t="str">
        <f>("6")</f>
        <v>6</v>
      </c>
      <c r="D873" s="435" t="s">
        <v>908</v>
      </c>
      <c r="E873" s="435" t="s">
        <v>2685</v>
      </c>
      <c r="F873" s="435" t="s">
        <v>2686</v>
      </c>
      <c r="G873" s="435">
        <v>4</v>
      </c>
      <c r="H873" s="435" t="s">
        <v>900</v>
      </c>
    </row>
    <row r="874" spans="1:8" ht="13.5">
      <c r="A874" s="636" t="str">
        <f t="shared" si="13"/>
        <v>日出サッカースポーツ少年団_7</v>
      </c>
      <c r="B874" s="435" t="s">
        <v>2674</v>
      </c>
      <c r="C874" s="435" t="str">
        <f>("7")</f>
        <v>7</v>
      </c>
      <c r="D874" s="435" t="s">
        <v>901</v>
      </c>
      <c r="E874" s="435" t="s">
        <v>2687</v>
      </c>
      <c r="F874" s="435" t="s">
        <v>2688</v>
      </c>
      <c r="G874" s="435">
        <v>4</v>
      </c>
      <c r="H874" s="435" t="s">
        <v>911</v>
      </c>
    </row>
    <row r="875" spans="1:8" ht="13.5">
      <c r="A875" s="636" t="str">
        <f t="shared" si="13"/>
        <v>日出サッカースポーツ少年団_8</v>
      </c>
      <c r="B875" s="435" t="s">
        <v>2674</v>
      </c>
      <c r="C875" s="435" t="str">
        <f>("8")</f>
        <v>8</v>
      </c>
      <c r="D875" s="435" t="s">
        <v>901</v>
      </c>
      <c r="E875" s="435" t="s">
        <v>2689</v>
      </c>
      <c r="F875" s="435" t="s">
        <v>2690</v>
      </c>
      <c r="G875" s="435">
        <v>4</v>
      </c>
      <c r="H875" s="435" t="s">
        <v>900</v>
      </c>
    </row>
    <row r="876" spans="1:8" ht="13.5">
      <c r="A876" s="636" t="str">
        <f t="shared" si="13"/>
        <v>日出サッカースポーツ少年団_9</v>
      </c>
      <c r="B876" s="435" t="s">
        <v>2674</v>
      </c>
      <c r="C876" s="435" t="str">
        <f>("9")</f>
        <v>9</v>
      </c>
      <c r="D876" s="435" t="s">
        <v>926</v>
      </c>
      <c r="E876" s="435" t="s">
        <v>2691</v>
      </c>
      <c r="F876" s="435" t="s">
        <v>2692</v>
      </c>
      <c r="G876" s="435">
        <v>4</v>
      </c>
      <c r="H876" s="435" t="s">
        <v>900</v>
      </c>
    </row>
    <row r="877" spans="1:8" ht="13.5">
      <c r="A877" s="636" t="str">
        <f t="shared" si="13"/>
        <v>日出サッカースポーツ少年団_10</v>
      </c>
      <c r="B877" s="435" t="s">
        <v>2674</v>
      </c>
      <c r="C877" s="435" t="str">
        <f>("10")</f>
        <v>10</v>
      </c>
      <c r="D877" s="435" t="s">
        <v>926</v>
      </c>
      <c r="E877" s="435" t="s">
        <v>2693</v>
      </c>
      <c r="F877" s="435" t="s">
        <v>2694</v>
      </c>
      <c r="G877" s="435">
        <v>5</v>
      </c>
      <c r="H877" s="435" t="s">
        <v>900</v>
      </c>
    </row>
    <row r="878" spans="1:8" ht="13.5">
      <c r="A878" s="636" t="str">
        <f t="shared" si="13"/>
        <v>日出サッカースポーツ少年団_11</v>
      </c>
      <c r="B878" s="435" t="s">
        <v>2674</v>
      </c>
      <c r="C878" s="435" t="str">
        <f>("11")</f>
        <v>11</v>
      </c>
      <c r="D878" s="435" t="s">
        <v>901</v>
      </c>
      <c r="E878" s="435" t="s">
        <v>2695</v>
      </c>
      <c r="F878" s="435" t="s">
        <v>2696</v>
      </c>
      <c r="G878" s="435">
        <v>5</v>
      </c>
      <c r="H878" s="435" t="s">
        <v>900</v>
      </c>
    </row>
    <row r="879" spans="1:8" ht="13.5">
      <c r="A879" s="636" t="str">
        <f t="shared" si="13"/>
        <v>日出サッカースポーツ少年団_12</v>
      </c>
      <c r="B879" s="435" t="s">
        <v>2674</v>
      </c>
      <c r="C879" s="435" t="str">
        <f>("12")</f>
        <v>12</v>
      </c>
      <c r="D879" s="435" t="s">
        <v>901</v>
      </c>
      <c r="E879" s="435" t="s">
        <v>2697</v>
      </c>
      <c r="F879" s="435" t="s">
        <v>2698</v>
      </c>
      <c r="G879" s="435">
        <v>4</v>
      </c>
      <c r="H879" s="435" t="s">
        <v>911</v>
      </c>
    </row>
    <row r="880" spans="1:8" ht="13.5">
      <c r="A880" s="636" t="str">
        <f t="shared" si="13"/>
        <v>日出サッカースポーツ少年団_13</v>
      </c>
      <c r="B880" s="435" t="s">
        <v>2674</v>
      </c>
      <c r="C880" s="435" t="str">
        <f>("13")</f>
        <v>13</v>
      </c>
      <c r="D880" s="435" t="s">
        <v>901</v>
      </c>
      <c r="E880" s="435" t="s">
        <v>2699</v>
      </c>
      <c r="F880" s="435" t="s">
        <v>2700</v>
      </c>
      <c r="G880" s="435">
        <v>3</v>
      </c>
      <c r="H880" s="435" t="s">
        <v>900</v>
      </c>
    </row>
    <row r="881" spans="1:8" ht="13.5">
      <c r="A881" s="636" t="str">
        <f t="shared" si="13"/>
        <v>渡町台サッカークラブ_1</v>
      </c>
      <c r="B881" s="435" t="s">
        <v>2701</v>
      </c>
      <c r="C881" s="435" t="str">
        <f>("1")</f>
        <v>1</v>
      </c>
      <c r="D881" s="435" t="s">
        <v>897</v>
      </c>
      <c r="E881" s="435" t="s">
        <v>2702</v>
      </c>
      <c r="F881" s="435" t="s">
        <v>2703</v>
      </c>
      <c r="G881" s="435">
        <v>5</v>
      </c>
      <c r="H881" s="435" t="s">
        <v>900</v>
      </c>
    </row>
    <row r="882" spans="1:8" ht="13.5">
      <c r="A882" s="636" t="str">
        <f t="shared" si="13"/>
        <v>渡町台サッカークラブ_2</v>
      </c>
      <c r="B882" s="435" t="s">
        <v>2701</v>
      </c>
      <c r="C882" s="435" t="str">
        <f>("2")</f>
        <v>2</v>
      </c>
      <c r="D882" s="435" t="s">
        <v>908</v>
      </c>
      <c r="E882" s="435" t="s">
        <v>2704</v>
      </c>
      <c r="F882" s="435" t="s">
        <v>2705</v>
      </c>
      <c r="G882" s="435">
        <v>5</v>
      </c>
      <c r="H882" s="435" t="s">
        <v>900</v>
      </c>
    </row>
    <row r="883" spans="1:9" ht="13.5">
      <c r="A883" s="636" t="str">
        <f t="shared" si="13"/>
        <v>渡町台サッカークラブ_3</v>
      </c>
      <c r="B883" s="435" t="s">
        <v>2701</v>
      </c>
      <c r="C883" s="435" t="str">
        <f>("3")</f>
        <v>3</v>
      </c>
      <c r="D883" s="435" t="s">
        <v>908</v>
      </c>
      <c r="E883" s="435" t="s">
        <v>2706</v>
      </c>
      <c r="F883" s="435" t="s">
        <v>2707</v>
      </c>
      <c r="G883" s="435">
        <v>5</v>
      </c>
      <c r="H883" s="435" t="s">
        <v>900</v>
      </c>
      <c r="I883" s="435" t="s">
        <v>15</v>
      </c>
    </row>
    <row r="884" spans="1:8" ht="13.5">
      <c r="A884" s="636" t="str">
        <f t="shared" si="13"/>
        <v>渡町台サッカークラブ_5</v>
      </c>
      <c r="B884" s="435" t="s">
        <v>2701</v>
      </c>
      <c r="C884" s="435" t="str">
        <f>("5")</f>
        <v>5</v>
      </c>
      <c r="D884" s="435" t="s">
        <v>908</v>
      </c>
      <c r="E884" s="435" t="s">
        <v>2708</v>
      </c>
      <c r="F884" s="435" t="s">
        <v>2709</v>
      </c>
      <c r="G884" s="435">
        <v>5</v>
      </c>
      <c r="H884" s="435" t="s">
        <v>900</v>
      </c>
    </row>
    <row r="885" spans="1:8" ht="13.5">
      <c r="A885" s="636" t="str">
        <f t="shared" si="13"/>
        <v>渡町台サッカークラブ_6</v>
      </c>
      <c r="B885" s="435" t="s">
        <v>2701</v>
      </c>
      <c r="C885" s="435" t="str">
        <f>("6")</f>
        <v>6</v>
      </c>
      <c r="D885" s="435" t="s">
        <v>901</v>
      </c>
      <c r="E885" s="435" t="s">
        <v>2710</v>
      </c>
      <c r="F885" s="435" t="s">
        <v>2711</v>
      </c>
      <c r="G885" s="435">
        <v>4</v>
      </c>
      <c r="H885" s="435" t="s">
        <v>900</v>
      </c>
    </row>
    <row r="886" spans="1:8" ht="13.5">
      <c r="A886" s="636" t="str">
        <f t="shared" si="13"/>
        <v>渡町台サッカークラブ_7</v>
      </c>
      <c r="B886" s="435" t="s">
        <v>2701</v>
      </c>
      <c r="C886" s="435" t="str">
        <f>("7")</f>
        <v>7</v>
      </c>
      <c r="D886" s="435" t="s">
        <v>901</v>
      </c>
      <c r="E886" s="435" t="s">
        <v>2712</v>
      </c>
      <c r="F886" s="435" t="s">
        <v>2713</v>
      </c>
      <c r="G886" s="435">
        <v>5</v>
      </c>
      <c r="H886" s="435" t="s">
        <v>900</v>
      </c>
    </row>
    <row r="887" spans="1:8" ht="13.5">
      <c r="A887" s="636" t="str">
        <f t="shared" si="13"/>
        <v>渡町台サッカークラブ_8</v>
      </c>
      <c r="B887" s="435" t="s">
        <v>2701</v>
      </c>
      <c r="C887" s="435" t="str">
        <f>("8")</f>
        <v>8</v>
      </c>
      <c r="D887" s="435" t="s">
        <v>901</v>
      </c>
      <c r="E887" s="435" t="s">
        <v>2714</v>
      </c>
      <c r="F887" s="435" t="s">
        <v>2715</v>
      </c>
      <c r="G887" s="435">
        <v>5</v>
      </c>
      <c r="H887" s="435" t="s">
        <v>900</v>
      </c>
    </row>
    <row r="888" spans="1:10" ht="13.5">
      <c r="A888" s="636" t="str">
        <f t="shared" si="13"/>
        <v>渡町台サッカークラブ_9</v>
      </c>
      <c r="B888" s="435" t="s">
        <v>2701</v>
      </c>
      <c r="C888" s="435" t="str">
        <f>("9")</f>
        <v>9</v>
      </c>
      <c r="D888" s="435" t="s">
        <v>926</v>
      </c>
      <c r="E888" s="435" t="s">
        <v>2716</v>
      </c>
      <c r="F888" s="435" t="s">
        <v>2717</v>
      </c>
      <c r="G888" s="435">
        <v>4</v>
      </c>
      <c r="H888" s="435" t="s">
        <v>900</v>
      </c>
      <c r="J888" s="435" t="s">
        <v>1749</v>
      </c>
    </row>
    <row r="889" spans="1:8" ht="13.5">
      <c r="A889" s="636" t="str">
        <f t="shared" si="13"/>
        <v>渡町台サッカークラブ_11</v>
      </c>
      <c r="B889" s="435" t="s">
        <v>2701</v>
      </c>
      <c r="C889" s="435" t="str">
        <f>("11")</f>
        <v>11</v>
      </c>
      <c r="D889" s="435" t="s">
        <v>926</v>
      </c>
      <c r="E889" s="435" t="s">
        <v>2718</v>
      </c>
      <c r="F889" s="435" t="s">
        <v>2719</v>
      </c>
      <c r="G889" s="435">
        <v>4</v>
      </c>
      <c r="H889" s="435" t="s">
        <v>900</v>
      </c>
    </row>
    <row r="890" spans="1:8" ht="13.5">
      <c r="A890" s="636" t="str">
        <f t="shared" si="13"/>
        <v>渡町台サッカークラブ_12</v>
      </c>
      <c r="B890" s="435" t="s">
        <v>2701</v>
      </c>
      <c r="C890" s="435" t="str">
        <f>("12")</f>
        <v>12</v>
      </c>
      <c r="D890" s="435" t="s">
        <v>901</v>
      </c>
      <c r="E890" s="435" t="s">
        <v>2720</v>
      </c>
      <c r="F890" s="435" t="s">
        <v>2721</v>
      </c>
      <c r="G890" s="435">
        <v>4</v>
      </c>
      <c r="H890" s="435" t="s">
        <v>900</v>
      </c>
    </row>
    <row r="891" spans="1:8" ht="13.5">
      <c r="A891" s="636" t="str">
        <f t="shared" si="13"/>
        <v>渡町台サッカークラブ_13</v>
      </c>
      <c r="B891" s="435" t="s">
        <v>2701</v>
      </c>
      <c r="C891" s="435" t="str">
        <f>("13")</f>
        <v>13</v>
      </c>
      <c r="D891" s="435" t="s">
        <v>901</v>
      </c>
      <c r="E891" s="435" t="s">
        <v>2722</v>
      </c>
      <c r="F891" s="435" t="s">
        <v>2723</v>
      </c>
      <c r="G891" s="435">
        <v>5</v>
      </c>
      <c r="H891" s="435" t="s">
        <v>900</v>
      </c>
    </row>
    <row r="892" spans="1:8" ht="13.5">
      <c r="A892" s="636" t="str">
        <f t="shared" si="13"/>
        <v>渡町台サッカークラブ_14</v>
      </c>
      <c r="B892" s="435" t="s">
        <v>2701</v>
      </c>
      <c r="C892" s="435" t="str">
        <f>("14")</f>
        <v>14</v>
      </c>
      <c r="D892" s="435" t="s">
        <v>901</v>
      </c>
      <c r="E892" s="435" t="s">
        <v>2724</v>
      </c>
      <c r="F892" s="435" t="s">
        <v>2725</v>
      </c>
      <c r="G892" s="435">
        <v>4</v>
      </c>
      <c r="H892" s="435" t="s">
        <v>900</v>
      </c>
    </row>
    <row r="893" spans="1:8" ht="13.5">
      <c r="A893" s="636" t="str">
        <f t="shared" si="13"/>
        <v>渡町台サッカークラブ_15</v>
      </c>
      <c r="B893" s="435" t="s">
        <v>2701</v>
      </c>
      <c r="C893" s="435" t="str">
        <f>("15")</f>
        <v>15</v>
      </c>
      <c r="D893" s="435" t="s">
        <v>901</v>
      </c>
      <c r="E893" s="435" t="s">
        <v>2726</v>
      </c>
      <c r="F893" s="435" t="s">
        <v>2727</v>
      </c>
      <c r="G893" s="435">
        <v>4</v>
      </c>
      <c r="H893" s="435" t="s">
        <v>900</v>
      </c>
    </row>
    <row r="894" spans="1:8" ht="13.5">
      <c r="A894" s="636" t="str">
        <f t="shared" si="13"/>
        <v>西の台ＪＦＣ_1</v>
      </c>
      <c r="B894" s="435" t="s">
        <v>339</v>
      </c>
      <c r="C894" s="435" t="str">
        <f>("1")</f>
        <v>1</v>
      </c>
      <c r="D894" s="435" t="s">
        <v>897</v>
      </c>
      <c r="E894" s="435" t="s">
        <v>2728</v>
      </c>
      <c r="F894" s="435" t="s">
        <v>2729</v>
      </c>
      <c r="G894" s="435">
        <v>5</v>
      </c>
      <c r="H894" s="435" t="s">
        <v>900</v>
      </c>
    </row>
    <row r="895" spans="1:8" ht="13.5">
      <c r="A895" s="636" t="str">
        <f t="shared" si="13"/>
        <v>西の台ＪＦＣ_2</v>
      </c>
      <c r="B895" s="435" t="s">
        <v>339</v>
      </c>
      <c r="C895" s="435" t="str">
        <f>("2")</f>
        <v>2</v>
      </c>
      <c r="D895" s="435" t="s">
        <v>908</v>
      </c>
      <c r="E895" s="435" t="s">
        <v>2730</v>
      </c>
      <c r="F895" s="435" t="s">
        <v>2731</v>
      </c>
      <c r="G895" s="435">
        <v>5</v>
      </c>
      <c r="H895" s="435" t="s">
        <v>900</v>
      </c>
    </row>
    <row r="896" spans="1:9" ht="13.5">
      <c r="A896" s="636" t="str">
        <f t="shared" si="13"/>
        <v>西の台ＪＦＣ_3</v>
      </c>
      <c r="B896" s="435" t="s">
        <v>339</v>
      </c>
      <c r="C896" s="435" t="str">
        <f>("3")</f>
        <v>3</v>
      </c>
      <c r="D896" s="435" t="s">
        <v>908</v>
      </c>
      <c r="E896" s="435" t="s">
        <v>2732</v>
      </c>
      <c r="F896" s="435" t="s">
        <v>2733</v>
      </c>
      <c r="G896" s="435">
        <v>5</v>
      </c>
      <c r="H896" s="435" t="s">
        <v>900</v>
      </c>
      <c r="I896" s="435" t="s">
        <v>15</v>
      </c>
    </row>
    <row r="897" spans="1:8" ht="13.5">
      <c r="A897" s="636" t="str">
        <f aca="true" t="shared" si="14" ref="A897:A960">CONCATENATE(B897,"_",C897)</f>
        <v>西の台ＪＦＣ_4</v>
      </c>
      <c r="B897" s="435" t="s">
        <v>339</v>
      </c>
      <c r="C897" s="435" t="str">
        <f>("4")</f>
        <v>4</v>
      </c>
      <c r="D897" s="435" t="s">
        <v>908</v>
      </c>
      <c r="E897" s="435" t="s">
        <v>2734</v>
      </c>
      <c r="F897" s="435" t="s">
        <v>2735</v>
      </c>
      <c r="G897" s="435">
        <v>5</v>
      </c>
      <c r="H897" s="435" t="s">
        <v>900</v>
      </c>
    </row>
    <row r="898" spans="1:10" ht="13.5">
      <c r="A898" s="636" t="str">
        <f t="shared" si="14"/>
        <v>西の台ＪＦＣ_5</v>
      </c>
      <c r="B898" s="435" t="s">
        <v>339</v>
      </c>
      <c r="C898" s="435" t="str">
        <f>("5")</f>
        <v>5</v>
      </c>
      <c r="D898" s="435" t="s">
        <v>908</v>
      </c>
      <c r="E898" s="435" t="s">
        <v>2736</v>
      </c>
      <c r="F898" s="435" t="s">
        <v>2737</v>
      </c>
      <c r="G898" s="435">
        <v>5</v>
      </c>
      <c r="H898" s="435" t="s">
        <v>900</v>
      </c>
      <c r="J898" s="435" t="s">
        <v>30</v>
      </c>
    </row>
    <row r="899" spans="1:8" ht="13.5">
      <c r="A899" s="636" t="str">
        <f t="shared" si="14"/>
        <v>西の台ＪＦＣ_6</v>
      </c>
      <c r="B899" s="435" t="s">
        <v>339</v>
      </c>
      <c r="C899" s="435" t="str">
        <f>("6")</f>
        <v>6</v>
      </c>
      <c r="D899" s="435" t="s">
        <v>908</v>
      </c>
      <c r="E899" s="435" t="s">
        <v>2738</v>
      </c>
      <c r="F899" s="435" t="s">
        <v>2739</v>
      </c>
      <c r="G899" s="435">
        <v>5</v>
      </c>
      <c r="H899" s="435" t="s">
        <v>900</v>
      </c>
    </row>
    <row r="900" spans="1:8" ht="13.5">
      <c r="A900" s="636" t="str">
        <f t="shared" si="14"/>
        <v>西の台ＪＦＣ_7</v>
      </c>
      <c r="B900" s="435" t="s">
        <v>339</v>
      </c>
      <c r="C900" s="435" t="str">
        <f>("7")</f>
        <v>7</v>
      </c>
      <c r="D900" s="435" t="s">
        <v>901</v>
      </c>
      <c r="E900" s="435" t="s">
        <v>2740</v>
      </c>
      <c r="F900" s="435" t="s">
        <v>2741</v>
      </c>
      <c r="G900" s="435">
        <v>5</v>
      </c>
      <c r="H900" s="435" t="s">
        <v>900</v>
      </c>
    </row>
    <row r="901" spans="1:8" ht="13.5">
      <c r="A901" s="636" t="str">
        <f t="shared" si="14"/>
        <v>西の台ＪＦＣ_8</v>
      </c>
      <c r="B901" s="435" t="s">
        <v>339</v>
      </c>
      <c r="C901" s="435" t="str">
        <f>("8")</f>
        <v>8</v>
      </c>
      <c r="D901" s="435" t="s">
        <v>901</v>
      </c>
      <c r="E901" s="435" t="s">
        <v>2742</v>
      </c>
      <c r="F901" s="435" t="s">
        <v>2743</v>
      </c>
      <c r="G901" s="435">
        <v>5</v>
      </c>
      <c r="H901" s="435" t="s">
        <v>900</v>
      </c>
    </row>
    <row r="902" spans="1:8" ht="13.5">
      <c r="A902" s="636" t="str">
        <f t="shared" si="14"/>
        <v>西の台ＪＦＣ_9</v>
      </c>
      <c r="B902" s="435" t="s">
        <v>339</v>
      </c>
      <c r="C902" s="435" t="str">
        <f>("9")</f>
        <v>9</v>
      </c>
      <c r="D902" s="435" t="s">
        <v>926</v>
      </c>
      <c r="E902" s="435" t="s">
        <v>2744</v>
      </c>
      <c r="F902" s="435" t="s">
        <v>2745</v>
      </c>
      <c r="G902" s="435">
        <v>5</v>
      </c>
      <c r="H902" s="435" t="s">
        <v>900</v>
      </c>
    </row>
    <row r="903" spans="1:8" ht="13.5">
      <c r="A903" s="636" t="str">
        <f t="shared" si="14"/>
        <v>西の台ＪＦＣ_10</v>
      </c>
      <c r="B903" s="435" t="s">
        <v>339</v>
      </c>
      <c r="C903" s="435" t="str">
        <f>("10")</f>
        <v>10</v>
      </c>
      <c r="D903" s="435" t="s">
        <v>901</v>
      </c>
      <c r="E903" s="435" t="s">
        <v>2746</v>
      </c>
      <c r="F903" s="435" t="s">
        <v>2747</v>
      </c>
      <c r="G903" s="435">
        <v>5</v>
      </c>
      <c r="H903" s="435" t="s">
        <v>900</v>
      </c>
    </row>
    <row r="904" spans="1:8" ht="13.5">
      <c r="A904" s="636" t="str">
        <f t="shared" si="14"/>
        <v>西の台ＪＦＣ_11</v>
      </c>
      <c r="B904" s="435" t="s">
        <v>339</v>
      </c>
      <c r="C904" s="435" t="str">
        <f>("11")</f>
        <v>11</v>
      </c>
      <c r="D904" s="435" t="s">
        <v>901</v>
      </c>
      <c r="E904" s="435" t="s">
        <v>2748</v>
      </c>
      <c r="F904" s="435" t="s">
        <v>2749</v>
      </c>
      <c r="G904" s="435">
        <v>4</v>
      </c>
      <c r="H904" s="435" t="s">
        <v>900</v>
      </c>
    </row>
    <row r="905" spans="1:8" ht="13.5">
      <c r="A905" s="636" t="str">
        <f t="shared" si="14"/>
        <v>西の台ＪＦＣ_12</v>
      </c>
      <c r="B905" s="435" t="s">
        <v>339</v>
      </c>
      <c r="C905" s="435" t="str">
        <f>("12")</f>
        <v>12</v>
      </c>
      <c r="D905" s="435" t="s">
        <v>908</v>
      </c>
      <c r="E905" s="435" t="s">
        <v>2750</v>
      </c>
      <c r="F905" s="435" t="s">
        <v>2751</v>
      </c>
      <c r="G905" s="435">
        <v>4</v>
      </c>
      <c r="H905" s="435" t="s">
        <v>900</v>
      </c>
    </row>
    <row r="906" spans="1:8" ht="13.5">
      <c r="A906" s="636" t="str">
        <f t="shared" si="14"/>
        <v>西の台ＪＦＣ_13</v>
      </c>
      <c r="B906" s="435" t="s">
        <v>339</v>
      </c>
      <c r="C906" s="435" t="str">
        <f>("13")</f>
        <v>13</v>
      </c>
      <c r="D906" s="435" t="s">
        <v>926</v>
      </c>
      <c r="E906" s="435" t="s">
        <v>2752</v>
      </c>
      <c r="F906" s="435" t="s">
        <v>2753</v>
      </c>
      <c r="G906" s="435">
        <v>3</v>
      </c>
      <c r="H906" s="435" t="s">
        <v>900</v>
      </c>
    </row>
    <row r="907" spans="1:8" ht="13.5">
      <c r="A907" s="636" t="str">
        <f t="shared" si="14"/>
        <v>西の台ＪＦＣ_14</v>
      </c>
      <c r="B907" s="435" t="s">
        <v>339</v>
      </c>
      <c r="C907" s="435" t="str">
        <f>("14")</f>
        <v>14</v>
      </c>
      <c r="D907" s="435" t="s">
        <v>901</v>
      </c>
      <c r="E907" s="435" t="s">
        <v>2754</v>
      </c>
      <c r="F907" s="435" t="s">
        <v>2755</v>
      </c>
      <c r="G907" s="435">
        <v>3</v>
      </c>
      <c r="H907" s="435" t="s">
        <v>900</v>
      </c>
    </row>
    <row r="908" spans="1:8" ht="13.5">
      <c r="A908" s="636" t="str">
        <f t="shared" si="14"/>
        <v>西の台ＪＦＣ_15</v>
      </c>
      <c r="B908" s="435" t="s">
        <v>339</v>
      </c>
      <c r="C908" s="435" t="str">
        <f>("15")</f>
        <v>15</v>
      </c>
      <c r="D908" s="435" t="s">
        <v>926</v>
      </c>
      <c r="E908" s="435" t="s">
        <v>2756</v>
      </c>
      <c r="F908" s="435" t="s">
        <v>2757</v>
      </c>
      <c r="G908" s="435">
        <v>3</v>
      </c>
      <c r="H908" s="435" t="s">
        <v>900</v>
      </c>
    </row>
    <row r="909" spans="1:8" ht="13.5">
      <c r="A909" s="636" t="str">
        <f t="shared" si="14"/>
        <v>西の台ＪＦＣ_16</v>
      </c>
      <c r="B909" s="435" t="s">
        <v>339</v>
      </c>
      <c r="C909" s="435" t="str">
        <f>("16")</f>
        <v>16</v>
      </c>
      <c r="D909" s="435" t="s">
        <v>908</v>
      </c>
      <c r="E909" s="435" t="s">
        <v>2758</v>
      </c>
      <c r="F909" s="435" t="s">
        <v>2759</v>
      </c>
      <c r="G909" s="435">
        <v>3</v>
      </c>
      <c r="H909" s="435" t="s">
        <v>900</v>
      </c>
    </row>
    <row r="910" spans="1:8" ht="13.5">
      <c r="A910" s="636" t="str">
        <f t="shared" si="14"/>
        <v>豊後高田ＦＣ　Ｂｏｒｄｅｒ　Ｊｒ_3</v>
      </c>
      <c r="B910" s="435" t="s">
        <v>1164</v>
      </c>
      <c r="C910" s="435" t="str">
        <f>("3")</f>
        <v>3</v>
      </c>
      <c r="D910" s="435" t="s">
        <v>908</v>
      </c>
      <c r="E910" s="435" t="s">
        <v>2760</v>
      </c>
      <c r="F910" s="435" t="s">
        <v>2761</v>
      </c>
      <c r="G910" s="435">
        <v>5</v>
      </c>
      <c r="H910" s="435" t="s">
        <v>900</v>
      </c>
    </row>
    <row r="911" spans="1:8" ht="13.5">
      <c r="A911" s="636" t="str">
        <f t="shared" si="14"/>
        <v>豊後高田ＦＣ　Ｂｏｒｄｅｒ　Ｊｒ_9</v>
      </c>
      <c r="B911" s="435" t="s">
        <v>1164</v>
      </c>
      <c r="C911" s="435" t="str">
        <f>("9")</f>
        <v>9</v>
      </c>
      <c r="D911" s="435" t="s">
        <v>908</v>
      </c>
      <c r="E911" s="435" t="s">
        <v>2762</v>
      </c>
      <c r="F911" s="435" t="s">
        <v>2763</v>
      </c>
      <c r="G911" s="435">
        <v>5</v>
      </c>
      <c r="H911" s="435" t="s">
        <v>900</v>
      </c>
    </row>
    <row r="912" spans="1:9" ht="13.5">
      <c r="A912" s="636" t="str">
        <f t="shared" si="14"/>
        <v>豊後高田ＦＣ　Ｂｏｒｄｅｒ　Ｊｒ_11</v>
      </c>
      <c r="B912" s="435" t="s">
        <v>1164</v>
      </c>
      <c r="C912" s="435" t="str">
        <f>("11")</f>
        <v>11</v>
      </c>
      <c r="D912" s="435" t="s">
        <v>901</v>
      </c>
      <c r="E912" s="435" t="s">
        <v>2764</v>
      </c>
      <c r="F912" s="435" t="s">
        <v>2765</v>
      </c>
      <c r="G912" s="435">
        <v>5</v>
      </c>
      <c r="H912" s="435" t="s">
        <v>900</v>
      </c>
      <c r="I912" s="435" t="s">
        <v>15</v>
      </c>
    </row>
    <row r="913" spans="1:8" ht="13.5">
      <c r="A913" s="636" t="str">
        <f t="shared" si="14"/>
        <v>豊後高田ＦＣ　Ｂｏｒｄｅｒ　Ｊｒ_12</v>
      </c>
      <c r="B913" s="435" t="s">
        <v>1164</v>
      </c>
      <c r="C913" s="435" t="str">
        <f>("12")</f>
        <v>12</v>
      </c>
      <c r="D913" s="435" t="s">
        <v>901</v>
      </c>
      <c r="E913" s="435" t="s">
        <v>2766</v>
      </c>
      <c r="F913" s="435" t="s">
        <v>2767</v>
      </c>
      <c r="G913" s="435">
        <v>4</v>
      </c>
      <c r="H913" s="435" t="s">
        <v>900</v>
      </c>
    </row>
    <row r="914" spans="1:8" ht="13.5">
      <c r="A914" s="636" t="str">
        <f t="shared" si="14"/>
        <v>豊後高田ＦＣ　Ｂｏｒｄｅｒ　Ｊｒ_13</v>
      </c>
      <c r="B914" s="435" t="s">
        <v>1164</v>
      </c>
      <c r="C914" s="435" t="str">
        <f>("13")</f>
        <v>13</v>
      </c>
      <c r="D914" s="435" t="s">
        <v>901</v>
      </c>
      <c r="E914" s="435" t="s">
        <v>2768</v>
      </c>
      <c r="F914" s="435" t="s">
        <v>2769</v>
      </c>
      <c r="G914" s="435">
        <v>4</v>
      </c>
      <c r="H914" s="435" t="s">
        <v>900</v>
      </c>
    </row>
    <row r="915" spans="1:8" ht="13.5">
      <c r="A915" s="636" t="str">
        <f t="shared" si="14"/>
        <v>豊後高田ＦＣ　Ｂｏｒｄｅｒ　Ｊｒ_14</v>
      </c>
      <c r="B915" s="435" t="s">
        <v>1164</v>
      </c>
      <c r="C915" s="435" t="str">
        <f>("14")</f>
        <v>14</v>
      </c>
      <c r="D915" s="435" t="s">
        <v>901</v>
      </c>
      <c r="E915" s="435" t="s">
        <v>2770</v>
      </c>
      <c r="F915" s="435" t="s">
        <v>2771</v>
      </c>
      <c r="G915" s="435">
        <v>4</v>
      </c>
      <c r="H915" s="435" t="s">
        <v>900</v>
      </c>
    </row>
    <row r="916" spans="1:8" ht="13.5">
      <c r="A916" s="636" t="str">
        <f t="shared" si="14"/>
        <v>豊後高田ＦＣ　Ｂｏｒｄｅｒ　Ｊｒ_15</v>
      </c>
      <c r="B916" s="435" t="s">
        <v>1164</v>
      </c>
      <c r="C916" s="435" t="str">
        <f>("15")</f>
        <v>15</v>
      </c>
      <c r="D916" s="435" t="s">
        <v>908</v>
      </c>
      <c r="E916" s="435" t="s">
        <v>2772</v>
      </c>
      <c r="F916" s="435" t="s">
        <v>2773</v>
      </c>
      <c r="G916" s="435">
        <v>4</v>
      </c>
      <c r="H916" s="435" t="s">
        <v>900</v>
      </c>
    </row>
    <row r="917" spans="1:8" ht="13.5">
      <c r="A917" s="636" t="str">
        <f t="shared" si="14"/>
        <v>豊後高田ＦＣ　Ｂｏｒｄｅｒ　Ｊｒ_16</v>
      </c>
      <c r="B917" s="435" t="s">
        <v>1164</v>
      </c>
      <c r="C917" s="435" t="str">
        <f>("16")</f>
        <v>16</v>
      </c>
      <c r="D917" s="435" t="s">
        <v>897</v>
      </c>
      <c r="E917" s="435" t="s">
        <v>2774</v>
      </c>
      <c r="F917" s="435" t="s">
        <v>2775</v>
      </c>
      <c r="G917" s="435">
        <v>4</v>
      </c>
      <c r="H917" s="435" t="s">
        <v>900</v>
      </c>
    </row>
    <row r="918" spans="1:8" ht="13.5">
      <c r="A918" s="636" t="str">
        <f t="shared" si="14"/>
        <v>豊後高田ＦＣ　Ｂｏｒｄｅｒ　Ｊｒ_20</v>
      </c>
      <c r="B918" s="435" t="s">
        <v>1164</v>
      </c>
      <c r="C918" s="435" t="str">
        <f>("20")</f>
        <v>20</v>
      </c>
      <c r="D918" s="435" t="s">
        <v>926</v>
      </c>
      <c r="E918" s="435" t="s">
        <v>2776</v>
      </c>
      <c r="F918" s="435" t="s">
        <v>2777</v>
      </c>
      <c r="G918" s="435">
        <v>5</v>
      </c>
      <c r="H918" s="435" t="s">
        <v>900</v>
      </c>
    </row>
    <row r="919" spans="1:8" ht="13.5">
      <c r="A919" s="636" t="str">
        <f t="shared" si="14"/>
        <v>豊後高田ＦＣ　Ｂｏｒｄｅｒ　Ｊｒ_21</v>
      </c>
      <c r="B919" s="435" t="s">
        <v>1164</v>
      </c>
      <c r="C919" s="435" t="str">
        <f>("21")</f>
        <v>21</v>
      </c>
      <c r="D919" s="435" t="s">
        <v>926</v>
      </c>
      <c r="E919" s="435" t="s">
        <v>2778</v>
      </c>
      <c r="F919" s="435" t="s">
        <v>2779</v>
      </c>
      <c r="G919" s="435">
        <v>5</v>
      </c>
      <c r="H919" s="435" t="s">
        <v>900</v>
      </c>
    </row>
    <row r="920" spans="1:8" ht="13.5">
      <c r="A920" s="636" t="str">
        <f t="shared" si="14"/>
        <v>豊後高田ＦＣ　Ｂｏｒｄｅｒ　Ｊｒ_22</v>
      </c>
      <c r="B920" s="435" t="s">
        <v>1164</v>
      </c>
      <c r="C920" s="435" t="str">
        <f>("22")</f>
        <v>22</v>
      </c>
      <c r="D920" s="435" t="s">
        <v>901</v>
      </c>
      <c r="E920" s="435" t="s">
        <v>2780</v>
      </c>
      <c r="F920" s="435" t="s">
        <v>2781</v>
      </c>
      <c r="G920" s="435">
        <v>3</v>
      </c>
      <c r="H920" s="435" t="s">
        <v>900</v>
      </c>
    </row>
    <row r="921" spans="1:8" ht="13.5">
      <c r="A921" s="636" t="str">
        <f t="shared" si="14"/>
        <v>豊後高田ＦＣ　Ｂｏｒｄｅｒ　Ｊｒ_23</v>
      </c>
      <c r="B921" s="435" t="s">
        <v>1164</v>
      </c>
      <c r="C921" s="435" t="str">
        <f>("23")</f>
        <v>23</v>
      </c>
      <c r="D921" s="435" t="s">
        <v>926</v>
      </c>
      <c r="E921" s="435" t="s">
        <v>2782</v>
      </c>
      <c r="F921" s="435" t="s">
        <v>2783</v>
      </c>
      <c r="G921" s="435">
        <v>3</v>
      </c>
      <c r="H921" s="435" t="s">
        <v>900</v>
      </c>
    </row>
    <row r="922" spans="1:8" ht="13.5">
      <c r="A922" s="636" t="str">
        <f t="shared" si="14"/>
        <v>豊後高田ＦＣ　Ｂｏｒｄｅｒ　Ｊｒ_24</v>
      </c>
      <c r="B922" s="435" t="s">
        <v>1164</v>
      </c>
      <c r="C922" s="435" t="str">
        <f>("24")</f>
        <v>24</v>
      </c>
      <c r="D922" s="435" t="s">
        <v>908</v>
      </c>
      <c r="E922" s="435" t="s">
        <v>2784</v>
      </c>
      <c r="F922" s="435" t="s">
        <v>2785</v>
      </c>
      <c r="G922" s="435">
        <v>3</v>
      </c>
      <c r="H922" s="435" t="s">
        <v>900</v>
      </c>
    </row>
    <row r="923" spans="1:8" ht="13.5">
      <c r="A923" s="636" t="str">
        <f t="shared" si="14"/>
        <v>竹田直入ＦＣ_2</v>
      </c>
      <c r="B923" s="435" t="s">
        <v>44</v>
      </c>
      <c r="C923" s="435" t="str">
        <f>("2")</f>
        <v>2</v>
      </c>
      <c r="D923" s="435" t="s">
        <v>901</v>
      </c>
      <c r="E923" s="435" t="s">
        <v>2786</v>
      </c>
      <c r="F923" s="435" t="s">
        <v>2787</v>
      </c>
      <c r="G923" s="435">
        <v>5</v>
      </c>
      <c r="H923" s="435" t="s">
        <v>911</v>
      </c>
    </row>
    <row r="924" spans="1:8" ht="13.5">
      <c r="A924" s="636" t="str">
        <f t="shared" si="14"/>
        <v>竹田直入ＦＣ_4</v>
      </c>
      <c r="B924" s="435" t="s">
        <v>44</v>
      </c>
      <c r="C924" s="435" t="str">
        <f>("4")</f>
        <v>4</v>
      </c>
      <c r="D924" s="435" t="s">
        <v>908</v>
      </c>
      <c r="E924" s="435" t="s">
        <v>2788</v>
      </c>
      <c r="F924" s="435" t="s">
        <v>2789</v>
      </c>
      <c r="G924" s="435">
        <v>5</v>
      </c>
      <c r="H924" s="435" t="s">
        <v>911</v>
      </c>
    </row>
    <row r="925" spans="1:8" ht="13.5">
      <c r="A925" s="636" t="str">
        <f t="shared" si="14"/>
        <v>竹田直入ＦＣ_6</v>
      </c>
      <c r="B925" s="435" t="s">
        <v>44</v>
      </c>
      <c r="C925" s="435" t="str">
        <f>("6")</f>
        <v>6</v>
      </c>
      <c r="D925" s="435" t="s">
        <v>908</v>
      </c>
      <c r="E925" s="435" t="s">
        <v>2790</v>
      </c>
      <c r="F925" s="435" t="s">
        <v>2791</v>
      </c>
      <c r="G925" s="435">
        <v>5</v>
      </c>
      <c r="H925" s="435" t="s">
        <v>900</v>
      </c>
    </row>
    <row r="926" spans="1:8" ht="13.5">
      <c r="A926" s="636" t="str">
        <f t="shared" si="14"/>
        <v>竹田直入ＦＣ_9</v>
      </c>
      <c r="B926" s="435" t="s">
        <v>44</v>
      </c>
      <c r="C926" s="435" t="str">
        <f>("9")</f>
        <v>9</v>
      </c>
      <c r="D926" s="435" t="s">
        <v>901</v>
      </c>
      <c r="E926" s="435" t="s">
        <v>2792</v>
      </c>
      <c r="F926" s="435" t="s">
        <v>2793</v>
      </c>
      <c r="G926" s="435">
        <v>5</v>
      </c>
      <c r="H926" s="435" t="s">
        <v>900</v>
      </c>
    </row>
    <row r="927" spans="1:9" ht="13.5">
      <c r="A927" s="636" t="str">
        <f t="shared" si="14"/>
        <v>竹田直入ＦＣ_10</v>
      </c>
      <c r="B927" s="435" t="s">
        <v>44</v>
      </c>
      <c r="C927" s="435" t="str">
        <f>("10")</f>
        <v>10</v>
      </c>
      <c r="D927" s="435" t="s">
        <v>926</v>
      </c>
      <c r="E927" s="435" t="s">
        <v>2794</v>
      </c>
      <c r="F927" s="435" t="s">
        <v>2795</v>
      </c>
      <c r="G927" s="435">
        <v>5</v>
      </c>
      <c r="H927" s="435" t="s">
        <v>900</v>
      </c>
      <c r="I927" s="435" t="s">
        <v>15</v>
      </c>
    </row>
    <row r="928" spans="1:8" ht="13.5">
      <c r="A928" s="636" t="str">
        <f t="shared" si="14"/>
        <v>竹田直入ＦＣ_12</v>
      </c>
      <c r="B928" s="435" t="s">
        <v>44</v>
      </c>
      <c r="C928" s="435" t="str">
        <f>("12")</f>
        <v>12</v>
      </c>
      <c r="D928" s="435" t="s">
        <v>897</v>
      </c>
      <c r="E928" s="435" t="s">
        <v>2796</v>
      </c>
      <c r="F928" s="435" t="s">
        <v>2797</v>
      </c>
      <c r="G928" s="435">
        <v>4</v>
      </c>
      <c r="H928" s="435" t="s">
        <v>900</v>
      </c>
    </row>
    <row r="929" spans="1:8" ht="13.5">
      <c r="A929" s="636" t="str">
        <f t="shared" si="14"/>
        <v>竹田直入ＦＣ_13</v>
      </c>
      <c r="B929" s="435" t="s">
        <v>44</v>
      </c>
      <c r="C929" s="435" t="str">
        <f>("13")</f>
        <v>13</v>
      </c>
      <c r="D929" s="435" t="s">
        <v>926</v>
      </c>
      <c r="E929" s="435" t="s">
        <v>2798</v>
      </c>
      <c r="F929" s="435" t="s">
        <v>2799</v>
      </c>
      <c r="G929" s="435">
        <v>5</v>
      </c>
      <c r="H929" s="435" t="s">
        <v>900</v>
      </c>
    </row>
    <row r="930" spans="1:8" ht="13.5">
      <c r="A930" s="636" t="str">
        <f t="shared" si="14"/>
        <v>竹田直入ＦＣ_14</v>
      </c>
      <c r="B930" s="435" t="s">
        <v>44</v>
      </c>
      <c r="C930" s="435" t="str">
        <f>("14")</f>
        <v>14</v>
      </c>
      <c r="D930" s="435" t="s">
        <v>926</v>
      </c>
      <c r="E930" s="435" t="s">
        <v>2800</v>
      </c>
      <c r="F930" s="435" t="s">
        <v>2801</v>
      </c>
      <c r="G930" s="435">
        <v>4</v>
      </c>
      <c r="H930" s="435" t="s">
        <v>900</v>
      </c>
    </row>
    <row r="931" spans="1:8" ht="13.5">
      <c r="A931" s="636" t="str">
        <f t="shared" si="14"/>
        <v>竹田直入ＦＣ_15</v>
      </c>
      <c r="B931" s="435" t="s">
        <v>44</v>
      </c>
      <c r="C931" s="435" t="str">
        <f>("15")</f>
        <v>15</v>
      </c>
      <c r="D931" s="435" t="s">
        <v>908</v>
      </c>
      <c r="E931" s="435" t="s">
        <v>2802</v>
      </c>
      <c r="F931" s="435" t="s">
        <v>2803</v>
      </c>
      <c r="G931" s="435">
        <v>4</v>
      </c>
      <c r="H931" s="435" t="s">
        <v>900</v>
      </c>
    </row>
    <row r="932" spans="1:8" ht="13.5">
      <c r="A932" s="636" t="str">
        <f t="shared" si="14"/>
        <v>竹田直入ＦＣ_16</v>
      </c>
      <c r="B932" s="435" t="s">
        <v>44</v>
      </c>
      <c r="C932" s="435" t="str">
        <f>("16")</f>
        <v>16</v>
      </c>
      <c r="D932" s="435" t="s">
        <v>901</v>
      </c>
      <c r="E932" s="435" t="s">
        <v>2804</v>
      </c>
      <c r="F932" s="435" t="s">
        <v>2805</v>
      </c>
      <c r="G932" s="435">
        <v>4</v>
      </c>
      <c r="H932" s="435" t="s">
        <v>911</v>
      </c>
    </row>
    <row r="933" spans="1:8" ht="13.5">
      <c r="A933" s="636" t="str">
        <f t="shared" si="14"/>
        <v>竹田直入ＦＣ_19</v>
      </c>
      <c r="B933" s="435" t="s">
        <v>44</v>
      </c>
      <c r="C933" s="435" t="str">
        <f>("19")</f>
        <v>19</v>
      </c>
      <c r="D933" s="435" t="s">
        <v>901</v>
      </c>
      <c r="E933" s="435" t="s">
        <v>2806</v>
      </c>
      <c r="F933" s="435" t="s">
        <v>2807</v>
      </c>
      <c r="G933" s="435">
        <v>4</v>
      </c>
      <c r="H933" s="435" t="s">
        <v>900</v>
      </c>
    </row>
    <row r="934" spans="1:8" ht="13.5">
      <c r="A934" s="636" t="str">
        <f t="shared" si="14"/>
        <v>竹田直入ＦＣ_22</v>
      </c>
      <c r="B934" s="435" t="s">
        <v>44</v>
      </c>
      <c r="C934" s="435" t="str">
        <f>("22")</f>
        <v>22</v>
      </c>
      <c r="D934" s="435" t="s">
        <v>926</v>
      </c>
      <c r="E934" s="435" t="s">
        <v>2808</v>
      </c>
      <c r="F934" s="435" t="s">
        <v>2809</v>
      </c>
      <c r="G934" s="435">
        <v>3</v>
      </c>
      <c r="H934" s="435" t="s">
        <v>900</v>
      </c>
    </row>
    <row r="935" spans="1:8" ht="13.5">
      <c r="A935" s="636" t="str">
        <f t="shared" si="14"/>
        <v>竹田直入ＦＣ_23</v>
      </c>
      <c r="B935" s="435" t="s">
        <v>44</v>
      </c>
      <c r="C935" s="435" t="str">
        <f>("23")</f>
        <v>23</v>
      </c>
      <c r="D935" s="435" t="s">
        <v>901</v>
      </c>
      <c r="E935" s="435" t="s">
        <v>2810</v>
      </c>
      <c r="F935" s="435" t="s">
        <v>2811</v>
      </c>
      <c r="G935" s="435">
        <v>3</v>
      </c>
      <c r="H935" s="435" t="s">
        <v>911</v>
      </c>
    </row>
    <row r="936" spans="1:8" ht="13.5">
      <c r="A936" s="636" t="str">
        <f t="shared" si="14"/>
        <v>竹田直入ＦＣ_24</v>
      </c>
      <c r="B936" s="435" t="s">
        <v>44</v>
      </c>
      <c r="C936" s="435" t="str">
        <f>("24")</f>
        <v>24</v>
      </c>
      <c r="D936" s="435" t="s">
        <v>926</v>
      </c>
      <c r="E936" s="435" t="s">
        <v>2812</v>
      </c>
      <c r="F936" s="435" t="s">
        <v>2813</v>
      </c>
      <c r="G936" s="435">
        <v>3</v>
      </c>
      <c r="H936" s="435" t="s">
        <v>900</v>
      </c>
    </row>
    <row r="937" spans="1:8" ht="13.5">
      <c r="A937" s="636" t="str">
        <f t="shared" si="14"/>
        <v>竹田直入ＦＣ_28</v>
      </c>
      <c r="B937" s="435" t="s">
        <v>44</v>
      </c>
      <c r="C937" s="435" t="str">
        <f>("28")</f>
        <v>28</v>
      </c>
      <c r="D937" s="435" t="s">
        <v>926</v>
      </c>
      <c r="E937" s="435" t="s">
        <v>2814</v>
      </c>
      <c r="F937" s="435" t="s">
        <v>2815</v>
      </c>
      <c r="G937" s="435">
        <v>2</v>
      </c>
      <c r="H937" s="435" t="s">
        <v>900</v>
      </c>
    </row>
    <row r="938" spans="1:9" ht="13.5">
      <c r="A938" s="636" t="str">
        <f t="shared" si="14"/>
        <v>南立石サッカースポーツ少年団_6</v>
      </c>
      <c r="B938" s="435" t="s">
        <v>2816</v>
      </c>
      <c r="C938" s="435" t="str">
        <f>("6")</f>
        <v>6</v>
      </c>
      <c r="D938" s="435" t="s">
        <v>901</v>
      </c>
      <c r="E938" s="435" t="s">
        <v>2817</v>
      </c>
      <c r="F938" s="435" t="s">
        <v>2818</v>
      </c>
      <c r="G938" s="435">
        <v>5</v>
      </c>
      <c r="H938" s="435" t="s">
        <v>900</v>
      </c>
      <c r="I938" s="435" t="s">
        <v>15</v>
      </c>
    </row>
    <row r="939" spans="1:8" ht="13.5">
      <c r="A939" s="636" t="str">
        <f t="shared" si="14"/>
        <v>南立石サッカースポーツ少年団_7</v>
      </c>
      <c r="B939" s="435" t="s">
        <v>2816</v>
      </c>
      <c r="C939" s="435" t="str">
        <f>("7")</f>
        <v>7</v>
      </c>
      <c r="D939" s="435" t="s">
        <v>908</v>
      </c>
      <c r="E939" s="435" t="s">
        <v>2819</v>
      </c>
      <c r="F939" s="435" t="s">
        <v>2820</v>
      </c>
      <c r="G939" s="435">
        <v>5</v>
      </c>
      <c r="H939" s="435" t="s">
        <v>900</v>
      </c>
    </row>
    <row r="940" spans="1:8" ht="13.5">
      <c r="A940" s="636" t="str">
        <f t="shared" si="14"/>
        <v>南立石サッカースポーツ少年団_8</v>
      </c>
      <c r="B940" s="435" t="s">
        <v>2816</v>
      </c>
      <c r="C940" s="435" t="str">
        <f>("8")</f>
        <v>8</v>
      </c>
      <c r="D940" s="435" t="s">
        <v>908</v>
      </c>
      <c r="E940" s="435" t="s">
        <v>2821</v>
      </c>
      <c r="F940" s="435" t="s">
        <v>2822</v>
      </c>
      <c r="G940" s="435">
        <v>5</v>
      </c>
      <c r="H940" s="435" t="s">
        <v>911</v>
      </c>
    </row>
    <row r="941" spans="1:8" ht="13.5">
      <c r="A941" s="636" t="str">
        <f t="shared" si="14"/>
        <v>南立石サッカースポーツ少年団_9</v>
      </c>
      <c r="B941" s="435" t="s">
        <v>2816</v>
      </c>
      <c r="C941" s="435" t="str">
        <f>("9")</f>
        <v>9</v>
      </c>
      <c r="D941" s="435" t="s">
        <v>901</v>
      </c>
      <c r="E941" s="435" t="s">
        <v>2823</v>
      </c>
      <c r="F941" s="435" t="s">
        <v>2824</v>
      </c>
      <c r="G941" s="435">
        <v>5</v>
      </c>
      <c r="H941" s="435" t="s">
        <v>900</v>
      </c>
    </row>
    <row r="942" spans="1:8" ht="13.5">
      <c r="A942" s="636" t="str">
        <f t="shared" si="14"/>
        <v>南立石サッカースポーツ少年団_10</v>
      </c>
      <c r="B942" s="435" t="s">
        <v>2816</v>
      </c>
      <c r="C942" s="435" t="str">
        <f>("10")</f>
        <v>10</v>
      </c>
      <c r="D942" s="435" t="s">
        <v>897</v>
      </c>
      <c r="E942" s="435" t="s">
        <v>2825</v>
      </c>
      <c r="F942" s="435" t="s">
        <v>2826</v>
      </c>
      <c r="G942" s="435">
        <v>5</v>
      </c>
      <c r="H942" s="435" t="s">
        <v>900</v>
      </c>
    </row>
    <row r="943" spans="1:8" ht="13.5">
      <c r="A943" s="636" t="str">
        <f t="shared" si="14"/>
        <v>南立石サッカースポーツ少年団_12</v>
      </c>
      <c r="B943" s="435" t="s">
        <v>2816</v>
      </c>
      <c r="C943" s="435" t="str">
        <f>("12")</f>
        <v>12</v>
      </c>
      <c r="D943" s="435" t="s">
        <v>897</v>
      </c>
      <c r="E943" s="435" t="s">
        <v>2827</v>
      </c>
      <c r="F943" s="435" t="s">
        <v>2828</v>
      </c>
      <c r="G943" s="435">
        <v>3</v>
      </c>
      <c r="H943" s="435" t="s">
        <v>900</v>
      </c>
    </row>
    <row r="944" spans="1:8" ht="13.5">
      <c r="A944" s="636" t="str">
        <f t="shared" si="14"/>
        <v>南立石サッカースポーツ少年団_13</v>
      </c>
      <c r="B944" s="435" t="s">
        <v>2816</v>
      </c>
      <c r="C944" s="435" t="str">
        <f>("13")</f>
        <v>13</v>
      </c>
      <c r="D944" s="435" t="s">
        <v>908</v>
      </c>
      <c r="E944" s="435" t="s">
        <v>2829</v>
      </c>
      <c r="F944" s="435" t="s">
        <v>2830</v>
      </c>
      <c r="G944" s="435">
        <v>3</v>
      </c>
      <c r="H944" s="435" t="s">
        <v>900</v>
      </c>
    </row>
    <row r="945" spans="1:8" ht="13.5">
      <c r="A945" s="636" t="str">
        <f t="shared" si="14"/>
        <v>南立石サッカースポーツ少年団_14</v>
      </c>
      <c r="B945" s="435" t="s">
        <v>2816</v>
      </c>
      <c r="C945" s="435" t="str">
        <f>("14")</f>
        <v>14</v>
      </c>
      <c r="D945" s="435" t="s">
        <v>908</v>
      </c>
      <c r="E945" s="435" t="s">
        <v>2831</v>
      </c>
      <c r="F945" s="435" t="s">
        <v>2832</v>
      </c>
      <c r="G945" s="435">
        <v>4</v>
      </c>
      <c r="H945" s="435" t="s">
        <v>900</v>
      </c>
    </row>
    <row r="946" spans="1:8" ht="13.5">
      <c r="A946" s="636" t="str">
        <f t="shared" si="14"/>
        <v>南立石サッカースポーツ少年団_15</v>
      </c>
      <c r="B946" s="435" t="s">
        <v>2816</v>
      </c>
      <c r="C946" s="435" t="str">
        <f>("15")</f>
        <v>15</v>
      </c>
      <c r="D946" s="435" t="s">
        <v>901</v>
      </c>
      <c r="E946" s="435" t="s">
        <v>2833</v>
      </c>
      <c r="F946" s="435" t="s">
        <v>2834</v>
      </c>
      <c r="G946" s="435">
        <v>4</v>
      </c>
      <c r="H946" s="435" t="s">
        <v>900</v>
      </c>
    </row>
    <row r="947" spans="1:8" ht="13.5">
      <c r="A947" s="636" t="str">
        <f t="shared" si="14"/>
        <v>南立石サッカースポーツ少年団_16</v>
      </c>
      <c r="B947" s="435" t="s">
        <v>2816</v>
      </c>
      <c r="C947" s="435" t="str">
        <f>("16")</f>
        <v>16</v>
      </c>
      <c r="D947" s="435" t="s">
        <v>926</v>
      </c>
      <c r="E947" s="435" t="s">
        <v>2835</v>
      </c>
      <c r="F947" s="435" t="s">
        <v>2836</v>
      </c>
      <c r="G947" s="435">
        <v>3</v>
      </c>
      <c r="H947" s="435" t="s">
        <v>900</v>
      </c>
    </row>
    <row r="948" spans="1:8" ht="13.5">
      <c r="A948" s="636" t="str">
        <f t="shared" si="14"/>
        <v>南立石サッカースポーツ少年団_17</v>
      </c>
      <c r="B948" s="435" t="s">
        <v>2816</v>
      </c>
      <c r="C948" s="435" t="str">
        <f>("17")</f>
        <v>17</v>
      </c>
      <c r="D948" s="435" t="s">
        <v>926</v>
      </c>
      <c r="E948" s="435" t="s">
        <v>2837</v>
      </c>
      <c r="F948" s="435" t="s">
        <v>2838</v>
      </c>
      <c r="G948" s="435">
        <v>3</v>
      </c>
      <c r="H948" s="435" t="s">
        <v>900</v>
      </c>
    </row>
    <row r="949" spans="1:8" ht="13.5">
      <c r="A949" s="636" t="str">
        <f t="shared" si="14"/>
        <v>南立石サッカースポーツ少年団_18</v>
      </c>
      <c r="B949" s="435" t="s">
        <v>2816</v>
      </c>
      <c r="C949" s="435" t="str">
        <f>("18")</f>
        <v>18</v>
      </c>
      <c r="D949" s="435" t="s">
        <v>926</v>
      </c>
      <c r="E949" s="435" t="s">
        <v>2839</v>
      </c>
      <c r="F949" s="435" t="s">
        <v>2840</v>
      </c>
      <c r="G949" s="435">
        <v>3</v>
      </c>
      <c r="H949" s="435" t="s">
        <v>900</v>
      </c>
    </row>
    <row r="950" spans="1:8" ht="13.5">
      <c r="A950" s="636" t="str">
        <f t="shared" si="14"/>
        <v>南立石サッカースポーツ少年団_19</v>
      </c>
      <c r="B950" s="435" t="s">
        <v>2816</v>
      </c>
      <c r="C950" s="435" t="str">
        <f>("19")</f>
        <v>19</v>
      </c>
      <c r="D950" s="435" t="s">
        <v>901</v>
      </c>
      <c r="E950" s="435" t="s">
        <v>2841</v>
      </c>
      <c r="F950" s="435" t="s">
        <v>2842</v>
      </c>
      <c r="G950" s="435">
        <v>3</v>
      </c>
      <c r="H950" s="435" t="s">
        <v>900</v>
      </c>
    </row>
    <row r="951" spans="1:8" ht="13.5">
      <c r="A951" s="636" t="str">
        <f t="shared" si="14"/>
        <v>南立石サッカースポーツ少年団_21</v>
      </c>
      <c r="B951" s="435" t="s">
        <v>2816</v>
      </c>
      <c r="C951" s="435" t="str">
        <f>("21")</f>
        <v>21</v>
      </c>
      <c r="D951" s="435" t="s">
        <v>901</v>
      </c>
      <c r="E951" s="435" t="s">
        <v>2843</v>
      </c>
      <c r="F951" s="435" t="s">
        <v>2844</v>
      </c>
      <c r="G951" s="435">
        <v>3</v>
      </c>
      <c r="H951" s="435" t="s">
        <v>900</v>
      </c>
    </row>
    <row r="952" spans="1:8" ht="13.5">
      <c r="A952" s="636" t="str">
        <f t="shared" si="14"/>
        <v>南立石サッカースポーツ少年団_22</v>
      </c>
      <c r="B952" s="435" t="s">
        <v>2816</v>
      </c>
      <c r="C952" s="435" t="str">
        <f>("22")</f>
        <v>22</v>
      </c>
      <c r="D952" s="435" t="s">
        <v>901</v>
      </c>
      <c r="E952" s="435" t="s">
        <v>2845</v>
      </c>
      <c r="F952" s="435" t="s">
        <v>2846</v>
      </c>
      <c r="G952" s="435">
        <v>3</v>
      </c>
      <c r="H952" s="435" t="s">
        <v>900</v>
      </c>
    </row>
    <row r="953" spans="1:8" ht="13.5">
      <c r="A953" s="636" t="str">
        <f t="shared" si="14"/>
        <v>南立石サッカースポーツ少年団_29</v>
      </c>
      <c r="B953" s="435" t="s">
        <v>2816</v>
      </c>
      <c r="C953" s="435" t="str">
        <f>("29")</f>
        <v>29</v>
      </c>
      <c r="D953" s="435" t="s">
        <v>901</v>
      </c>
      <c r="E953" s="435" t="s">
        <v>2847</v>
      </c>
      <c r="F953" s="435" t="s">
        <v>2848</v>
      </c>
      <c r="G953" s="435">
        <v>3</v>
      </c>
      <c r="H953" s="435" t="s">
        <v>900</v>
      </c>
    </row>
    <row r="954" spans="1:10" ht="13.5">
      <c r="A954" s="636" t="str">
        <f t="shared" si="14"/>
        <v>ドリームキッズフットボールクラブ_1</v>
      </c>
      <c r="B954" s="435" t="s">
        <v>25</v>
      </c>
      <c r="C954" s="435" t="str">
        <f>("1")</f>
        <v>1</v>
      </c>
      <c r="D954" s="435" t="s">
        <v>897</v>
      </c>
      <c r="E954" s="435" t="s">
        <v>2849</v>
      </c>
      <c r="F954" s="435" t="s">
        <v>2850</v>
      </c>
      <c r="G954" s="435">
        <v>5</v>
      </c>
      <c r="H954" s="435" t="s">
        <v>900</v>
      </c>
      <c r="J954" s="435" t="s">
        <v>351</v>
      </c>
    </row>
    <row r="955" spans="1:8" ht="13.5">
      <c r="A955" s="636" t="str">
        <f t="shared" si="14"/>
        <v>ドリームキッズフットボールクラブ_3</v>
      </c>
      <c r="B955" s="435" t="s">
        <v>25</v>
      </c>
      <c r="C955" s="435" t="str">
        <f>("3")</f>
        <v>3</v>
      </c>
      <c r="D955" s="435" t="s">
        <v>908</v>
      </c>
      <c r="E955" s="435" t="s">
        <v>2851</v>
      </c>
      <c r="F955" s="435" t="s">
        <v>2852</v>
      </c>
      <c r="G955" s="435">
        <v>5</v>
      </c>
      <c r="H955" s="435" t="s">
        <v>900</v>
      </c>
    </row>
    <row r="956" spans="1:9" ht="13.5">
      <c r="A956" s="636" t="str">
        <f t="shared" si="14"/>
        <v>ドリームキッズフットボールクラブ_4</v>
      </c>
      <c r="B956" s="435" t="s">
        <v>25</v>
      </c>
      <c r="C956" s="435" t="str">
        <f>("4")</f>
        <v>4</v>
      </c>
      <c r="D956" s="435" t="s">
        <v>908</v>
      </c>
      <c r="E956" s="435" t="s">
        <v>2853</v>
      </c>
      <c r="F956" s="435" t="s">
        <v>2854</v>
      </c>
      <c r="G956" s="435">
        <v>5</v>
      </c>
      <c r="H956" s="435" t="s">
        <v>900</v>
      </c>
      <c r="I956" s="435" t="s">
        <v>15</v>
      </c>
    </row>
    <row r="957" spans="1:8" ht="13.5">
      <c r="A957" s="636" t="str">
        <f t="shared" si="14"/>
        <v>ドリームキッズフットボールクラブ_5</v>
      </c>
      <c r="B957" s="435" t="s">
        <v>25</v>
      </c>
      <c r="C957" s="435" t="str">
        <f>("5")</f>
        <v>5</v>
      </c>
      <c r="D957" s="435" t="s">
        <v>901</v>
      </c>
      <c r="E957" s="435" t="s">
        <v>2855</v>
      </c>
      <c r="F957" s="435" t="s">
        <v>2856</v>
      </c>
      <c r="G957" s="435">
        <v>5</v>
      </c>
      <c r="H957" s="435" t="s">
        <v>900</v>
      </c>
    </row>
    <row r="958" spans="1:8" ht="13.5">
      <c r="A958" s="636" t="str">
        <f t="shared" si="14"/>
        <v>ドリームキッズフットボールクラブ_6</v>
      </c>
      <c r="B958" s="435" t="s">
        <v>25</v>
      </c>
      <c r="C958" s="435" t="str">
        <f>("6")</f>
        <v>6</v>
      </c>
      <c r="D958" s="435" t="s">
        <v>901</v>
      </c>
      <c r="E958" s="435" t="s">
        <v>2857</v>
      </c>
      <c r="F958" s="435" t="s">
        <v>2858</v>
      </c>
      <c r="G958" s="435">
        <v>5</v>
      </c>
      <c r="H958" s="435" t="s">
        <v>900</v>
      </c>
    </row>
    <row r="959" spans="1:8" ht="13.5">
      <c r="A959" s="636" t="str">
        <f t="shared" si="14"/>
        <v>ドリームキッズフットボールクラブ_7</v>
      </c>
      <c r="B959" s="435" t="s">
        <v>25</v>
      </c>
      <c r="C959" s="435" t="str">
        <f>("7")</f>
        <v>7</v>
      </c>
      <c r="D959" s="435" t="s">
        <v>901</v>
      </c>
      <c r="E959" s="435" t="s">
        <v>2859</v>
      </c>
      <c r="F959" s="435" t="s">
        <v>2860</v>
      </c>
      <c r="G959" s="435">
        <v>5</v>
      </c>
      <c r="H959" s="435" t="s">
        <v>900</v>
      </c>
    </row>
    <row r="960" spans="1:8" ht="13.5">
      <c r="A960" s="636" t="str">
        <f t="shared" si="14"/>
        <v>ドリームキッズフットボールクラブ_8</v>
      </c>
      <c r="B960" s="435" t="s">
        <v>25</v>
      </c>
      <c r="C960" s="435" t="str">
        <f>("8")</f>
        <v>8</v>
      </c>
      <c r="D960" s="435" t="s">
        <v>908</v>
      </c>
      <c r="E960" s="435" t="s">
        <v>2861</v>
      </c>
      <c r="F960" s="435" t="s">
        <v>2862</v>
      </c>
      <c r="G960" s="435">
        <v>5</v>
      </c>
      <c r="H960" s="435" t="s">
        <v>900</v>
      </c>
    </row>
    <row r="961" spans="1:8" ht="13.5">
      <c r="A961" s="636" t="str">
        <f aca="true" t="shared" si="15" ref="A961:A1024">CONCATENATE(B961,"_",C961)</f>
        <v>ドリームキッズフットボールクラブ_9</v>
      </c>
      <c r="B961" s="435" t="s">
        <v>25</v>
      </c>
      <c r="C961" s="435" t="str">
        <f>("9")</f>
        <v>9</v>
      </c>
      <c r="D961" s="435" t="s">
        <v>901</v>
      </c>
      <c r="E961" s="435" t="s">
        <v>2863</v>
      </c>
      <c r="F961" s="435" t="s">
        <v>2864</v>
      </c>
      <c r="G961" s="435">
        <v>4</v>
      </c>
      <c r="H961" s="435" t="s">
        <v>900</v>
      </c>
    </row>
    <row r="962" spans="1:8" ht="13.5">
      <c r="A962" s="636" t="str">
        <f t="shared" si="15"/>
        <v>ドリームキッズフットボールクラブ_11</v>
      </c>
      <c r="B962" s="435" t="s">
        <v>25</v>
      </c>
      <c r="C962" s="435" t="str">
        <f>("11")</f>
        <v>11</v>
      </c>
      <c r="D962" s="435" t="s">
        <v>926</v>
      </c>
      <c r="E962" s="435" t="s">
        <v>2865</v>
      </c>
      <c r="F962" s="435" t="s">
        <v>2866</v>
      </c>
      <c r="G962" s="435">
        <v>5</v>
      </c>
      <c r="H962" s="435" t="s">
        <v>900</v>
      </c>
    </row>
    <row r="963" spans="1:8" ht="13.5">
      <c r="A963" s="636" t="str">
        <f t="shared" si="15"/>
        <v>ドリームキッズフットボールクラブ_12</v>
      </c>
      <c r="B963" s="435" t="s">
        <v>25</v>
      </c>
      <c r="C963" s="435" t="str">
        <f>("12")</f>
        <v>12</v>
      </c>
      <c r="D963" s="435" t="s">
        <v>926</v>
      </c>
      <c r="E963" s="435" t="s">
        <v>2867</v>
      </c>
      <c r="F963" s="435" t="s">
        <v>2868</v>
      </c>
      <c r="G963" s="435">
        <v>4</v>
      </c>
      <c r="H963" s="435" t="s">
        <v>900</v>
      </c>
    </row>
    <row r="964" spans="1:8" ht="13.5">
      <c r="A964" s="636" t="str">
        <f t="shared" si="15"/>
        <v>ドリームキッズフットボールクラブ_13</v>
      </c>
      <c r="B964" s="435" t="s">
        <v>25</v>
      </c>
      <c r="C964" s="435" t="str">
        <f>("13")</f>
        <v>13</v>
      </c>
      <c r="D964" s="435" t="s">
        <v>908</v>
      </c>
      <c r="E964" s="435" t="s">
        <v>2869</v>
      </c>
      <c r="F964" s="435" t="s">
        <v>2870</v>
      </c>
      <c r="G964" s="435">
        <v>4</v>
      </c>
      <c r="H964" s="435" t="s">
        <v>900</v>
      </c>
    </row>
    <row r="965" spans="1:8" ht="13.5">
      <c r="A965" s="636" t="str">
        <f t="shared" si="15"/>
        <v>ドリームキッズフットボールクラブ_14</v>
      </c>
      <c r="B965" s="435" t="s">
        <v>25</v>
      </c>
      <c r="C965" s="435" t="str">
        <f>("14")</f>
        <v>14</v>
      </c>
      <c r="D965" s="435" t="s">
        <v>901</v>
      </c>
      <c r="E965" s="435" t="s">
        <v>2871</v>
      </c>
      <c r="F965" s="435" t="s">
        <v>2872</v>
      </c>
      <c r="G965" s="435">
        <v>4</v>
      </c>
      <c r="H965" s="435" t="s">
        <v>900</v>
      </c>
    </row>
    <row r="966" spans="1:8" ht="13.5">
      <c r="A966" s="636" t="str">
        <f t="shared" si="15"/>
        <v>ドリームキッズフットボールクラブ_15</v>
      </c>
      <c r="B966" s="435" t="s">
        <v>25</v>
      </c>
      <c r="C966" s="435" t="str">
        <f>("15")</f>
        <v>15</v>
      </c>
      <c r="D966" s="435" t="s">
        <v>926</v>
      </c>
      <c r="E966" s="435" t="s">
        <v>2873</v>
      </c>
      <c r="F966" s="435" t="s">
        <v>2874</v>
      </c>
      <c r="G966" s="435">
        <v>4</v>
      </c>
      <c r="H966" s="435" t="s">
        <v>900</v>
      </c>
    </row>
    <row r="967" spans="1:8" ht="13.5">
      <c r="A967" s="636" t="str">
        <f t="shared" si="15"/>
        <v>ドリームキッズフットボールクラブ_16</v>
      </c>
      <c r="B967" s="435" t="s">
        <v>25</v>
      </c>
      <c r="C967" s="435" t="str">
        <f>("16")</f>
        <v>16</v>
      </c>
      <c r="D967" s="435" t="s">
        <v>908</v>
      </c>
      <c r="E967" s="435" t="s">
        <v>2875</v>
      </c>
      <c r="F967" s="435" t="s">
        <v>2876</v>
      </c>
      <c r="G967" s="435">
        <v>4</v>
      </c>
      <c r="H967" s="435" t="s">
        <v>900</v>
      </c>
    </row>
    <row r="968" spans="1:8" ht="13.5">
      <c r="A968" s="636" t="str">
        <f t="shared" si="15"/>
        <v>ドリームキッズフットボールクラブ_17</v>
      </c>
      <c r="B968" s="435" t="s">
        <v>25</v>
      </c>
      <c r="C968" s="435" t="str">
        <f>("17")</f>
        <v>17</v>
      </c>
      <c r="D968" s="435" t="s">
        <v>908</v>
      </c>
      <c r="E968" s="435" t="s">
        <v>2877</v>
      </c>
      <c r="F968" s="435" t="s">
        <v>2878</v>
      </c>
      <c r="G968" s="435">
        <v>4</v>
      </c>
      <c r="H968" s="435" t="s">
        <v>900</v>
      </c>
    </row>
    <row r="969" spans="1:8" ht="13.5">
      <c r="A969" s="636" t="str">
        <f t="shared" si="15"/>
        <v>ドリームキッズフットボールクラブ_18</v>
      </c>
      <c r="B969" s="435" t="s">
        <v>25</v>
      </c>
      <c r="C969" s="435" t="str">
        <f>("18")</f>
        <v>18</v>
      </c>
      <c r="D969" s="435" t="s">
        <v>901</v>
      </c>
      <c r="E969" s="435" t="s">
        <v>2879</v>
      </c>
      <c r="F969" s="435" t="s">
        <v>2880</v>
      </c>
      <c r="G969" s="435">
        <v>4</v>
      </c>
      <c r="H969" s="435" t="s">
        <v>900</v>
      </c>
    </row>
    <row r="970" spans="1:8" ht="13.5">
      <c r="A970" s="636" t="str">
        <f t="shared" si="15"/>
        <v>東陽フットボールクラブ_1</v>
      </c>
      <c r="B970" s="435" t="s">
        <v>338</v>
      </c>
      <c r="C970" s="435" t="str">
        <f>("1")</f>
        <v>1</v>
      </c>
      <c r="D970" s="435" t="s">
        <v>897</v>
      </c>
      <c r="E970" s="435" t="s">
        <v>2881</v>
      </c>
      <c r="F970" s="435" t="s">
        <v>2882</v>
      </c>
      <c r="G970" s="435">
        <v>5</v>
      </c>
      <c r="H970" s="435" t="s">
        <v>900</v>
      </c>
    </row>
    <row r="971" spans="1:8" ht="13.5">
      <c r="A971" s="636" t="str">
        <f t="shared" si="15"/>
        <v>東陽フットボールクラブ_3</v>
      </c>
      <c r="B971" s="435" t="s">
        <v>338</v>
      </c>
      <c r="C971" s="435" t="str">
        <f>("3")</f>
        <v>3</v>
      </c>
      <c r="D971" s="435" t="s">
        <v>908</v>
      </c>
      <c r="E971" s="435" t="s">
        <v>2883</v>
      </c>
      <c r="F971" s="435" t="s">
        <v>2884</v>
      </c>
      <c r="G971" s="435">
        <v>4</v>
      </c>
      <c r="H971" s="435" t="s">
        <v>900</v>
      </c>
    </row>
    <row r="972" spans="1:8" ht="13.5">
      <c r="A972" s="636" t="str">
        <f t="shared" si="15"/>
        <v>東陽フットボールクラブ_4</v>
      </c>
      <c r="B972" s="435" t="s">
        <v>338</v>
      </c>
      <c r="C972" s="435" t="str">
        <f>("4")</f>
        <v>4</v>
      </c>
      <c r="D972" s="435" t="s">
        <v>908</v>
      </c>
      <c r="E972" s="435" t="s">
        <v>2885</v>
      </c>
      <c r="F972" s="435" t="s">
        <v>2886</v>
      </c>
      <c r="G972" s="435">
        <v>3</v>
      </c>
      <c r="H972" s="435" t="s">
        <v>900</v>
      </c>
    </row>
    <row r="973" spans="1:8" ht="13.5">
      <c r="A973" s="636" t="str">
        <f t="shared" si="15"/>
        <v>東陽フットボールクラブ_5</v>
      </c>
      <c r="B973" s="435" t="s">
        <v>338</v>
      </c>
      <c r="C973" s="435" t="str">
        <f>("5")</f>
        <v>5</v>
      </c>
      <c r="D973" s="435" t="s">
        <v>908</v>
      </c>
      <c r="E973" s="435" t="s">
        <v>2887</v>
      </c>
      <c r="F973" s="435" t="s">
        <v>2888</v>
      </c>
      <c r="G973" s="435">
        <v>3</v>
      </c>
      <c r="H973" s="435" t="s">
        <v>900</v>
      </c>
    </row>
    <row r="974" spans="1:8" ht="13.5">
      <c r="A974" s="636" t="str">
        <f t="shared" si="15"/>
        <v>東陽フットボールクラブ_6</v>
      </c>
      <c r="B974" s="435" t="s">
        <v>338</v>
      </c>
      <c r="C974" s="435" t="str">
        <f>("6")</f>
        <v>6</v>
      </c>
      <c r="D974" s="435" t="s">
        <v>926</v>
      </c>
      <c r="E974" s="435" t="s">
        <v>2889</v>
      </c>
      <c r="F974" s="435" t="s">
        <v>2890</v>
      </c>
      <c r="G974" s="435">
        <v>3</v>
      </c>
      <c r="H974" s="435" t="s">
        <v>900</v>
      </c>
    </row>
    <row r="975" spans="1:8" ht="13.5">
      <c r="A975" s="636" t="str">
        <f t="shared" si="15"/>
        <v>東陽フットボールクラブ_7</v>
      </c>
      <c r="B975" s="435" t="s">
        <v>338</v>
      </c>
      <c r="C975" s="435" t="str">
        <f>("7")</f>
        <v>7</v>
      </c>
      <c r="D975" s="435" t="s">
        <v>901</v>
      </c>
      <c r="E975" s="435" t="s">
        <v>2891</v>
      </c>
      <c r="F975" s="435" t="s">
        <v>2892</v>
      </c>
      <c r="G975" s="435">
        <v>3</v>
      </c>
      <c r="H975" s="435" t="s">
        <v>900</v>
      </c>
    </row>
    <row r="976" spans="1:8" ht="13.5">
      <c r="A976" s="636" t="str">
        <f t="shared" si="15"/>
        <v>東陽フットボールクラブ_8</v>
      </c>
      <c r="B976" s="435" t="s">
        <v>338</v>
      </c>
      <c r="C976" s="435" t="str">
        <f>("8")</f>
        <v>8</v>
      </c>
      <c r="D976" s="435" t="s">
        <v>901</v>
      </c>
      <c r="E976" s="435" t="s">
        <v>2893</v>
      </c>
      <c r="F976" s="435" t="s">
        <v>2894</v>
      </c>
      <c r="G976" s="435">
        <v>5</v>
      </c>
      <c r="H976" s="435" t="s">
        <v>900</v>
      </c>
    </row>
    <row r="977" spans="1:8" ht="13.5">
      <c r="A977" s="636" t="str">
        <f t="shared" si="15"/>
        <v>東陽フットボールクラブ_9</v>
      </c>
      <c r="B977" s="435" t="s">
        <v>338</v>
      </c>
      <c r="C977" s="435" t="str">
        <f>("9")</f>
        <v>9</v>
      </c>
      <c r="D977" s="435" t="s">
        <v>926</v>
      </c>
      <c r="E977" s="435" t="s">
        <v>2895</v>
      </c>
      <c r="F977" s="435" t="s">
        <v>2896</v>
      </c>
      <c r="G977" s="435">
        <v>3</v>
      </c>
      <c r="H977" s="435" t="s">
        <v>900</v>
      </c>
    </row>
    <row r="978" spans="1:9" ht="13.5">
      <c r="A978" s="636" t="str">
        <f t="shared" si="15"/>
        <v>東陽フットボールクラブ_10</v>
      </c>
      <c r="B978" s="435" t="s">
        <v>338</v>
      </c>
      <c r="C978" s="435" t="str">
        <f>("10")</f>
        <v>10</v>
      </c>
      <c r="D978" s="435" t="s">
        <v>901</v>
      </c>
      <c r="E978" s="435" t="s">
        <v>2897</v>
      </c>
      <c r="F978" s="435" t="s">
        <v>2898</v>
      </c>
      <c r="G978" s="435">
        <v>5</v>
      </c>
      <c r="H978" s="435" t="s">
        <v>900</v>
      </c>
      <c r="I978" s="435" t="s">
        <v>15</v>
      </c>
    </row>
    <row r="979" spans="1:8" ht="13.5">
      <c r="A979" s="636" t="str">
        <f t="shared" si="15"/>
        <v>東陽フットボールクラブ_11</v>
      </c>
      <c r="B979" s="435" t="s">
        <v>338</v>
      </c>
      <c r="C979" s="435" t="str">
        <f>("11")</f>
        <v>11</v>
      </c>
      <c r="D979" s="435" t="s">
        <v>901</v>
      </c>
      <c r="E979" s="435" t="s">
        <v>2899</v>
      </c>
      <c r="F979" s="435" t="s">
        <v>2900</v>
      </c>
      <c r="G979" s="435">
        <v>2</v>
      </c>
      <c r="H979" s="435" t="s">
        <v>900</v>
      </c>
    </row>
    <row r="980" spans="1:8" ht="13.5">
      <c r="A980" s="636" t="str">
        <f t="shared" si="15"/>
        <v>東陽フットボールクラブ_13</v>
      </c>
      <c r="B980" s="435" t="s">
        <v>338</v>
      </c>
      <c r="C980" s="435" t="str">
        <f>("13")</f>
        <v>13</v>
      </c>
      <c r="D980" s="435" t="s">
        <v>908</v>
      </c>
      <c r="E980" s="435" t="s">
        <v>2901</v>
      </c>
      <c r="F980" s="435" t="s">
        <v>2902</v>
      </c>
      <c r="G980" s="435">
        <v>2</v>
      </c>
      <c r="H980" s="435" t="s">
        <v>900</v>
      </c>
    </row>
    <row r="981" spans="1:8" ht="13.5">
      <c r="A981" s="636" t="str">
        <f t="shared" si="15"/>
        <v>東陽フットボールクラブ_14</v>
      </c>
      <c r="B981" s="435" t="s">
        <v>338</v>
      </c>
      <c r="C981" s="435" t="str">
        <f>("14")</f>
        <v>14</v>
      </c>
      <c r="D981" s="435" t="s">
        <v>926</v>
      </c>
      <c r="E981" s="435" t="s">
        <v>2903</v>
      </c>
      <c r="F981" s="435" t="s">
        <v>2904</v>
      </c>
      <c r="G981" s="435">
        <v>1</v>
      </c>
      <c r="H981" s="435" t="s">
        <v>900</v>
      </c>
    </row>
    <row r="982" spans="1:8" ht="13.5">
      <c r="A982" s="636" t="str">
        <f t="shared" si="15"/>
        <v>東陽フットボールクラブ_15</v>
      </c>
      <c r="B982" s="435" t="s">
        <v>338</v>
      </c>
      <c r="C982" s="435" t="str">
        <f>("15")</f>
        <v>15</v>
      </c>
      <c r="D982" s="435" t="s">
        <v>897</v>
      </c>
      <c r="E982" s="435" t="s">
        <v>2905</v>
      </c>
      <c r="F982" s="435" t="s">
        <v>2906</v>
      </c>
      <c r="G982" s="435">
        <v>3</v>
      </c>
      <c r="H982" s="435" t="s">
        <v>900</v>
      </c>
    </row>
    <row r="983" spans="1:8" ht="13.5">
      <c r="A983" s="636" t="str">
        <f t="shared" si="15"/>
        <v>ＯＫＹ山香サッカークラブ_1</v>
      </c>
      <c r="B983" s="435" t="s">
        <v>2907</v>
      </c>
      <c r="C983" s="435" t="str">
        <f>("1")</f>
        <v>1</v>
      </c>
      <c r="D983" s="435" t="s">
        <v>897</v>
      </c>
      <c r="E983" s="435" t="s">
        <v>2908</v>
      </c>
      <c r="F983" s="435" t="s">
        <v>2909</v>
      </c>
      <c r="G983" s="435">
        <v>5</v>
      </c>
      <c r="H983" s="435" t="s">
        <v>900</v>
      </c>
    </row>
    <row r="984" spans="1:8" ht="13.5">
      <c r="A984" s="636" t="str">
        <f t="shared" si="15"/>
        <v>ＯＫＹ山香サッカークラブ_2</v>
      </c>
      <c r="B984" s="435" t="s">
        <v>2907</v>
      </c>
      <c r="C984" s="435" t="str">
        <f>("2")</f>
        <v>2</v>
      </c>
      <c r="D984" s="435" t="s">
        <v>908</v>
      </c>
      <c r="E984" s="435" t="s">
        <v>2910</v>
      </c>
      <c r="F984" s="435" t="s">
        <v>2911</v>
      </c>
      <c r="G984" s="435">
        <v>5</v>
      </c>
      <c r="H984" s="435" t="s">
        <v>900</v>
      </c>
    </row>
    <row r="985" spans="1:8" ht="13.5">
      <c r="A985" s="636" t="str">
        <f t="shared" si="15"/>
        <v>ＯＫＹ山香サッカークラブ_3</v>
      </c>
      <c r="B985" s="435" t="s">
        <v>2907</v>
      </c>
      <c r="C985" s="435" t="str">
        <f>("3")</f>
        <v>3</v>
      </c>
      <c r="D985" s="435" t="s">
        <v>908</v>
      </c>
      <c r="E985" s="435" t="s">
        <v>2912</v>
      </c>
      <c r="F985" s="435" t="s">
        <v>2913</v>
      </c>
      <c r="G985" s="435">
        <v>5</v>
      </c>
      <c r="H985" s="435" t="s">
        <v>900</v>
      </c>
    </row>
    <row r="986" spans="1:8" ht="13.5">
      <c r="A986" s="636" t="str">
        <f t="shared" si="15"/>
        <v>ＯＫＹ山香サッカークラブ_4</v>
      </c>
      <c r="B986" s="435" t="s">
        <v>2907</v>
      </c>
      <c r="C986" s="435" t="str">
        <f>("4")</f>
        <v>4</v>
      </c>
      <c r="D986" s="435" t="s">
        <v>908</v>
      </c>
      <c r="E986" s="435" t="s">
        <v>2914</v>
      </c>
      <c r="F986" s="435" t="s">
        <v>2915</v>
      </c>
      <c r="G986" s="435">
        <v>4</v>
      </c>
      <c r="H986" s="435" t="s">
        <v>900</v>
      </c>
    </row>
    <row r="987" spans="1:8" ht="13.5">
      <c r="A987" s="636" t="str">
        <f t="shared" si="15"/>
        <v>ＯＫＹ山香サッカークラブ_5</v>
      </c>
      <c r="B987" s="435" t="s">
        <v>2907</v>
      </c>
      <c r="C987" s="435" t="str">
        <f>("5")</f>
        <v>5</v>
      </c>
      <c r="D987" s="435" t="s">
        <v>908</v>
      </c>
      <c r="E987" s="435" t="s">
        <v>2916</v>
      </c>
      <c r="F987" s="435" t="s">
        <v>2917</v>
      </c>
      <c r="G987" s="435">
        <v>4</v>
      </c>
      <c r="H987" s="435" t="s">
        <v>900</v>
      </c>
    </row>
    <row r="988" spans="1:8" ht="13.5">
      <c r="A988" s="636" t="str">
        <f t="shared" si="15"/>
        <v>ＯＫＹ山香サッカークラブ_6</v>
      </c>
      <c r="B988" s="435" t="s">
        <v>2907</v>
      </c>
      <c r="C988" s="435" t="str">
        <f>("6")</f>
        <v>6</v>
      </c>
      <c r="D988" s="435" t="s">
        <v>908</v>
      </c>
      <c r="E988" s="435" t="s">
        <v>2918</v>
      </c>
      <c r="F988" s="435" t="s">
        <v>2919</v>
      </c>
      <c r="G988" s="435">
        <v>4</v>
      </c>
      <c r="H988" s="435" t="s">
        <v>900</v>
      </c>
    </row>
    <row r="989" spans="1:8" ht="13.5">
      <c r="A989" s="636" t="str">
        <f t="shared" si="15"/>
        <v>ＯＫＹ山香サッカークラブ_7</v>
      </c>
      <c r="B989" s="435" t="s">
        <v>2907</v>
      </c>
      <c r="C989" s="435" t="str">
        <f>("7")</f>
        <v>7</v>
      </c>
      <c r="D989" s="435" t="s">
        <v>901</v>
      </c>
      <c r="E989" s="435" t="s">
        <v>2920</v>
      </c>
      <c r="F989" s="435" t="s">
        <v>2921</v>
      </c>
      <c r="G989" s="435">
        <v>4</v>
      </c>
      <c r="H989" s="435" t="s">
        <v>900</v>
      </c>
    </row>
    <row r="990" spans="1:8" ht="13.5">
      <c r="A990" s="636" t="str">
        <f t="shared" si="15"/>
        <v>ＯＫＹ山香サッカークラブ_8</v>
      </c>
      <c r="B990" s="435" t="s">
        <v>2907</v>
      </c>
      <c r="C990" s="435" t="str">
        <f>("8")</f>
        <v>8</v>
      </c>
      <c r="D990" s="435" t="s">
        <v>901</v>
      </c>
      <c r="E990" s="435" t="s">
        <v>2922</v>
      </c>
      <c r="F990" s="435" t="s">
        <v>2923</v>
      </c>
      <c r="G990" s="435">
        <v>4</v>
      </c>
      <c r="H990" s="435" t="s">
        <v>900</v>
      </c>
    </row>
    <row r="991" spans="1:8" ht="13.5">
      <c r="A991" s="636" t="str">
        <f t="shared" si="15"/>
        <v>ＯＫＹ山香サッカークラブ_9</v>
      </c>
      <c r="B991" s="435" t="s">
        <v>2907</v>
      </c>
      <c r="C991" s="435" t="str">
        <f>("9")</f>
        <v>9</v>
      </c>
      <c r="D991" s="435" t="s">
        <v>926</v>
      </c>
      <c r="E991" s="435" t="s">
        <v>2924</v>
      </c>
      <c r="F991" s="435" t="s">
        <v>2925</v>
      </c>
      <c r="G991" s="435">
        <v>4</v>
      </c>
      <c r="H991" s="435" t="s">
        <v>900</v>
      </c>
    </row>
    <row r="992" spans="1:9" ht="13.5">
      <c r="A992" s="636" t="str">
        <f t="shared" si="15"/>
        <v>ＯＫＹ山香サッカークラブ_10</v>
      </c>
      <c r="B992" s="435" t="s">
        <v>2907</v>
      </c>
      <c r="C992" s="435" t="str">
        <f>("10")</f>
        <v>10</v>
      </c>
      <c r="D992" s="435" t="s">
        <v>901</v>
      </c>
      <c r="E992" s="435" t="s">
        <v>2926</v>
      </c>
      <c r="F992" s="435" t="s">
        <v>2927</v>
      </c>
      <c r="G992" s="435">
        <v>5</v>
      </c>
      <c r="H992" s="435" t="s">
        <v>900</v>
      </c>
      <c r="I992" s="435" t="s">
        <v>15</v>
      </c>
    </row>
    <row r="993" spans="1:8" ht="13.5">
      <c r="A993" s="636" t="str">
        <f t="shared" si="15"/>
        <v>ＯＫＹ山香サッカークラブ_11</v>
      </c>
      <c r="B993" s="435" t="s">
        <v>2907</v>
      </c>
      <c r="C993" s="435" t="str">
        <f>("11")</f>
        <v>11</v>
      </c>
      <c r="D993" s="435" t="s">
        <v>901</v>
      </c>
      <c r="E993" s="435" t="s">
        <v>2928</v>
      </c>
      <c r="F993" s="435" t="s">
        <v>2929</v>
      </c>
      <c r="G993" s="435">
        <v>3</v>
      </c>
      <c r="H993" s="435" t="s">
        <v>900</v>
      </c>
    </row>
    <row r="994" spans="1:8" ht="13.5">
      <c r="A994" s="636" t="str">
        <f t="shared" si="15"/>
        <v>ＯＫＹ山香サッカークラブ_12</v>
      </c>
      <c r="B994" s="435" t="s">
        <v>2907</v>
      </c>
      <c r="C994" s="435" t="str">
        <f>("12")</f>
        <v>12</v>
      </c>
      <c r="D994" s="435" t="s">
        <v>926</v>
      </c>
      <c r="E994" s="435" t="s">
        <v>2930</v>
      </c>
      <c r="F994" s="435" t="s">
        <v>2931</v>
      </c>
      <c r="G994" s="435">
        <v>3</v>
      </c>
      <c r="H994" s="435" t="s">
        <v>900</v>
      </c>
    </row>
    <row r="995" spans="1:8" ht="13.5">
      <c r="A995" s="636" t="str">
        <f t="shared" si="15"/>
        <v>ＯＫＹ山香サッカークラブ_13</v>
      </c>
      <c r="B995" s="435" t="s">
        <v>2907</v>
      </c>
      <c r="C995" s="435" t="str">
        <f>("13")</f>
        <v>13</v>
      </c>
      <c r="D995" s="435" t="s">
        <v>926</v>
      </c>
      <c r="E995" s="435" t="s">
        <v>2932</v>
      </c>
      <c r="F995" s="435" t="s">
        <v>2933</v>
      </c>
      <c r="G995" s="435">
        <v>3</v>
      </c>
      <c r="H995" s="435" t="s">
        <v>900</v>
      </c>
    </row>
    <row r="996" spans="1:8" ht="13.5">
      <c r="A996" s="636" t="str">
        <f t="shared" si="15"/>
        <v>ＯＫＹ山香サッカークラブ_14</v>
      </c>
      <c r="B996" s="435" t="s">
        <v>2907</v>
      </c>
      <c r="C996" s="435" t="str">
        <f>("14")</f>
        <v>14</v>
      </c>
      <c r="D996" s="435" t="s">
        <v>901</v>
      </c>
      <c r="E996" s="435" t="s">
        <v>2934</v>
      </c>
      <c r="F996" s="435" t="s">
        <v>2935</v>
      </c>
      <c r="G996" s="435">
        <v>4</v>
      </c>
      <c r="H996" s="435" t="s">
        <v>900</v>
      </c>
    </row>
    <row r="997" spans="1:8" ht="13.5">
      <c r="A997" s="636" t="str">
        <f t="shared" si="15"/>
        <v>ＯＫＹ山香サッカークラブ_15</v>
      </c>
      <c r="B997" s="435" t="s">
        <v>2907</v>
      </c>
      <c r="C997" s="435" t="str">
        <f>("15")</f>
        <v>15</v>
      </c>
      <c r="D997" s="435" t="s">
        <v>926</v>
      </c>
      <c r="E997" s="435" t="s">
        <v>2936</v>
      </c>
      <c r="F997" s="435" t="s">
        <v>2937</v>
      </c>
      <c r="G997" s="435">
        <v>4</v>
      </c>
      <c r="H997" s="435" t="s">
        <v>900</v>
      </c>
    </row>
    <row r="998" spans="1:8" ht="13.5">
      <c r="A998" s="636" t="str">
        <f t="shared" si="15"/>
        <v>ＯＫＹ山香サッカークラブ_16</v>
      </c>
      <c r="B998" s="435" t="s">
        <v>2907</v>
      </c>
      <c r="C998" s="435" t="str">
        <f>("16")</f>
        <v>16</v>
      </c>
      <c r="D998" s="435" t="s">
        <v>901</v>
      </c>
      <c r="E998" s="435" t="s">
        <v>2938</v>
      </c>
      <c r="F998" s="435" t="s">
        <v>2939</v>
      </c>
      <c r="G998" s="435">
        <v>5</v>
      </c>
      <c r="H998" s="435" t="s">
        <v>900</v>
      </c>
    </row>
    <row r="999" spans="1:8" ht="13.5">
      <c r="A999" s="636" t="str">
        <f t="shared" si="15"/>
        <v>臼杵ＳＳＳ_1</v>
      </c>
      <c r="B999" s="435" t="s">
        <v>46</v>
      </c>
      <c r="C999" s="435" t="str">
        <f>("1")</f>
        <v>1</v>
      </c>
      <c r="D999" s="435" t="s">
        <v>897</v>
      </c>
      <c r="E999" s="435" t="s">
        <v>2940</v>
      </c>
      <c r="F999" s="435" t="s">
        <v>2941</v>
      </c>
      <c r="G999" s="435">
        <v>5</v>
      </c>
      <c r="H999" s="435" t="s">
        <v>900</v>
      </c>
    </row>
    <row r="1000" spans="1:8" ht="13.5">
      <c r="A1000" s="636" t="str">
        <f t="shared" si="15"/>
        <v>臼杵ＳＳＳ_2</v>
      </c>
      <c r="B1000" s="435" t="s">
        <v>46</v>
      </c>
      <c r="C1000" s="435" t="str">
        <f>("2")</f>
        <v>2</v>
      </c>
      <c r="D1000" s="435" t="s">
        <v>901</v>
      </c>
      <c r="E1000" s="435" t="s">
        <v>2942</v>
      </c>
      <c r="F1000" s="435" t="s">
        <v>2943</v>
      </c>
      <c r="G1000" s="435">
        <v>5</v>
      </c>
      <c r="H1000" s="435" t="s">
        <v>900</v>
      </c>
    </row>
    <row r="1001" spans="1:8" ht="13.5">
      <c r="A1001" s="636" t="str">
        <f t="shared" si="15"/>
        <v>臼杵ＳＳＳ_3</v>
      </c>
      <c r="B1001" s="435" t="s">
        <v>46</v>
      </c>
      <c r="C1001" s="435" t="str">
        <f>("3")</f>
        <v>3</v>
      </c>
      <c r="D1001" s="435" t="s">
        <v>901</v>
      </c>
      <c r="E1001" s="435" t="s">
        <v>2944</v>
      </c>
      <c r="F1001" s="435" t="s">
        <v>2945</v>
      </c>
      <c r="G1001" s="435">
        <v>5</v>
      </c>
      <c r="H1001" s="435" t="s">
        <v>900</v>
      </c>
    </row>
    <row r="1002" spans="1:8" ht="13.5">
      <c r="A1002" s="636" t="str">
        <f t="shared" si="15"/>
        <v>臼杵ＳＳＳ_4</v>
      </c>
      <c r="B1002" s="435" t="s">
        <v>46</v>
      </c>
      <c r="C1002" s="435" t="str">
        <f>("4")</f>
        <v>4</v>
      </c>
      <c r="D1002" s="435" t="s">
        <v>926</v>
      </c>
      <c r="E1002" s="435" t="s">
        <v>2946</v>
      </c>
      <c r="F1002" s="435" t="s">
        <v>2947</v>
      </c>
      <c r="G1002" s="435">
        <v>5</v>
      </c>
      <c r="H1002" s="435" t="s">
        <v>900</v>
      </c>
    </row>
    <row r="1003" spans="1:8" ht="13.5">
      <c r="A1003" s="636" t="str">
        <f t="shared" si="15"/>
        <v>臼杵ＳＳＳ_5</v>
      </c>
      <c r="B1003" s="435" t="s">
        <v>46</v>
      </c>
      <c r="C1003" s="435" t="str">
        <f>("5")</f>
        <v>5</v>
      </c>
      <c r="D1003" s="435" t="s">
        <v>908</v>
      </c>
      <c r="E1003" s="435" t="s">
        <v>2948</v>
      </c>
      <c r="F1003" s="435" t="s">
        <v>2949</v>
      </c>
      <c r="G1003" s="435">
        <v>5</v>
      </c>
      <c r="H1003" s="435" t="s">
        <v>900</v>
      </c>
    </row>
    <row r="1004" spans="1:8" ht="13.5">
      <c r="A1004" s="636" t="str">
        <f t="shared" si="15"/>
        <v>臼杵ＳＳＳ_6</v>
      </c>
      <c r="B1004" s="435" t="s">
        <v>46</v>
      </c>
      <c r="C1004" s="435" t="str">
        <f>("6")</f>
        <v>6</v>
      </c>
      <c r="D1004" s="435" t="s">
        <v>908</v>
      </c>
      <c r="E1004" s="435" t="s">
        <v>2950</v>
      </c>
      <c r="F1004" s="435" t="s">
        <v>2951</v>
      </c>
      <c r="G1004" s="435">
        <v>5</v>
      </c>
      <c r="H1004" s="435" t="s">
        <v>900</v>
      </c>
    </row>
    <row r="1005" spans="1:8" ht="13.5">
      <c r="A1005" s="636" t="str">
        <f t="shared" si="15"/>
        <v>臼杵ＳＳＳ_7</v>
      </c>
      <c r="B1005" s="435" t="s">
        <v>46</v>
      </c>
      <c r="C1005" s="435" t="str">
        <f>("7")</f>
        <v>7</v>
      </c>
      <c r="D1005" s="435" t="s">
        <v>901</v>
      </c>
      <c r="E1005" s="435" t="s">
        <v>2952</v>
      </c>
      <c r="F1005" s="435" t="s">
        <v>2953</v>
      </c>
      <c r="G1005" s="435">
        <v>5</v>
      </c>
      <c r="H1005" s="435" t="s">
        <v>900</v>
      </c>
    </row>
    <row r="1006" spans="1:8" ht="13.5">
      <c r="A1006" s="636" t="str">
        <f t="shared" si="15"/>
        <v>臼杵ＳＳＳ_8</v>
      </c>
      <c r="B1006" s="435" t="s">
        <v>46</v>
      </c>
      <c r="C1006" s="435" t="str">
        <f>("8")</f>
        <v>8</v>
      </c>
      <c r="D1006" s="435" t="s">
        <v>901</v>
      </c>
      <c r="E1006" s="435" t="s">
        <v>2954</v>
      </c>
      <c r="F1006" s="435" t="s">
        <v>2955</v>
      </c>
      <c r="G1006" s="435">
        <v>5</v>
      </c>
      <c r="H1006" s="435" t="s">
        <v>900</v>
      </c>
    </row>
    <row r="1007" spans="1:8" ht="13.5">
      <c r="A1007" s="636" t="str">
        <f t="shared" si="15"/>
        <v>臼杵ＳＳＳ_9</v>
      </c>
      <c r="B1007" s="435" t="s">
        <v>46</v>
      </c>
      <c r="C1007" s="435" t="str">
        <f>("9")</f>
        <v>9</v>
      </c>
      <c r="D1007" s="435" t="s">
        <v>901</v>
      </c>
      <c r="E1007" s="435" t="s">
        <v>2956</v>
      </c>
      <c r="F1007" s="435" t="s">
        <v>2957</v>
      </c>
      <c r="G1007" s="435">
        <v>5</v>
      </c>
      <c r="H1007" s="435" t="s">
        <v>900</v>
      </c>
    </row>
    <row r="1008" spans="1:9" ht="13.5">
      <c r="A1008" s="636" t="str">
        <f t="shared" si="15"/>
        <v>臼杵ＳＳＳ_10</v>
      </c>
      <c r="B1008" s="435" t="s">
        <v>46</v>
      </c>
      <c r="C1008" s="435" t="str">
        <f>("10")</f>
        <v>10</v>
      </c>
      <c r="D1008" s="435" t="s">
        <v>908</v>
      </c>
      <c r="E1008" s="435" t="s">
        <v>2958</v>
      </c>
      <c r="F1008" s="435" t="s">
        <v>2959</v>
      </c>
      <c r="G1008" s="435">
        <v>5</v>
      </c>
      <c r="H1008" s="435" t="s">
        <v>900</v>
      </c>
      <c r="I1008" s="435" t="s">
        <v>15</v>
      </c>
    </row>
    <row r="1009" spans="1:8" ht="13.5">
      <c r="A1009" s="636" t="str">
        <f t="shared" si="15"/>
        <v>臼杵ＳＳＳ_11</v>
      </c>
      <c r="B1009" s="435" t="s">
        <v>46</v>
      </c>
      <c r="C1009" s="435" t="str">
        <f>("11")</f>
        <v>11</v>
      </c>
      <c r="D1009" s="435" t="s">
        <v>926</v>
      </c>
      <c r="E1009" s="435" t="s">
        <v>2960</v>
      </c>
      <c r="F1009" s="435" t="s">
        <v>2961</v>
      </c>
      <c r="G1009" s="435">
        <v>5</v>
      </c>
      <c r="H1009" s="435" t="s">
        <v>900</v>
      </c>
    </row>
    <row r="1010" spans="1:8" ht="13.5">
      <c r="A1010" s="636" t="str">
        <f t="shared" si="15"/>
        <v>臼杵ＳＳＳ_12</v>
      </c>
      <c r="B1010" s="435" t="s">
        <v>46</v>
      </c>
      <c r="C1010" s="435" t="str">
        <f>("12")</f>
        <v>12</v>
      </c>
      <c r="D1010" s="435" t="s">
        <v>901</v>
      </c>
      <c r="E1010" s="435" t="s">
        <v>2962</v>
      </c>
      <c r="F1010" s="435" t="s">
        <v>2963</v>
      </c>
      <c r="G1010" s="435">
        <v>4</v>
      </c>
      <c r="H1010" s="435" t="s">
        <v>900</v>
      </c>
    </row>
    <row r="1011" spans="1:8" ht="13.5">
      <c r="A1011" s="636" t="str">
        <f t="shared" si="15"/>
        <v>臼杵ＳＳＳ_15</v>
      </c>
      <c r="B1011" s="435" t="s">
        <v>46</v>
      </c>
      <c r="C1011" s="435" t="str">
        <f>("15")</f>
        <v>15</v>
      </c>
      <c r="D1011" s="435" t="s">
        <v>901</v>
      </c>
      <c r="E1011" s="435" t="s">
        <v>2964</v>
      </c>
      <c r="F1011" s="435" t="s">
        <v>2965</v>
      </c>
      <c r="G1011" s="435">
        <v>4</v>
      </c>
      <c r="H1011" s="435" t="s">
        <v>900</v>
      </c>
    </row>
    <row r="1012" spans="1:8" ht="13.5">
      <c r="A1012" s="636" t="str">
        <f t="shared" si="15"/>
        <v>臼杵ＳＳＳ_16</v>
      </c>
      <c r="B1012" s="435" t="s">
        <v>46</v>
      </c>
      <c r="C1012" s="435" t="str">
        <f>("16")</f>
        <v>16</v>
      </c>
      <c r="D1012" s="435" t="s">
        <v>926</v>
      </c>
      <c r="E1012" s="435" t="s">
        <v>2966</v>
      </c>
      <c r="F1012" s="435" t="s">
        <v>2967</v>
      </c>
      <c r="G1012" s="435">
        <v>3</v>
      </c>
      <c r="H1012" s="435" t="s">
        <v>900</v>
      </c>
    </row>
    <row r="1013" spans="1:8" ht="13.5">
      <c r="A1013" s="636" t="str">
        <f t="shared" si="15"/>
        <v>挾間ＪＦＣ_1</v>
      </c>
      <c r="B1013" s="435" t="s">
        <v>340</v>
      </c>
      <c r="C1013" s="435" t="str">
        <f>("1")</f>
        <v>1</v>
      </c>
      <c r="D1013" s="435" t="s">
        <v>897</v>
      </c>
      <c r="E1013" s="435" t="s">
        <v>2968</v>
      </c>
      <c r="F1013" s="435" t="s">
        <v>2969</v>
      </c>
      <c r="G1013" s="435">
        <v>3</v>
      </c>
      <c r="H1013" s="435" t="s">
        <v>900</v>
      </c>
    </row>
    <row r="1014" spans="1:8" ht="13.5">
      <c r="A1014" s="636" t="str">
        <f t="shared" si="15"/>
        <v>挾間ＪＦＣ_2</v>
      </c>
      <c r="B1014" s="435" t="s">
        <v>340</v>
      </c>
      <c r="C1014" s="435" t="str">
        <f>("2")</f>
        <v>2</v>
      </c>
      <c r="D1014" s="435" t="s">
        <v>908</v>
      </c>
      <c r="E1014" s="435" t="s">
        <v>2970</v>
      </c>
      <c r="F1014" s="435" t="s">
        <v>2971</v>
      </c>
      <c r="G1014" s="435">
        <v>4</v>
      </c>
      <c r="H1014" s="435" t="s">
        <v>900</v>
      </c>
    </row>
    <row r="1015" spans="1:8" ht="13.5">
      <c r="A1015" s="636" t="str">
        <f t="shared" si="15"/>
        <v>挾間ＪＦＣ_3</v>
      </c>
      <c r="B1015" s="435" t="s">
        <v>340</v>
      </c>
      <c r="C1015" s="435" t="str">
        <f>("3")</f>
        <v>3</v>
      </c>
      <c r="D1015" s="435" t="s">
        <v>901</v>
      </c>
      <c r="E1015" s="435" t="s">
        <v>2972</v>
      </c>
      <c r="F1015" s="435" t="s">
        <v>2973</v>
      </c>
      <c r="G1015" s="435">
        <v>5</v>
      </c>
      <c r="H1015" s="435" t="s">
        <v>900</v>
      </c>
    </row>
    <row r="1016" spans="1:8" ht="13.5">
      <c r="A1016" s="636" t="str">
        <f t="shared" si="15"/>
        <v>挾間ＪＦＣ_4</v>
      </c>
      <c r="B1016" s="435" t="s">
        <v>340</v>
      </c>
      <c r="C1016" s="435" t="str">
        <f>("4")</f>
        <v>4</v>
      </c>
      <c r="D1016" s="435" t="s">
        <v>908</v>
      </c>
      <c r="E1016" s="435" t="s">
        <v>2974</v>
      </c>
      <c r="F1016" s="435" t="s">
        <v>2975</v>
      </c>
      <c r="G1016" s="435">
        <v>3</v>
      </c>
      <c r="H1016" s="435" t="s">
        <v>900</v>
      </c>
    </row>
    <row r="1017" spans="1:8" ht="13.5">
      <c r="A1017" s="636" t="str">
        <f t="shared" si="15"/>
        <v>挾間ＪＦＣ_5</v>
      </c>
      <c r="B1017" s="435" t="s">
        <v>340</v>
      </c>
      <c r="C1017" s="435" t="str">
        <f>("5")</f>
        <v>5</v>
      </c>
      <c r="D1017" s="435" t="s">
        <v>901</v>
      </c>
      <c r="E1017" s="435" t="s">
        <v>2976</v>
      </c>
      <c r="F1017" s="435" t="s">
        <v>2977</v>
      </c>
      <c r="G1017" s="435">
        <v>3</v>
      </c>
      <c r="H1017" s="435" t="s">
        <v>900</v>
      </c>
    </row>
    <row r="1018" spans="1:8" ht="13.5">
      <c r="A1018" s="636" t="str">
        <f t="shared" si="15"/>
        <v>挾間ＪＦＣ_6</v>
      </c>
      <c r="B1018" s="435" t="s">
        <v>340</v>
      </c>
      <c r="C1018" s="435" t="str">
        <f>("6")</f>
        <v>6</v>
      </c>
      <c r="D1018" s="435" t="s">
        <v>926</v>
      </c>
      <c r="E1018" s="435" t="s">
        <v>2978</v>
      </c>
      <c r="F1018" s="435" t="s">
        <v>2979</v>
      </c>
      <c r="G1018" s="435">
        <v>2</v>
      </c>
      <c r="H1018" s="435" t="s">
        <v>900</v>
      </c>
    </row>
    <row r="1019" spans="1:8" ht="13.5">
      <c r="A1019" s="636" t="str">
        <f t="shared" si="15"/>
        <v>挾間ＪＦＣ_7</v>
      </c>
      <c r="B1019" s="435" t="s">
        <v>340</v>
      </c>
      <c r="C1019" s="435" t="str">
        <f>("7")</f>
        <v>7</v>
      </c>
      <c r="D1019" s="435" t="s">
        <v>908</v>
      </c>
      <c r="E1019" s="435" t="s">
        <v>2980</v>
      </c>
      <c r="F1019" s="435" t="s">
        <v>2037</v>
      </c>
      <c r="G1019" s="435">
        <v>5</v>
      </c>
      <c r="H1019" s="435" t="s">
        <v>900</v>
      </c>
    </row>
    <row r="1020" spans="1:9" ht="13.5">
      <c r="A1020" s="636" t="str">
        <f t="shared" si="15"/>
        <v>挾間ＪＦＣ_8</v>
      </c>
      <c r="B1020" s="435" t="s">
        <v>340</v>
      </c>
      <c r="C1020" s="435" t="str">
        <f>("8")</f>
        <v>8</v>
      </c>
      <c r="D1020" s="435" t="s">
        <v>901</v>
      </c>
      <c r="E1020" s="435" t="s">
        <v>2981</v>
      </c>
      <c r="F1020" s="435" t="s">
        <v>2982</v>
      </c>
      <c r="G1020" s="435">
        <v>5</v>
      </c>
      <c r="H1020" s="435" t="s">
        <v>900</v>
      </c>
      <c r="I1020" s="435" t="s">
        <v>15</v>
      </c>
    </row>
    <row r="1021" spans="1:8" ht="13.5">
      <c r="A1021" s="636" t="str">
        <f t="shared" si="15"/>
        <v>挾間ＪＦＣ_9</v>
      </c>
      <c r="B1021" s="435" t="s">
        <v>340</v>
      </c>
      <c r="C1021" s="435" t="str">
        <f>("9")</f>
        <v>9</v>
      </c>
      <c r="D1021" s="435" t="s">
        <v>926</v>
      </c>
      <c r="E1021" s="435" t="s">
        <v>2983</v>
      </c>
      <c r="F1021" s="435" t="s">
        <v>2984</v>
      </c>
      <c r="G1021" s="435">
        <v>3</v>
      </c>
      <c r="H1021" s="435" t="s">
        <v>900</v>
      </c>
    </row>
    <row r="1022" spans="1:8" ht="13.5">
      <c r="A1022" s="636" t="str">
        <f t="shared" si="15"/>
        <v>挾間ＪＦＣ_10</v>
      </c>
      <c r="B1022" s="435" t="s">
        <v>340</v>
      </c>
      <c r="C1022" s="435" t="str">
        <f>("10")</f>
        <v>10</v>
      </c>
      <c r="D1022" s="435" t="s">
        <v>901</v>
      </c>
      <c r="E1022" s="435" t="s">
        <v>2985</v>
      </c>
      <c r="F1022" s="435" t="s">
        <v>2986</v>
      </c>
      <c r="G1022" s="435">
        <v>4</v>
      </c>
      <c r="H1022" s="435" t="s">
        <v>900</v>
      </c>
    </row>
    <row r="1023" spans="1:8" ht="13.5">
      <c r="A1023" s="636" t="str">
        <f t="shared" si="15"/>
        <v>挾間ＪＦＣ_11</v>
      </c>
      <c r="B1023" s="435" t="s">
        <v>340</v>
      </c>
      <c r="C1023" s="435" t="str">
        <f>("11")</f>
        <v>11</v>
      </c>
      <c r="D1023" s="435" t="s">
        <v>901</v>
      </c>
      <c r="E1023" s="435" t="s">
        <v>2987</v>
      </c>
      <c r="F1023" s="435" t="s">
        <v>2988</v>
      </c>
      <c r="G1023" s="435">
        <v>5</v>
      </c>
      <c r="H1023" s="435" t="s">
        <v>900</v>
      </c>
    </row>
    <row r="1024" spans="1:8" ht="13.5">
      <c r="A1024" s="636" t="str">
        <f t="shared" si="15"/>
        <v>挾間ＪＦＣ_12</v>
      </c>
      <c r="B1024" s="435" t="s">
        <v>340</v>
      </c>
      <c r="C1024" s="435" t="str">
        <f>("12")</f>
        <v>12</v>
      </c>
      <c r="D1024" s="435" t="s">
        <v>908</v>
      </c>
      <c r="E1024" s="435" t="s">
        <v>2989</v>
      </c>
      <c r="F1024" s="435" t="s">
        <v>2990</v>
      </c>
      <c r="G1024" s="435">
        <v>2</v>
      </c>
      <c r="H1024" s="435" t="s">
        <v>900</v>
      </c>
    </row>
    <row r="1025" spans="1:8" ht="13.5">
      <c r="A1025" s="636" t="str">
        <f aca="true" t="shared" si="16" ref="A1025:A1088">CONCATENATE(B1025,"_",C1025)</f>
        <v>挾間ＪＦＣ_13</v>
      </c>
      <c r="B1025" s="435" t="s">
        <v>340</v>
      </c>
      <c r="C1025" s="435" t="str">
        <f>("13")</f>
        <v>13</v>
      </c>
      <c r="D1025" s="435" t="s">
        <v>901</v>
      </c>
      <c r="E1025" s="435" t="s">
        <v>2991</v>
      </c>
      <c r="F1025" s="435" t="s">
        <v>2992</v>
      </c>
      <c r="G1025" s="435">
        <v>2</v>
      </c>
      <c r="H1025" s="435" t="s">
        <v>900</v>
      </c>
    </row>
    <row r="1026" spans="1:8" ht="13.5">
      <c r="A1026" s="636" t="str">
        <f t="shared" si="16"/>
        <v>挾間ＪＦＣ_14</v>
      </c>
      <c r="B1026" s="435" t="s">
        <v>340</v>
      </c>
      <c r="C1026" s="435" t="str">
        <f>("14")</f>
        <v>14</v>
      </c>
      <c r="D1026" s="435" t="s">
        <v>901</v>
      </c>
      <c r="E1026" s="435" t="s">
        <v>2993</v>
      </c>
      <c r="F1026" s="435" t="s">
        <v>2994</v>
      </c>
      <c r="G1026" s="435">
        <v>2</v>
      </c>
      <c r="H1026" s="435" t="s">
        <v>900</v>
      </c>
    </row>
    <row r="1027" spans="1:8" ht="13.5">
      <c r="A1027" s="636" t="str">
        <f t="shared" si="16"/>
        <v>挾間ＪＦＣ_15</v>
      </c>
      <c r="B1027" s="435" t="s">
        <v>340</v>
      </c>
      <c r="C1027" s="435" t="str">
        <f>("15")</f>
        <v>15</v>
      </c>
      <c r="D1027" s="435" t="s">
        <v>901</v>
      </c>
      <c r="E1027" s="435" t="s">
        <v>2995</v>
      </c>
      <c r="F1027" s="435" t="s">
        <v>2996</v>
      </c>
      <c r="G1027" s="435">
        <v>2</v>
      </c>
      <c r="H1027" s="435" t="s">
        <v>900</v>
      </c>
    </row>
    <row r="1028" spans="1:8" ht="13.5">
      <c r="A1028" s="636" t="str">
        <f t="shared" si="16"/>
        <v>挾間ＪＦＣ_16</v>
      </c>
      <c r="B1028" s="435" t="s">
        <v>340</v>
      </c>
      <c r="C1028" s="435" t="str">
        <f>("16")</f>
        <v>16</v>
      </c>
      <c r="D1028" s="435" t="s">
        <v>908</v>
      </c>
      <c r="E1028" s="435" t="s">
        <v>2997</v>
      </c>
      <c r="F1028" s="435" t="s">
        <v>2998</v>
      </c>
      <c r="G1028" s="435">
        <v>2</v>
      </c>
      <c r="H1028" s="435" t="s">
        <v>900</v>
      </c>
    </row>
    <row r="1029" spans="1:10" ht="13.5">
      <c r="A1029" s="636" t="str">
        <f t="shared" si="16"/>
        <v>ＦＣ安岐_1</v>
      </c>
      <c r="B1029" s="435" t="s">
        <v>26</v>
      </c>
      <c r="C1029" s="435" t="str">
        <f>("1")</f>
        <v>1</v>
      </c>
      <c r="D1029" s="435" t="s">
        <v>897</v>
      </c>
      <c r="E1029" s="435" t="s">
        <v>2999</v>
      </c>
      <c r="F1029" s="435" t="s">
        <v>3000</v>
      </c>
      <c r="G1029" s="435">
        <v>4</v>
      </c>
      <c r="H1029" s="435" t="s">
        <v>900</v>
      </c>
      <c r="J1029" s="435" t="s">
        <v>3001</v>
      </c>
    </row>
    <row r="1030" spans="1:8" ht="13.5">
      <c r="A1030" s="636" t="str">
        <f t="shared" si="16"/>
        <v>ＦＣ安岐_2</v>
      </c>
      <c r="B1030" s="435" t="s">
        <v>26</v>
      </c>
      <c r="C1030" s="435" t="str">
        <f>("2")</f>
        <v>2</v>
      </c>
      <c r="D1030" s="435" t="s">
        <v>926</v>
      </c>
      <c r="E1030" s="435" t="s">
        <v>3002</v>
      </c>
      <c r="F1030" s="435" t="s">
        <v>3003</v>
      </c>
      <c r="G1030" s="435">
        <v>4</v>
      </c>
      <c r="H1030" s="435" t="s">
        <v>900</v>
      </c>
    </row>
    <row r="1031" spans="1:8" ht="13.5">
      <c r="A1031" s="636" t="str">
        <f t="shared" si="16"/>
        <v>ＦＣ安岐_3</v>
      </c>
      <c r="B1031" s="435" t="s">
        <v>26</v>
      </c>
      <c r="C1031" s="435" t="str">
        <f>("3")</f>
        <v>3</v>
      </c>
      <c r="D1031" s="435" t="s">
        <v>908</v>
      </c>
      <c r="E1031" s="435" t="s">
        <v>3004</v>
      </c>
      <c r="F1031" s="435" t="s">
        <v>3005</v>
      </c>
      <c r="G1031" s="435">
        <v>3</v>
      </c>
      <c r="H1031" s="435" t="s">
        <v>900</v>
      </c>
    </row>
    <row r="1032" spans="1:8" ht="13.5">
      <c r="A1032" s="636" t="str">
        <f t="shared" si="16"/>
        <v>ＦＣ安岐_4</v>
      </c>
      <c r="B1032" s="435" t="s">
        <v>26</v>
      </c>
      <c r="C1032" s="435" t="str">
        <f>("4")</f>
        <v>4</v>
      </c>
      <c r="D1032" s="435" t="s">
        <v>908</v>
      </c>
      <c r="E1032" s="435" t="s">
        <v>3006</v>
      </c>
      <c r="F1032" s="435" t="s">
        <v>3007</v>
      </c>
      <c r="G1032" s="435">
        <v>5</v>
      </c>
      <c r="H1032" s="435" t="s">
        <v>900</v>
      </c>
    </row>
    <row r="1033" spans="1:8" ht="13.5">
      <c r="A1033" s="636" t="str">
        <f t="shared" si="16"/>
        <v>ＦＣ安岐_5</v>
      </c>
      <c r="B1033" s="435" t="s">
        <v>26</v>
      </c>
      <c r="C1033" s="435" t="str">
        <f>("5")</f>
        <v>5</v>
      </c>
      <c r="D1033" s="435" t="s">
        <v>908</v>
      </c>
      <c r="E1033" s="435" t="s">
        <v>3008</v>
      </c>
      <c r="F1033" s="435" t="s">
        <v>3009</v>
      </c>
      <c r="G1033" s="435">
        <v>5</v>
      </c>
      <c r="H1033" s="435" t="s">
        <v>900</v>
      </c>
    </row>
    <row r="1034" spans="1:8" ht="13.5">
      <c r="A1034" s="636" t="str">
        <f t="shared" si="16"/>
        <v>ＦＣ安岐_6</v>
      </c>
      <c r="B1034" s="435" t="s">
        <v>26</v>
      </c>
      <c r="C1034" s="435" t="str">
        <f>("6")</f>
        <v>6</v>
      </c>
      <c r="D1034" s="435" t="s">
        <v>908</v>
      </c>
      <c r="E1034" s="435" t="s">
        <v>3010</v>
      </c>
      <c r="F1034" s="435" t="s">
        <v>3011</v>
      </c>
      <c r="G1034" s="435">
        <v>4</v>
      </c>
      <c r="H1034" s="435" t="s">
        <v>900</v>
      </c>
    </row>
    <row r="1035" spans="1:8" ht="13.5">
      <c r="A1035" s="636" t="str">
        <f t="shared" si="16"/>
        <v>ＦＣ安岐_7</v>
      </c>
      <c r="B1035" s="435" t="s">
        <v>26</v>
      </c>
      <c r="C1035" s="435" t="str">
        <f>("7")</f>
        <v>7</v>
      </c>
      <c r="D1035" s="435" t="s">
        <v>926</v>
      </c>
      <c r="E1035" s="435" t="s">
        <v>3012</v>
      </c>
      <c r="F1035" s="435" t="s">
        <v>3013</v>
      </c>
      <c r="G1035" s="435">
        <v>4</v>
      </c>
      <c r="H1035" s="435" t="s">
        <v>900</v>
      </c>
    </row>
    <row r="1036" spans="1:9" ht="13.5">
      <c r="A1036" s="636" t="str">
        <f t="shared" si="16"/>
        <v>ＦＣ安岐_8</v>
      </c>
      <c r="B1036" s="435" t="s">
        <v>26</v>
      </c>
      <c r="C1036" s="435" t="str">
        <f>("8")</f>
        <v>8</v>
      </c>
      <c r="D1036" s="435" t="s">
        <v>901</v>
      </c>
      <c r="E1036" s="435" t="s">
        <v>3014</v>
      </c>
      <c r="F1036" s="435" t="s">
        <v>3015</v>
      </c>
      <c r="G1036" s="435">
        <v>5</v>
      </c>
      <c r="H1036" s="435" t="s">
        <v>900</v>
      </c>
      <c r="I1036" s="435" t="s">
        <v>15</v>
      </c>
    </row>
    <row r="1037" spans="1:8" ht="13.5">
      <c r="A1037" s="636" t="str">
        <f t="shared" si="16"/>
        <v>ＦＣ安岐_9</v>
      </c>
      <c r="B1037" s="435" t="s">
        <v>26</v>
      </c>
      <c r="C1037" s="435" t="str">
        <f>("9")</f>
        <v>9</v>
      </c>
      <c r="D1037" s="435" t="s">
        <v>901</v>
      </c>
      <c r="E1037" s="435" t="s">
        <v>3016</v>
      </c>
      <c r="F1037" s="435" t="s">
        <v>3017</v>
      </c>
      <c r="G1037" s="435">
        <v>5</v>
      </c>
      <c r="H1037" s="435" t="s">
        <v>900</v>
      </c>
    </row>
    <row r="1038" spans="1:8" ht="13.5">
      <c r="A1038" s="636" t="str">
        <f t="shared" si="16"/>
        <v>ＦＣ安岐_10</v>
      </c>
      <c r="B1038" s="435" t="s">
        <v>26</v>
      </c>
      <c r="C1038" s="435" t="str">
        <f>("10")</f>
        <v>10</v>
      </c>
      <c r="D1038" s="435" t="s">
        <v>901</v>
      </c>
      <c r="E1038" s="435" t="s">
        <v>3018</v>
      </c>
      <c r="F1038" s="435" t="s">
        <v>3019</v>
      </c>
      <c r="G1038" s="435">
        <v>5</v>
      </c>
      <c r="H1038" s="435" t="s">
        <v>900</v>
      </c>
    </row>
    <row r="1039" spans="1:8" ht="13.5">
      <c r="A1039" s="636" t="str">
        <f t="shared" si="16"/>
        <v>ＦＣ安岐_11</v>
      </c>
      <c r="B1039" s="435" t="s">
        <v>26</v>
      </c>
      <c r="C1039" s="435" t="str">
        <f>("11")</f>
        <v>11</v>
      </c>
      <c r="D1039" s="435" t="s">
        <v>926</v>
      </c>
      <c r="E1039" s="435" t="s">
        <v>3020</v>
      </c>
      <c r="F1039" s="435" t="s">
        <v>3021</v>
      </c>
      <c r="G1039" s="435">
        <v>5</v>
      </c>
      <c r="H1039" s="435" t="s">
        <v>911</v>
      </c>
    </row>
    <row r="1040" spans="1:8" ht="13.5">
      <c r="A1040" s="636" t="str">
        <f t="shared" si="16"/>
        <v>ＦＣ安岐_12</v>
      </c>
      <c r="B1040" s="435" t="s">
        <v>26</v>
      </c>
      <c r="C1040" s="435" t="str">
        <f>("12")</f>
        <v>12</v>
      </c>
      <c r="D1040" s="435" t="s">
        <v>908</v>
      </c>
      <c r="E1040" s="435" t="s">
        <v>3022</v>
      </c>
      <c r="F1040" s="435" t="s">
        <v>3023</v>
      </c>
      <c r="G1040" s="435">
        <v>5</v>
      </c>
      <c r="H1040" s="435" t="s">
        <v>911</v>
      </c>
    </row>
    <row r="1041" spans="1:8" ht="13.5">
      <c r="A1041" s="636" t="str">
        <f t="shared" si="16"/>
        <v>ＦＣ安岐_16</v>
      </c>
      <c r="B1041" s="435" t="s">
        <v>26</v>
      </c>
      <c r="C1041" s="435" t="str">
        <f>("16")</f>
        <v>16</v>
      </c>
      <c r="D1041" s="435" t="s">
        <v>897</v>
      </c>
      <c r="E1041" s="435" t="s">
        <v>3024</v>
      </c>
      <c r="F1041" s="435" t="s">
        <v>3025</v>
      </c>
      <c r="G1041" s="435">
        <v>5</v>
      </c>
      <c r="H1041" s="435" t="s">
        <v>900</v>
      </c>
    </row>
    <row r="1042" spans="1:8" ht="13.5">
      <c r="A1042" s="636" t="str">
        <f t="shared" si="16"/>
        <v>スマイス・セレソン_1</v>
      </c>
      <c r="B1042" s="435" t="s">
        <v>31</v>
      </c>
      <c r="C1042" s="435" t="str">
        <f>("1")</f>
        <v>1</v>
      </c>
      <c r="D1042" s="435" t="s">
        <v>897</v>
      </c>
      <c r="E1042" s="435" t="s">
        <v>3026</v>
      </c>
      <c r="F1042" s="435" t="s">
        <v>3027</v>
      </c>
      <c r="G1042" s="435">
        <v>5</v>
      </c>
      <c r="H1042" s="435" t="s">
        <v>900</v>
      </c>
    </row>
    <row r="1043" spans="1:8" ht="13.5">
      <c r="A1043" s="636" t="str">
        <f t="shared" si="16"/>
        <v>スマイス・セレソン_2</v>
      </c>
      <c r="B1043" s="435" t="s">
        <v>31</v>
      </c>
      <c r="C1043" s="435" t="str">
        <f>("2")</f>
        <v>2</v>
      </c>
      <c r="D1043" s="435" t="s">
        <v>901</v>
      </c>
      <c r="E1043" s="435" t="s">
        <v>3028</v>
      </c>
      <c r="F1043" s="435" t="s">
        <v>3029</v>
      </c>
      <c r="G1043" s="435">
        <v>5</v>
      </c>
      <c r="H1043" s="435" t="s">
        <v>911</v>
      </c>
    </row>
    <row r="1044" spans="1:8" ht="13.5">
      <c r="A1044" s="636" t="str">
        <f t="shared" si="16"/>
        <v>スマイス・セレソン_3</v>
      </c>
      <c r="B1044" s="435" t="s">
        <v>31</v>
      </c>
      <c r="C1044" s="435" t="str">
        <f>("3")</f>
        <v>3</v>
      </c>
      <c r="D1044" s="435" t="s">
        <v>908</v>
      </c>
      <c r="E1044" s="435" t="s">
        <v>3030</v>
      </c>
      <c r="F1044" s="435" t="s">
        <v>3031</v>
      </c>
      <c r="G1044" s="435">
        <v>5</v>
      </c>
      <c r="H1044" s="435" t="s">
        <v>900</v>
      </c>
    </row>
    <row r="1045" spans="1:8" ht="13.5">
      <c r="A1045" s="636" t="str">
        <f t="shared" si="16"/>
        <v>スマイス・セレソン_4</v>
      </c>
      <c r="B1045" s="435" t="s">
        <v>31</v>
      </c>
      <c r="C1045" s="435" t="str">
        <f>("4")</f>
        <v>4</v>
      </c>
      <c r="D1045" s="435" t="s">
        <v>908</v>
      </c>
      <c r="E1045" s="435" t="s">
        <v>3032</v>
      </c>
      <c r="F1045" s="435" t="s">
        <v>3033</v>
      </c>
      <c r="G1045" s="435">
        <v>5</v>
      </c>
      <c r="H1045" s="435" t="s">
        <v>900</v>
      </c>
    </row>
    <row r="1046" spans="1:8" ht="13.5">
      <c r="A1046" s="636" t="str">
        <f t="shared" si="16"/>
        <v>スマイス・セレソン_5</v>
      </c>
      <c r="B1046" s="435" t="s">
        <v>31</v>
      </c>
      <c r="C1046" s="435" t="str">
        <f>("5")</f>
        <v>5</v>
      </c>
      <c r="D1046" s="435" t="s">
        <v>908</v>
      </c>
      <c r="E1046" s="435" t="s">
        <v>3034</v>
      </c>
      <c r="F1046" s="435" t="s">
        <v>3035</v>
      </c>
      <c r="G1046" s="435">
        <v>5</v>
      </c>
      <c r="H1046" s="435" t="s">
        <v>900</v>
      </c>
    </row>
    <row r="1047" spans="1:8" ht="13.5">
      <c r="A1047" s="636" t="str">
        <f t="shared" si="16"/>
        <v>スマイス・セレソン_6</v>
      </c>
      <c r="B1047" s="435" t="s">
        <v>31</v>
      </c>
      <c r="C1047" s="435" t="str">
        <f>("6")</f>
        <v>6</v>
      </c>
      <c r="D1047" s="435" t="s">
        <v>901</v>
      </c>
      <c r="E1047" s="435" t="s">
        <v>3036</v>
      </c>
      <c r="F1047" s="435" t="s">
        <v>3037</v>
      </c>
      <c r="G1047" s="435">
        <v>5</v>
      </c>
      <c r="H1047" s="435" t="s">
        <v>900</v>
      </c>
    </row>
    <row r="1048" spans="1:10" ht="13.5">
      <c r="A1048" s="636" t="str">
        <f t="shared" si="16"/>
        <v>スマイス・セレソン_7</v>
      </c>
      <c r="B1048" s="435" t="s">
        <v>31</v>
      </c>
      <c r="C1048" s="435" t="str">
        <f>("7")</f>
        <v>7</v>
      </c>
      <c r="D1048" s="435" t="s">
        <v>901</v>
      </c>
      <c r="E1048" s="435" t="s">
        <v>3038</v>
      </c>
      <c r="F1048" s="435" t="s">
        <v>3039</v>
      </c>
      <c r="G1048" s="435">
        <v>5</v>
      </c>
      <c r="H1048" s="435" t="s">
        <v>900</v>
      </c>
      <c r="J1048" s="435" t="s">
        <v>1446</v>
      </c>
    </row>
    <row r="1049" spans="1:8" ht="13.5">
      <c r="A1049" s="636" t="str">
        <f t="shared" si="16"/>
        <v>スマイス・セレソン_8</v>
      </c>
      <c r="B1049" s="435" t="s">
        <v>31</v>
      </c>
      <c r="C1049" s="435" t="str">
        <f>("8")</f>
        <v>8</v>
      </c>
      <c r="D1049" s="435" t="s">
        <v>926</v>
      </c>
      <c r="E1049" s="435" t="s">
        <v>3040</v>
      </c>
      <c r="F1049" s="435" t="s">
        <v>3041</v>
      </c>
      <c r="G1049" s="435">
        <v>5</v>
      </c>
      <c r="H1049" s="435" t="s">
        <v>900</v>
      </c>
    </row>
    <row r="1050" spans="1:8" ht="13.5">
      <c r="A1050" s="636" t="str">
        <f t="shared" si="16"/>
        <v>スマイス・セレソン_9</v>
      </c>
      <c r="B1050" s="435" t="s">
        <v>31</v>
      </c>
      <c r="C1050" s="435" t="str">
        <f>("9")</f>
        <v>9</v>
      </c>
      <c r="D1050" s="435" t="s">
        <v>926</v>
      </c>
      <c r="E1050" s="435" t="s">
        <v>3042</v>
      </c>
      <c r="F1050" s="435" t="s">
        <v>3043</v>
      </c>
      <c r="G1050" s="435">
        <v>5</v>
      </c>
      <c r="H1050" s="435" t="s">
        <v>900</v>
      </c>
    </row>
    <row r="1051" spans="1:9" ht="13.5">
      <c r="A1051" s="636" t="str">
        <f t="shared" si="16"/>
        <v>スマイス・セレソン_10</v>
      </c>
      <c r="B1051" s="435" t="s">
        <v>31</v>
      </c>
      <c r="C1051" s="435" t="str">
        <f>("10")</f>
        <v>10</v>
      </c>
      <c r="D1051" s="435" t="s">
        <v>926</v>
      </c>
      <c r="E1051" s="435" t="s">
        <v>3044</v>
      </c>
      <c r="F1051" s="435" t="s">
        <v>3045</v>
      </c>
      <c r="G1051" s="435">
        <v>5</v>
      </c>
      <c r="H1051" s="435" t="s">
        <v>900</v>
      </c>
      <c r="I1051" s="435" t="s">
        <v>15</v>
      </c>
    </row>
    <row r="1052" spans="1:8" ht="13.5">
      <c r="A1052" s="636" t="str">
        <f t="shared" si="16"/>
        <v>スマイス・セレソン_11</v>
      </c>
      <c r="B1052" s="435" t="s">
        <v>31</v>
      </c>
      <c r="C1052" s="435" t="str">
        <f>("11")</f>
        <v>11</v>
      </c>
      <c r="D1052" s="435" t="s">
        <v>901</v>
      </c>
      <c r="E1052" s="435" t="s">
        <v>3046</v>
      </c>
      <c r="F1052" s="435" t="s">
        <v>3047</v>
      </c>
      <c r="G1052" s="435">
        <v>5</v>
      </c>
      <c r="H1052" s="435" t="s">
        <v>900</v>
      </c>
    </row>
    <row r="1053" spans="1:10" ht="13.5">
      <c r="A1053" s="636" t="str">
        <f t="shared" si="16"/>
        <v>スマイス・セレソン_12</v>
      </c>
      <c r="B1053" s="435" t="s">
        <v>31</v>
      </c>
      <c r="C1053" s="435" t="str">
        <f>("12")</f>
        <v>12</v>
      </c>
      <c r="D1053" s="435" t="s">
        <v>901</v>
      </c>
      <c r="E1053" s="435" t="s">
        <v>3048</v>
      </c>
      <c r="F1053" s="435" t="s">
        <v>3049</v>
      </c>
      <c r="G1053" s="435">
        <v>5</v>
      </c>
      <c r="H1053" s="435" t="s">
        <v>900</v>
      </c>
      <c r="J1053" s="435" t="s">
        <v>3050</v>
      </c>
    </row>
    <row r="1054" spans="1:8" ht="13.5">
      <c r="A1054" s="636" t="str">
        <f t="shared" si="16"/>
        <v>スマイス・セレソン_13</v>
      </c>
      <c r="B1054" s="435" t="s">
        <v>31</v>
      </c>
      <c r="C1054" s="435" t="str">
        <f>("13")</f>
        <v>13</v>
      </c>
      <c r="D1054" s="435" t="s">
        <v>901</v>
      </c>
      <c r="E1054" s="435" t="s">
        <v>3051</v>
      </c>
      <c r="F1054" s="435" t="s">
        <v>3052</v>
      </c>
      <c r="G1054" s="435">
        <v>4</v>
      </c>
      <c r="H1054" s="435" t="s">
        <v>900</v>
      </c>
    </row>
    <row r="1055" spans="1:8" ht="13.5">
      <c r="A1055" s="636" t="str">
        <f t="shared" si="16"/>
        <v>スマイス・セレソン_14</v>
      </c>
      <c r="B1055" s="435" t="s">
        <v>31</v>
      </c>
      <c r="C1055" s="435" t="str">
        <f>("14")</f>
        <v>14</v>
      </c>
      <c r="D1055" s="435" t="s">
        <v>926</v>
      </c>
      <c r="E1055" s="435" t="s">
        <v>3053</v>
      </c>
      <c r="F1055" s="435" t="s">
        <v>3054</v>
      </c>
      <c r="G1055" s="435">
        <v>4</v>
      </c>
      <c r="H1055" s="435" t="s">
        <v>900</v>
      </c>
    </row>
    <row r="1056" spans="1:8" ht="13.5">
      <c r="A1056" s="636" t="str">
        <f t="shared" si="16"/>
        <v>スマイス・セレソン_15</v>
      </c>
      <c r="B1056" s="435" t="s">
        <v>31</v>
      </c>
      <c r="C1056" s="435" t="str">
        <f>("15")</f>
        <v>15</v>
      </c>
      <c r="D1056" s="435" t="s">
        <v>901</v>
      </c>
      <c r="E1056" s="435" t="s">
        <v>3055</v>
      </c>
      <c r="F1056" s="435" t="s">
        <v>3056</v>
      </c>
      <c r="G1056" s="435">
        <v>4</v>
      </c>
      <c r="H1056" s="435" t="s">
        <v>900</v>
      </c>
    </row>
    <row r="1057" spans="1:8" ht="13.5">
      <c r="A1057" s="636" t="str">
        <f t="shared" si="16"/>
        <v>スマイス・セレソン_16</v>
      </c>
      <c r="B1057" s="435" t="s">
        <v>31</v>
      </c>
      <c r="C1057" s="435" t="str">
        <f>("16")</f>
        <v>16</v>
      </c>
      <c r="D1057" s="435" t="s">
        <v>897</v>
      </c>
      <c r="E1057" s="435" t="s">
        <v>3057</v>
      </c>
      <c r="F1057" s="435" t="s">
        <v>3058</v>
      </c>
      <c r="G1057" s="435">
        <v>5</v>
      </c>
      <c r="H1057" s="435" t="s">
        <v>900</v>
      </c>
    </row>
    <row r="1058" spans="1:8" ht="13.5">
      <c r="A1058" s="636" t="str">
        <f t="shared" si="16"/>
        <v>カティオーラフットボールクラブＵ－１２_1</v>
      </c>
      <c r="B1058" s="435" t="s">
        <v>324</v>
      </c>
      <c r="C1058" s="435" t="str">
        <f>("1")</f>
        <v>1</v>
      </c>
      <c r="D1058" s="435" t="s">
        <v>897</v>
      </c>
      <c r="E1058" s="435" t="s">
        <v>3059</v>
      </c>
      <c r="F1058" s="435" t="s">
        <v>3060</v>
      </c>
      <c r="G1058" s="435">
        <v>5</v>
      </c>
      <c r="H1058" s="435" t="s">
        <v>900</v>
      </c>
    </row>
    <row r="1059" spans="1:8" ht="13.5">
      <c r="A1059" s="636" t="str">
        <f t="shared" si="16"/>
        <v>カティオーラフットボールクラブＵ－１２_2</v>
      </c>
      <c r="B1059" s="435" t="s">
        <v>324</v>
      </c>
      <c r="C1059" s="435" t="str">
        <f>("2")</f>
        <v>2</v>
      </c>
      <c r="D1059" s="435" t="s">
        <v>908</v>
      </c>
      <c r="E1059" s="435" t="s">
        <v>3061</v>
      </c>
      <c r="F1059" s="435" t="s">
        <v>3062</v>
      </c>
      <c r="G1059" s="435">
        <v>5</v>
      </c>
      <c r="H1059" s="435" t="s">
        <v>900</v>
      </c>
    </row>
    <row r="1060" spans="1:8" ht="13.5">
      <c r="A1060" s="636" t="str">
        <f t="shared" si="16"/>
        <v>カティオーラフットボールクラブＵ－１２_3</v>
      </c>
      <c r="B1060" s="435" t="s">
        <v>324</v>
      </c>
      <c r="C1060" s="435" t="str">
        <f>("3")</f>
        <v>3</v>
      </c>
      <c r="D1060" s="435" t="s">
        <v>926</v>
      </c>
      <c r="E1060" s="435" t="s">
        <v>3063</v>
      </c>
      <c r="F1060" s="435" t="s">
        <v>3064</v>
      </c>
      <c r="G1060" s="435">
        <v>4</v>
      </c>
      <c r="H1060" s="435" t="s">
        <v>900</v>
      </c>
    </row>
    <row r="1061" spans="1:8" ht="13.5">
      <c r="A1061" s="636" t="str">
        <f t="shared" si="16"/>
        <v>カティオーラフットボールクラブＵ－１２_4</v>
      </c>
      <c r="B1061" s="435" t="s">
        <v>324</v>
      </c>
      <c r="C1061" s="435" t="str">
        <f>("4")</f>
        <v>4</v>
      </c>
      <c r="D1061" s="435" t="s">
        <v>901</v>
      </c>
      <c r="E1061" s="435" t="s">
        <v>3065</v>
      </c>
      <c r="F1061" s="435" t="s">
        <v>3066</v>
      </c>
      <c r="G1061" s="435">
        <v>5</v>
      </c>
      <c r="H1061" s="435" t="s">
        <v>900</v>
      </c>
    </row>
    <row r="1062" spans="1:9" ht="13.5">
      <c r="A1062" s="636" t="str">
        <f t="shared" si="16"/>
        <v>カティオーラフットボールクラブＵ－１２_5</v>
      </c>
      <c r="B1062" s="435" t="s">
        <v>324</v>
      </c>
      <c r="C1062" s="435" t="str">
        <f>("5")</f>
        <v>5</v>
      </c>
      <c r="D1062" s="435" t="s">
        <v>908</v>
      </c>
      <c r="E1062" s="435" t="s">
        <v>3067</v>
      </c>
      <c r="F1062" s="435" t="s">
        <v>3068</v>
      </c>
      <c r="G1062" s="435">
        <v>5</v>
      </c>
      <c r="H1062" s="435" t="s">
        <v>900</v>
      </c>
      <c r="I1062" s="435" t="s">
        <v>15</v>
      </c>
    </row>
    <row r="1063" spans="1:8" ht="13.5">
      <c r="A1063" s="636" t="str">
        <f t="shared" si="16"/>
        <v>カティオーラフットボールクラブＵ－１２_6</v>
      </c>
      <c r="B1063" s="435" t="s">
        <v>324</v>
      </c>
      <c r="C1063" s="435" t="str">
        <f>("6")</f>
        <v>6</v>
      </c>
      <c r="D1063" s="435" t="s">
        <v>908</v>
      </c>
      <c r="E1063" s="435" t="s">
        <v>3069</v>
      </c>
      <c r="F1063" s="435" t="s">
        <v>3070</v>
      </c>
      <c r="G1063" s="435">
        <v>5</v>
      </c>
      <c r="H1063" s="435" t="s">
        <v>900</v>
      </c>
    </row>
    <row r="1064" spans="1:8" ht="13.5">
      <c r="A1064" s="636" t="str">
        <f t="shared" si="16"/>
        <v>カティオーラフットボールクラブＵ－１２_7</v>
      </c>
      <c r="B1064" s="435" t="s">
        <v>324</v>
      </c>
      <c r="C1064" s="435" t="str">
        <f>("7")</f>
        <v>7</v>
      </c>
      <c r="D1064" s="435" t="s">
        <v>901</v>
      </c>
      <c r="E1064" s="435" t="s">
        <v>3071</v>
      </c>
      <c r="F1064" s="435" t="s">
        <v>3072</v>
      </c>
      <c r="G1064" s="435">
        <v>5</v>
      </c>
      <c r="H1064" s="435" t="s">
        <v>900</v>
      </c>
    </row>
    <row r="1065" spans="1:8" ht="13.5">
      <c r="A1065" s="636" t="str">
        <f t="shared" si="16"/>
        <v>カティオーラフットボールクラブＵ－１２_8</v>
      </c>
      <c r="B1065" s="435" t="s">
        <v>324</v>
      </c>
      <c r="C1065" s="435" t="str">
        <f>("8")</f>
        <v>8</v>
      </c>
      <c r="D1065" s="435" t="s">
        <v>901</v>
      </c>
      <c r="E1065" s="435" t="s">
        <v>3073</v>
      </c>
      <c r="F1065" s="435" t="s">
        <v>3074</v>
      </c>
      <c r="G1065" s="435">
        <v>5</v>
      </c>
      <c r="H1065" s="435" t="s">
        <v>900</v>
      </c>
    </row>
    <row r="1066" spans="1:8" ht="13.5">
      <c r="A1066" s="636" t="str">
        <f t="shared" si="16"/>
        <v>カティオーラフットボールクラブＵ－１２_9</v>
      </c>
      <c r="B1066" s="435" t="s">
        <v>324</v>
      </c>
      <c r="C1066" s="435" t="str">
        <f>("9")</f>
        <v>9</v>
      </c>
      <c r="D1066" s="435" t="s">
        <v>926</v>
      </c>
      <c r="E1066" s="435" t="s">
        <v>3075</v>
      </c>
      <c r="F1066" s="435" t="s">
        <v>3076</v>
      </c>
      <c r="G1066" s="435">
        <v>4</v>
      </c>
      <c r="H1066" s="435" t="s">
        <v>900</v>
      </c>
    </row>
    <row r="1067" spans="1:8" ht="13.5">
      <c r="A1067" s="636" t="str">
        <f t="shared" si="16"/>
        <v>カティオーラフットボールクラブＵ－１２_10</v>
      </c>
      <c r="B1067" s="435" t="s">
        <v>324</v>
      </c>
      <c r="C1067" s="435" t="str">
        <f>("10")</f>
        <v>10</v>
      </c>
      <c r="D1067" s="435" t="s">
        <v>901</v>
      </c>
      <c r="E1067" s="435" t="s">
        <v>3077</v>
      </c>
      <c r="F1067" s="435" t="s">
        <v>3078</v>
      </c>
      <c r="G1067" s="435">
        <v>4</v>
      </c>
      <c r="H1067" s="435" t="s">
        <v>900</v>
      </c>
    </row>
    <row r="1068" spans="1:8" ht="13.5">
      <c r="A1068" s="636" t="str">
        <f t="shared" si="16"/>
        <v>カティオーラフットボールクラブＵ－１２_11</v>
      </c>
      <c r="B1068" s="435" t="s">
        <v>324</v>
      </c>
      <c r="C1068" s="435" t="str">
        <f>("11")</f>
        <v>11</v>
      </c>
      <c r="D1068" s="435" t="s">
        <v>901</v>
      </c>
      <c r="E1068" s="435" t="s">
        <v>3079</v>
      </c>
      <c r="F1068" s="435" t="s">
        <v>3080</v>
      </c>
      <c r="G1068" s="435">
        <v>5</v>
      </c>
      <c r="H1068" s="435" t="s">
        <v>900</v>
      </c>
    </row>
    <row r="1069" spans="1:8" ht="13.5">
      <c r="A1069" s="636" t="str">
        <f t="shared" si="16"/>
        <v>カティオーラフットボールクラブＵ－１２_12</v>
      </c>
      <c r="B1069" s="435" t="s">
        <v>324</v>
      </c>
      <c r="C1069" s="435" t="str">
        <f>("12")</f>
        <v>12</v>
      </c>
      <c r="D1069" s="435" t="s">
        <v>908</v>
      </c>
      <c r="E1069" s="435" t="s">
        <v>3081</v>
      </c>
      <c r="F1069" s="435" t="s">
        <v>3082</v>
      </c>
      <c r="G1069" s="435">
        <v>5</v>
      </c>
      <c r="H1069" s="435" t="s">
        <v>900</v>
      </c>
    </row>
    <row r="1070" spans="1:8" ht="13.5">
      <c r="A1070" s="636" t="str">
        <f t="shared" si="16"/>
        <v>カティオーラフットボールクラブＵ－１２_13</v>
      </c>
      <c r="B1070" s="435" t="s">
        <v>324</v>
      </c>
      <c r="C1070" s="435" t="str">
        <f>("13")</f>
        <v>13</v>
      </c>
      <c r="D1070" s="435" t="s">
        <v>926</v>
      </c>
      <c r="E1070" s="435" t="s">
        <v>3083</v>
      </c>
      <c r="F1070" s="435" t="s">
        <v>3084</v>
      </c>
      <c r="G1070" s="435">
        <v>4</v>
      </c>
      <c r="H1070" s="435" t="s">
        <v>900</v>
      </c>
    </row>
    <row r="1071" spans="1:8" ht="13.5">
      <c r="A1071" s="636" t="str">
        <f t="shared" si="16"/>
        <v>カティオーラフットボールクラブＵ－１２_14</v>
      </c>
      <c r="B1071" s="435" t="s">
        <v>324</v>
      </c>
      <c r="C1071" s="435" t="str">
        <f>("14")</f>
        <v>14</v>
      </c>
      <c r="D1071" s="435" t="s">
        <v>901</v>
      </c>
      <c r="E1071" s="435" t="s">
        <v>3085</v>
      </c>
      <c r="F1071" s="435" t="s">
        <v>3086</v>
      </c>
      <c r="G1071" s="435">
        <v>4</v>
      </c>
      <c r="H1071" s="435" t="s">
        <v>900</v>
      </c>
    </row>
    <row r="1072" spans="1:8" ht="13.5">
      <c r="A1072" s="636" t="str">
        <f t="shared" si="16"/>
        <v>カティオーラフットボールクラブＵ－１２　大在_1</v>
      </c>
      <c r="B1072" s="435" t="s">
        <v>3087</v>
      </c>
      <c r="C1072" s="435" t="str">
        <f>("1")</f>
        <v>1</v>
      </c>
      <c r="D1072" s="435" t="s">
        <v>897</v>
      </c>
      <c r="E1072" s="435" t="s">
        <v>3088</v>
      </c>
      <c r="F1072" s="435" t="s">
        <v>3089</v>
      </c>
      <c r="G1072" s="435">
        <v>4</v>
      </c>
      <c r="H1072" s="435" t="s">
        <v>900</v>
      </c>
    </row>
    <row r="1073" spans="1:8" ht="13.5">
      <c r="A1073" s="636" t="str">
        <f t="shared" si="16"/>
        <v>カティオーラフットボールクラブＵ－１２　大在_2</v>
      </c>
      <c r="B1073" s="435" t="s">
        <v>3087</v>
      </c>
      <c r="C1073" s="435" t="str">
        <f>("2")</f>
        <v>2</v>
      </c>
      <c r="D1073" s="435" t="s">
        <v>908</v>
      </c>
      <c r="E1073" s="435" t="s">
        <v>3090</v>
      </c>
      <c r="F1073" s="435" t="s">
        <v>3091</v>
      </c>
      <c r="G1073" s="435">
        <v>5</v>
      </c>
      <c r="H1073" s="435" t="s">
        <v>900</v>
      </c>
    </row>
    <row r="1074" spans="1:8" ht="13.5">
      <c r="A1074" s="636" t="str">
        <f t="shared" si="16"/>
        <v>カティオーラフットボールクラブＵ－１２　大在_3</v>
      </c>
      <c r="B1074" s="435" t="s">
        <v>3087</v>
      </c>
      <c r="C1074" s="435" t="str">
        <f>("3")</f>
        <v>3</v>
      </c>
      <c r="D1074" s="435" t="s">
        <v>901</v>
      </c>
      <c r="E1074" s="435" t="s">
        <v>3092</v>
      </c>
      <c r="F1074" s="435" t="s">
        <v>3093</v>
      </c>
      <c r="G1074" s="435">
        <v>4</v>
      </c>
      <c r="H1074" s="435" t="s">
        <v>900</v>
      </c>
    </row>
    <row r="1075" spans="1:8" ht="13.5">
      <c r="A1075" s="636" t="str">
        <f t="shared" si="16"/>
        <v>カティオーラフットボールクラブＵ－１２　大在_4</v>
      </c>
      <c r="B1075" s="435" t="s">
        <v>3087</v>
      </c>
      <c r="C1075" s="435" t="str">
        <f>("4")</f>
        <v>4</v>
      </c>
      <c r="D1075" s="435" t="s">
        <v>901</v>
      </c>
      <c r="E1075" s="435" t="s">
        <v>3094</v>
      </c>
      <c r="F1075" s="435" t="s">
        <v>3095</v>
      </c>
      <c r="G1075" s="435">
        <v>4</v>
      </c>
      <c r="H1075" s="435" t="s">
        <v>900</v>
      </c>
    </row>
    <row r="1076" spans="1:8" ht="13.5">
      <c r="A1076" s="636" t="str">
        <f t="shared" si="16"/>
        <v>カティオーラフットボールクラブＵ－１２　大在_5</v>
      </c>
      <c r="B1076" s="435" t="s">
        <v>3087</v>
      </c>
      <c r="C1076" s="435" t="str">
        <f>("5")</f>
        <v>5</v>
      </c>
      <c r="D1076" s="435" t="s">
        <v>901</v>
      </c>
      <c r="E1076" s="435" t="s">
        <v>3096</v>
      </c>
      <c r="F1076" s="435" t="s">
        <v>3097</v>
      </c>
      <c r="G1076" s="435">
        <v>5</v>
      </c>
      <c r="H1076" s="435" t="s">
        <v>900</v>
      </c>
    </row>
    <row r="1077" spans="1:8" ht="13.5">
      <c r="A1077" s="636" t="str">
        <f t="shared" si="16"/>
        <v>カティオーラフットボールクラブＵ－１２　大在_6</v>
      </c>
      <c r="B1077" s="435" t="s">
        <v>3087</v>
      </c>
      <c r="C1077" s="435" t="str">
        <f>("6")</f>
        <v>6</v>
      </c>
      <c r="D1077" s="435" t="s">
        <v>901</v>
      </c>
      <c r="E1077" s="435" t="s">
        <v>3098</v>
      </c>
      <c r="F1077" s="435" t="s">
        <v>3099</v>
      </c>
      <c r="G1077" s="435">
        <v>5</v>
      </c>
      <c r="H1077" s="435" t="s">
        <v>900</v>
      </c>
    </row>
    <row r="1078" spans="1:8" ht="13.5">
      <c r="A1078" s="636" t="str">
        <f t="shared" si="16"/>
        <v>カティオーラフットボールクラブＵ－１２　大在_7</v>
      </c>
      <c r="B1078" s="435" t="s">
        <v>3087</v>
      </c>
      <c r="C1078" s="435" t="str">
        <f>("7")</f>
        <v>7</v>
      </c>
      <c r="D1078" s="435" t="s">
        <v>908</v>
      </c>
      <c r="E1078" s="435" t="s">
        <v>3100</v>
      </c>
      <c r="F1078" s="435" t="s">
        <v>3101</v>
      </c>
      <c r="G1078" s="435">
        <v>5</v>
      </c>
      <c r="H1078" s="435" t="s">
        <v>900</v>
      </c>
    </row>
    <row r="1079" spans="1:8" ht="13.5">
      <c r="A1079" s="636" t="str">
        <f t="shared" si="16"/>
        <v>カティオーラフットボールクラブＵ－１２　大在_8</v>
      </c>
      <c r="B1079" s="435" t="s">
        <v>3087</v>
      </c>
      <c r="C1079" s="435" t="str">
        <f>("8")</f>
        <v>8</v>
      </c>
      <c r="D1079" s="435" t="s">
        <v>901</v>
      </c>
      <c r="E1079" s="435" t="s">
        <v>3102</v>
      </c>
      <c r="F1079" s="435" t="s">
        <v>3103</v>
      </c>
      <c r="G1079" s="435">
        <v>5</v>
      </c>
      <c r="H1079" s="435" t="s">
        <v>900</v>
      </c>
    </row>
    <row r="1080" spans="1:8" ht="13.5">
      <c r="A1080" s="636" t="str">
        <f t="shared" si="16"/>
        <v>カティオーラフットボールクラブＵ－１２　大在_9</v>
      </c>
      <c r="B1080" s="435" t="s">
        <v>3087</v>
      </c>
      <c r="C1080" s="435" t="str">
        <f>("9")</f>
        <v>9</v>
      </c>
      <c r="D1080" s="435" t="s">
        <v>926</v>
      </c>
      <c r="E1080" s="435" t="s">
        <v>3104</v>
      </c>
      <c r="F1080" s="435" t="s">
        <v>3105</v>
      </c>
      <c r="G1080" s="435">
        <v>5</v>
      </c>
      <c r="H1080" s="435" t="s">
        <v>900</v>
      </c>
    </row>
    <row r="1081" spans="1:8" ht="13.5">
      <c r="A1081" s="636" t="str">
        <f t="shared" si="16"/>
        <v>カティオーラフットボールクラブＵ－１２　大在_10</v>
      </c>
      <c r="B1081" s="435" t="s">
        <v>3087</v>
      </c>
      <c r="C1081" s="435" t="str">
        <f>("10")</f>
        <v>10</v>
      </c>
      <c r="D1081" s="435" t="s">
        <v>926</v>
      </c>
      <c r="E1081" s="435" t="s">
        <v>3106</v>
      </c>
      <c r="F1081" s="435" t="s">
        <v>3107</v>
      </c>
      <c r="G1081" s="435">
        <v>5</v>
      </c>
      <c r="H1081" s="435" t="s">
        <v>900</v>
      </c>
    </row>
    <row r="1082" spans="1:8" ht="13.5">
      <c r="A1082" s="636" t="str">
        <f t="shared" si="16"/>
        <v>カティオーラフットボールクラブＵ－１２　大在_11</v>
      </c>
      <c r="B1082" s="435" t="s">
        <v>3087</v>
      </c>
      <c r="C1082" s="435" t="str">
        <f>("11")</f>
        <v>11</v>
      </c>
      <c r="D1082" s="435" t="s">
        <v>926</v>
      </c>
      <c r="E1082" s="435" t="s">
        <v>3108</v>
      </c>
      <c r="F1082" s="435" t="s">
        <v>3109</v>
      </c>
      <c r="G1082" s="435">
        <v>5</v>
      </c>
      <c r="H1082" s="435" t="s">
        <v>900</v>
      </c>
    </row>
    <row r="1083" spans="1:9" ht="13.5">
      <c r="A1083" s="636" t="str">
        <f t="shared" si="16"/>
        <v>カティオーラフットボールクラブＵ－１２　大在_12</v>
      </c>
      <c r="B1083" s="435" t="s">
        <v>3087</v>
      </c>
      <c r="C1083" s="435" t="str">
        <f>("12")</f>
        <v>12</v>
      </c>
      <c r="D1083" s="435" t="s">
        <v>897</v>
      </c>
      <c r="E1083" s="435" t="s">
        <v>3110</v>
      </c>
      <c r="F1083" s="435" t="s">
        <v>3111</v>
      </c>
      <c r="G1083" s="435">
        <v>5</v>
      </c>
      <c r="H1083" s="435" t="s">
        <v>900</v>
      </c>
      <c r="I1083" s="435" t="s">
        <v>15</v>
      </c>
    </row>
    <row r="1084" spans="1:8" ht="13.5">
      <c r="A1084" s="636" t="str">
        <f t="shared" si="16"/>
        <v>カティオーラフットボールクラブＵ－１２　大在_13</v>
      </c>
      <c r="B1084" s="435" t="s">
        <v>3087</v>
      </c>
      <c r="C1084" s="435" t="str">
        <f>("13")</f>
        <v>13</v>
      </c>
      <c r="D1084" s="435" t="s">
        <v>926</v>
      </c>
      <c r="E1084" s="435" t="s">
        <v>3112</v>
      </c>
      <c r="F1084" s="435" t="s">
        <v>3113</v>
      </c>
      <c r="G1084" s="435">
        <v>4</v>
      </c>
      <c r="H1084" s="435" t="s">
        <v>900</v>
      </c>
    </row>
    <row r="1085" spans="1:8" ht="13.5">
      <c r="A1085" s="636" t="str">
        <f t="shared" si="16"/>
        <v>カティオーラフットボールクラブＵ－１２　松岡_1</v>
      </c>
      <c r="B1085" s="435" t="s">
        <v>3114</v>
      </c>
      <c r="C1085" s="435" t="str">
        <f>("1")</f>
        <v>1</v>
      </c>
      <c r="D1085" s="435" t="s">
        <v>897</v>
      </c>
      <c r="E1085" s="435" t="s">
        <v>3115</v>
      </c>
      <c r="F1085" s="435" t="s">
        <v>3116</v>
      </c>
      <c r="G1085" s="435">
        <v>5</v>
      </c>
      <c r="H1085" s="435" t="s">
        <v>900</v>
      </c>
    </row>
    <row r="1086" spans="1:8" ht="13.5">
      <c r="A1086" s="636" t="str">
        <f t="shared" si="16"/>
        <v>カティオーラフットボールクラブＵ－１２　松岡_2</v>
      </c>
      <c r="B1086" s="435" t="s">
        <v>3114</v>
      </c>
      <c r="C1086" s="435" t="str">
        <f>("2")</f>
        <v>2</v>
      </c>
      <c r="D1086" s="435" t="s">
        <v>908</v>
      </c>
      <c r="E1086" s="435" t="s">
        <v>3117</v>
      </c>
      <c r="F1086" s="435" t="s">
        <v>3118</v>
      </c>
      <c r="G1086" s="435">
        <v>5</v>
      </c>
      <c r="H1086" s="435" t="s">
        <v>900</v>
      </c>
    </row>
    <row r="1087" spans="1:8" ht="13.5">
      <c r="A1087" s="636" t="str">
        <f t="shared" si="16"/>
        <v>カティオーラフットボールクラブＵ－１２　松岡_3</v>
      </c>
      <c r="B1087" s="435" t="s">
        <v>3114</v>
      </c>
      <c r="C1087" s="435" t="str">
        <f>("3")</f>
        <v>3</v>
      </c>
      <c r="D1087" s="435" t="s">
        <v>908</v>
      </c>
      <c r="E1087" s="435" t="s">
        <v>3119</v>
      </c>
      <c r="F1087" s="435" t="s">
        <v>3120</v>
      </c>
      <c r="G1087" s="435">
        <v>5</v>
      </c>
      <c r="H1087" s="435" t="s">
        <v>900</v>
      </c>
    </row>
    <row r="1088" spans="1:8" ht="13.5">
      <c r="A1088" s="636" t="str">
        <f t="shared" si="16"/>
        <v>カティオーラフットボールクラブＵ－１２　松岡_4</v>
      </c>
      <c r="B1088" s="435" t="s">
        <v>3114</v>
      </c>
      <c r="C1088" s="435" t="str">
        <f>("4")</f>
        <v>4</v>
      </c>
      <c r="D1088" s="435" t="s">
        <v>926</v>
      </c>
      <c r="E1088" s="435" t="s">
        <v>3121</v>
      </c>
      <c r="F1088" s="435" t="s">
        <v>3122</v>
      </c>
      <c r="G1088" s="435">
        <v>5</v>
      </c>
      <c r="H1088" s="435" t="s">
        <v>900</v>
      </c>
    </row>
    <row r="1089" spans="1:8" ht="13.5">
      <c r="A1089" s="636" t="str">
        <f aca="true" t="shared" si="17" ref="A1089:A1152">CONCATENATE(B1089,"_",C1089)</f>
        <v>カティオーラフットボールクラブＵ－１２　松岡_5</v>
      </c>
      <c r="B1089" s="435" t="s">
        <v>3114</v>
      </c>
      <c r="C1089" s="435" t="str">
        <f>("5")</f>
        <v>5</v>
      </c>
      <c r="D1089" s="435" t="s">
        <v>908</v>
      </c>
      <c r="E1089" s="435" t="s">
        <v>3123</v>
      </c>
      <c r="F1089" s="435" t="s">
        <v>3124</v>
      </c>
      <c r="G1089" s="435">
        <v>5</v>
      </c>
      <c r="H1089" s="435" t="s">
        <v>900</v>
      </c>
    </row>
    <row r="1090" spans="1:8" ht="13.5">
      <c r="A1090" s="636" t="str">
        <f t="shared" si="17"/>
        <v>カティオーラフットボールクラブＵ－１２　松岡_6</v>
      </c>
      <c r="B1090" s="435" t="s">
        <v>3114</v>
      </c>
      <c r="C1090" s="435" t="str">
        <f>("6")</f>
        <v>6</v>
      </c>
      <c r="D1090" s="435" t="s">
        <v>901</v>
      </c>
      <c r="E1090" s="435" t="s">
        <v>3125</v>
      </c>
      <c r="F1090" s="435" t="s">
        <v>3126</v>
      </c>
      <c r="G1090" s="435">
        <v>5</v>
      </c>
      <c r="H1090" s="435" t="s">
        <v>900</v>
      </c>
    </row>
    <row r="1091" spans="1:8" ht="13.5">
      <c r="A1091" s="636" t="str">
        <f t="shared" si="17"/>
        <v>カティオーラフットボールクラブＵ－１２　松岡_7</v>
      </c>
      <c r="B1091" s="435" t="s">
        <v>3114</v>
      </c>
      <c r="C1091" s="435" t="str">
        <f>("7")</f>
        <v>7</v>
      </c>
      <c r="D1091" s="435" t="s">
        <v>901</v>
      </c>
      <c r="E1091" s="435" t="s">
        <v>3127</v>
      </c>
      <c r="F1091" s="435" t="s">
        <v>3128</v>
      </c>
      <c r="G1091" s="435">
        <v>4</v>
      </c>
      <c r="H1091" s="435" t="s">
        <v>900</v>
      </c>
    </row>
    <row r="1092" spans="1:8" ht="13.5">
      <c r="A1092" s="636" t="str">
        <f t="shared" si="17"/>
        <v>カティオーラフットボールクラブＵ－１２　松岡_8</v>
      </c>
      <c r="B1092" s="435" t="s">
        <v>3114</v>
      </c>
      <c r="C1092" s="435" t="str">
        <f>("8")</f>
        <v>8</v>
      </c>
      <c r="D1092" s="435" t="s">
        <v>901</v>
      </c>
      <c r="E1092" s="435" t="s">
        <v>3129</v>
      </c>
      <c r="F1092" s="435" t="s">
        <v>3130</v>
      </c>
      <c r="G1092" s="435">
        <v>5</v>
      </c>
      <c r="H1092" s="435" t="s">
        <v>900</v>
      </c>
    </row>
    <row r="1093" spans="1:8" ht="13.5">
      <c r="A1093" s="636" t="str">
        <f t="shared" si="17"/>
        <v>カティオーラフットボールクラブＵ－１２　松岡_9</v>
      </c>
      <c r="B1093" s="435" t="s">
        <v>3114</v>
      </c>
      <c r="C1093" s="435" t="str">
        <f>("9")</f>
        <v>9</v>
      </c>
      <c r="D1093" s="435" t="s">
        <v>901</v>
      </c>
      <c r="E1093" s="435" t="s">
        <v>3131</v>
      </c>
      <c r="F1093" s="435" t="s">
        <v>3132</v>
      </c>
      <c r="G1093" s="435">
        <v>5</v>
      </c>
      <c r="H1093" s="435" t="s">
        <v>900</v>
      </c>
    </row>
    <row r="1094" spans="1:8" ht="13.5">
      <c r="A1094" s="636" t="str">
        <f t="shared" si="17"/>
        <v>カティオーラフットボールクラブＵ－１２　松岡_10</v>
      </c>
      <c r="B1094" s="435" t="s">
        <v>3114</v>
      </c>
      <c r="C1094" s="435" t="str">
        <f>("10")</f>
        <v>10</v>
      </c>
      <c r="D1094" s="435" t="s">
        <v>926</v>
      </c>
      <c r="E1094" s="435" t="s">
        <v>3133</v>
      </c>
      <c r="F1094" s="435" t="s">
        <v>3134</v>
      </c>
      <c r="G1094" s="435">
        <v>5</v>
      </c>
      <c r="H1094" s="435" t="s">
        <v>911</v>
      </c>
    </row>
    <row r="1095" spans="1:9" ht="13.5">
      <c r="A1095" s="636" t="str">
        <f t="shared" si="17"/>
        <v>カティオーラフットボールクラブＵ－１２　松岡_11</v>
      </c>
      <c r="B1095" s="435" t="s">
        <v>3114</v>
      </c>
      <c r="C1095" s="435" t="str">
        <f>("11")</f>
        <v>11</v>
      </c>
      <c r="D1095" s="435" t="s">
        <v>901</v>
      </c>
      <c r="E1095" s="435" t="s">
        <v>3135</v>
      </c>
      <c r="F1095" s="435" t="s">
        <v>3136</v>
      </c>
      <c r="G1095" s="435">
        <v>5</v>
      </c>
      <c r="H1095" s="435" t="s">
        <v>911</v>
      </c>
      <c r="I1095" s="435" t="s">
        <v>15</v>
      </c>
    </row>
    <row r="1096" spans="1:8" ht="13.5">
      <c r="A1096" s="636" t="str">
        <f t="shared" si="17"/>
        <v>カティオーラフットボールクラブＵ－１２　松岡_12</v>
      </c>
      <c r="B1096" s="435" t="s">
        <v>3114</v>
      </c>
      <c r="C1096" s="435" t="str">
        <f>("12")</f>
        <v>12</v>
      </c>
      <c r="D1096" s="435" t="s">
        <v>897</v>
      </c>
      <c r="E1096" s="435" t="s">
        <v>3137</v>
      </c>
      <c r="F1096" s="435" t="s">
        <v>3138</v>
      </c>
      <c r="G1096" s="435">
        <v>4</v>
      </c>
      <c r="H1096" s="435" t="s">
        <v>900</v>
      </c>
    </row>
    <row r="1097" spans="1:8" ht="13.5">
      <c r="A1097" s="636" t="str">
        <f t="shared" si="17"/>
        <v>森岡サッカースポーツ少年団_1</v>
      </c>
      <c r="B1097" s="435" t="s">
        <v>352</v>
      </c>
      <c r="C1097" s="435" t="str">
        <f>("1")</f>
        <v>1</v>
      </c>
      <c r="D1097" s="435" t="s">
        <v>897</v>
      </c>
      <c r="E1097" s="435" t="s">
        <v>3139</v>
      </c>
      <c r="F1097" s="435" t="s">
        <v>3140</v>
      </c>
      <c r="G1097" s="435">
        <v>5</v>
      </c>
      <c r="H1097" s="435" t="s">
        <v>900</v>
      </c>
    </row>
    <row r="1098" spans="1:8" ht="13.5">
      <c r="A1098" s="636" t="str">
        <f t="shared" si="17"/>
        <v>森岡サッカースポーツ少年団_2</v>
      </c>
      <c r="B1098" s="435" t="s">
        <v>352</v>
      </c>
      <c r="C1098" s="435" t="str">
        <f>("2")</f>
        <v>2</v>
      </c>
      <c r="D1098" s="435" t="s">
        <v>901</v>
      </c>
      <c r="E1098" s="435" t="s">
        <v>3141</v>
      </c>
      <c r="F1098" s="435" t="s">
        <v>3142</v>
      </c>
      <c r="G1098" s="435">
        <v>4</v>
      </c>
      <c r="H1098" s="435" t="s">
        <v>900</v>
      </c>
    </row>
    <row r="1099" spans="1:8" ht="13.5">
      <c r="A1099" s="636" t="str">
        <f t="shared" si="17"/>
        <v>森岡サッカースポーツ少年団_3</v>
      </c>
      <c r="B1099" s="435" t="s">
        <v>352</v>
      </c>
      <c r="C1099" s="435" t="str">
        <f>("3")</f>
        <v>3</v>
      </c>
      <c r="D1099" s="435" t="s">
        <v>908</v>
      </c>
      <c r="E1099" s="435" t="s">
        <v>3143</v>
      </c>
      <c r="F1099" s="435" t="s">
        <v>3144</v>
      </c>
      <c r="G1099" s="435">
        <v>5</v>
      </c>
      <c r="H1099" s="435" t="s">
        <v>900</v>
      </c>
    </row>
    <row r="1100" spans="1:8" ht="13.5">
      <c r="A1100" s="636" t="str">
        <f t="shared" si="17"/>
        <v>森岡サッカースポーツ少年団_4</v>
      </c>
      <c r="B1100" s="435" t="s">
        <v>352</v>
      </c>
      <c r="C1100" s="435" t="str">
        <f>("4")</f>
        <v>4</v>
      </c>
      <c r="D1100" s="435" t="s">
        <v>901</v>
      </c>
      <c r="E1100" s="435" t="s">
        <v>3145</v>
      </c>
      <c r="F1100" s="435" t="s">
        <v>3146</v>
      </c>
      <c r="G1100" s="435">
        <v>4</v>
      </c>
      <c r="H1100" s="435" t="s">
        <v>900</v>
      </c>
    </row>
    <row r="1101" spans="1:8" ht="13.5">
      <c r="A1101" s="636" t="str">
        <f t="shared" si="17"/>
        <v>森岡サッカースポーツ少年団_5</v>
      </c>
      <c r="B1101" s="435" t="s">
        <v>352</v>
      </c>
      <c r="C1101" s="435" t="str">
        <f>("5")</f>
        <v>5</v>
      </c>
      <c r="D1101" s="435" t="s">
        <v>901</v>
      </c>
      <c r="E1101" s="435" t="s">
        <v>3147</v>
      </c>
      <c r="F1101" s="435" t="s">
        <v>3148</v>
      </c>
      <c r="G1101" s="435">
        <v>5</v>
      </c>
      <c r="H1101" s="435" t="s">
        <v>900</v>
      </c>
    </row>
    <row r="1102" spans="1:8" ht="13.5">
      <c r="A1102" s="636" t="str">
        <f t="shared" si="17"/>
        <v>森岡サッカースポーツ少年団_6</v>
      </c>
      <c r="B1102" s="435" t="s">
        <v>352</v>
      </c>
      <c r="C1102" s="435" t="str">
        <f>("6")</f>
        <v>6</v>
      </c>
      <c r="D1102" s="435" t="s">
        <v>908</v>
      </c>
      <c r="E1102" s="435" t="s">
        <v>3149</v>
      </c>
      <c r="F1102" s="435" t="s">
        <v>3150</v>
      </c>
      <c r="G1102" s="435">
        <v>5</v>
      </c>
      <c r="H1102" s="435" t="s">
        <v>900</v>
      </c>
    </row>
    <row r="1103" spans="1:8" ht="13.5">
      <c r="A1103" s="636" t="str">
        <f t="shared" si="17"/>
        <v>森岡サッカースポーツ少年団_7</v>
      </c>
      <c r="B1103" s="435" t="s">
        <v>352</v>
      </c>
      <c r="C1103" s="435" t="str">
        <f>("7")</f>
        <v>7</v>
      </c>
      <c r="D1103" s="435" t="s">
        <v>901</v>
      </c>
      <c r="E1103" s="435" t="s">
        <v>3151</v>
      </c>
      <c r="F1103" s="435" t="s">
        <v>3152</v>
      </c>
      <c r="G1103" s="435">
        <v>5</v>
      </c>
      <c r="H1103" s="435" t="s">
        <v>900</v>
      </c>
    </row>
    <row r="1104" spans="1:9" ht="13.5">
      <c r="A1104" s="636" t="str">
        <f t="shared" si="17"/>
        <v>森岡サッカースポーツ少年団_8</v>
      </c>
      <c r="B1104" s="435" t="s">
        <v>352</v>
      </c>
      <c r="C1104" s="435" t="str">
        <f>("8")</f>
        <v>8</v>
      </c>
      <c r="D1104" s="435" t="s">
        <v>908</v>
      </c>
      <c r="E1104" s="435" t="s">
        <v>3153</v>
      </c>
      <c r="F1104" s="435" t="s">
        <v>3154</v>
      </c>
      <c r="G1104" s="435">
        <v>5</v>
      </c>
      <c r="H1104" s="435" t="s">
        <v>900</v>
      </c>
      <c r="I1104" s="435" t="s">
        <v>15</v>
      </c>
    </row>
    <row r="1105" spans="1:8" ht="13.5">
      <c r="A1105" s="636" t="str">
        <f t="shared" si="17"/>
        <v>森岡サッカースポーツ少年団_9</v>
      </c>
      <c r="B1105" s="435" t="s">
        <v>352</v>
      </c>
      <c r="C1105" s="435" t="str">
        <f>("9")</f>
        <v>9</v>
      </c>
      <c r="D1105" s="435" t="s">
        <v>901</v>
      </c>
      <c r="E1105" s="435" t="s">
        <v>3155</v>
      </c>
      <c r="F1105" s="435" t="s">
        <v>3156</v>
      </c>
      <c r="G1105" s="435">
        <v>5</v>
      </c>
      <c r="H1105" s="435" t="s">
        <v>900</v>
      </c>
    </row>
    <row r="1106" spans="1:8" ht="13.5">
      <c r="A1106" s="636" t="str">
        <f t="shared" si="17"/>
        <v>森岡サッカースポーツ少年団_11</v>
      </c>
      <c r="B1106" s="435" t="s">
        <v>352</v>
      </c>
      <c r="C1106" s="435" t="str">
        <f>("11")</f>
        <v>11</v>
      </c>
      <c r="D1106" s="435" t="s">
        <v>926</v>
      </c>
      <c r="E1106" s="435" t="s">
        <v>3157</v>
      </c>
      <c r="F1106" s="435" t="s">
        <v>3158</v>
      </c>
      <c r="G1106" s="435">
        <v>4</v>
      </c>
      <c r="H1106" s="435" t="s">
        <v>900</v>
      </c>
    </row>
    <row r="1107" spans="1:8" ht="13.5">
      <c r="A1107" s="636" t="str">
        <f t="shared" si="17"/>
        <v>森岡サッカースポーツ少年団_12</v>
      </c>
      <c r="B1107" s="435" t="s">
        <v>352</v>
      </c>
      <c r="C1107" s="435" t="str">
        <f>("12")</f>
        <v>12</v>
      </c>
      <c r="D1107" s="435" t="s">
        <v>926</v>
      </c>
      <c r="E1107" s="435" t="s">
        <v>3159</v>
      </c>
      <c r="F1107" s="435" t="s">
        <v>3160</v>
      </c>
      <c r="G1107" s="435">
        <v>5</v>
      </c>
      <c r="H1107" s="435" t="s">
        <v>900</v>
      </c>
    </row>
    <row r="1108" spans="1:8" ht="13.5">
      <c r="A1108" s="636" t="str">
        <f t="shared" si="17"/>
        <v>由布川サッカースポーツ少年団_1</v>
      </c>
      <c r="B1108" s="435" t="s">
        <v>354</v>
      </c>
      <c r="C1108" s="435" t="str">
        <f>("1")</f>
        <v>1</v>
      </c>
      <c r="D1108" s="435" t="s">
        <v>897</v>
      </c>
      <c r="E1108" s="435" t="s">
        <v>3161</v>
      </c>
      <c r="F1108" s="435" t="s">
        <v>3162</v>
      </c>
      <c r="G1108" s="435">
        <v>4</v>
      </c>
      <c r="H1108" s="435" t="s">
        <v>900</v>
      </c>
    </row>
    <row r="1109" spans="1:8" ht="13.5">
      <c r="A1109" s="636" t="str">
        <f t="shared" si="17"/>
        <v>由布川サッカースポーツ少年団_2</v>
      </c>
      <c r="B1109" s="435" t="s">
        <v>354</v>
      </c>
      <c r="C1109" s="435" t="str">
        <f>("2")</f>
        <v>2</v>
      </c>
      <c r="D1109" s="435" t="s">
        <v>901</v>
      </c>
      <c r="E1109" s="435" t="s">
        <v>3163</v>
      </c>
      <c r="F1109" s="435" t="s">
        <v>3164</v>
      </c>
      <c r="G1109" s="435">
        <v>4</v>
      </c>
      <c r="H1109" s="435" t="s">
        <v>900</v>
      </c>
    </row>
    <row r="1110" spans="1:8" ht="13.5">
      <c r="A1110" s="636" t="str">
        <f t="shared" si="17"/>
        <v>由布川サッカースポーツ少年団_3</v>
      </c>
      <c r="B1110" s="435" t="s">
        <v>354</v>
      </c>
      <c r="C1110" s="435" t="str">
        <f>("3")</f>
        <v>3</v>
      </c>
      <c r="D1110" s="435" t="s">
        <v>901</v>
      </c>
      <c r="E1110" s="435" t="s">
        <v>3165</v>
      </c>
      <c r="F1110" s="435" t="s">
        <v>3166</v>
      </c>
      <c r="G1110" s="435">
        <v>4</v>
      </c>
      <c r="H1110" s="435" t="s">
        <v>900</v>
      </c>
    </row>
    <row r="1111" spans="1:8" ht="13.5">
      <c r="A1111" s="636" t="str">
        <f t="shared" si="17"/>
        <v>由布川サッカースポーツ少年団_4</v>
      </c>
      <c r="B1111" s="435" t="s">
        <v>354</v>
      </c>
      <c r="C1111" s="435" t="str">
        <f>("4")</f>
        <v>4</v>
      </c>
      <c r="D1111" s="435" t="s">
        <v>908</v>
      </c>
      <c r="E1111" s="435" t="s">
        <v>3167</v>
      </c>
      <c r="F1111" s="435" t="s">
        <v>3168</v>
      </c>
      <c r="G1111" s="435">
        <v>5</v>
      </c>
      <c r="H1111" s="435" t="s">
        <v>900</v>
      </c>
    </row>
    <row r="1112" spans="1:8" ht="13.5">
      <c r="A1112" s="636" t="str">
        <f t="shared" si="17"/>
        <v>由布川サッカースポーツ少年団_5</v>
      </c>
      <c r="B1112" s="435" t="s">
        <v>354</v>
      </c>
      <c r="C1112" s="435" t="str">
        <f>("5")</f>
        <v>5</v>
      </c>
      <c r="D1112" s="435" t="s">
        <v>908</v>
      </c>
      <c r="E1112" s="435" t="s">
        <v>3169</v>
      </c>
      <c r="F1112" s="435" t="s">
        <v>3170</v>
      </c>
      <c r="G1112" s="435">
        <v>4</v>
      </c>
      <c r="H1112" s="435" t="s">
        <v>900</v>
      </c>
    </row>
    <row r="1113" spans="1:8" ht="13.5">
      <c r="A1113" s="636" t="str">
        <f t="shared" si="17"/>
        <v>由布川サッカースポーツ少年団_7</v>
      </c>
      <c r="B1113" s="435" t="s">
        <v>354</v>
      </c>
      <c r="C1113" s="435" t="str">
        <f>("7")</f>
        <v>7</v>
      </c>
      <c r="D1113" s="435" t="s">
        <v>908</v>
      </c>
      <c r="E1113" s="435" t="s">
        <v>3171</v>
      </c>
      <c r="F1113" s="435" t="s">
        <v>3172</v>
      </c>
      <c r="G1113" s="435">
        <v>4</v>
      </c>
      <c r="H1113" s="435" t="s">
        <v>900</v>
      </c>
    </row>
    <row r="1114" spans="1:9" ht="13.5">
      <c r="A1114" s="636" t="str">
        <f t="shared" si="17"/>
        <v>由布川サッカースポーツ少年団_8</v>
      </c>
      <c r="B1114" s="435" t="s">
        <v>354</v>
      </c>
      <c r="C1114" s="435" t="str">
        <f>("8")</f>
        <v>8</v>
      </c>
      <c r="D1114" s="435" t="s">
        <v>926</v>
      </c>
      <c r="E1114" s="435" t="s">
        <v>3173</v>
      </c>
      <c r="F1114" s="435" t="s">
        <v>3174</v>
      </c>
      <c r="G1114" s="435">
        <v>5</v>
      </c>
      <c r="H1114" s="435" t="s">
        <v>900</v>
      </c>
      <c r="I1114" s="435" t="s">
        <v>15</v>
      </c>
    </row>
    <row r="1115" spans="1:8" ht="13.5">
      <c r="A1115" s="636" t="str">
        <f t="shared" si="17"/>
        <v>由布川サッカースポーツ少年団_9</v>
      </c>
      <c r="B1115" s="435" t="s">
        <v>354</v>
      </c>
      <c r="C1115" s="435" t="str">
        <f>("9")</f>
        <v>9</v>
      </c>
      <c r="D1115" s="435" t="s">
        <v>901</v>
      </c>
      <c r="E1115" s="435" t="s">
        <v>3175</v>
      </c>
      <c r="F1115" s="435" t="s">
        <v>3176</v>
      </c>
      <c r="G1115" s="435">
        <v>4</v>
      </c>
      <c r="H1115" s="435" t="s">
        <v>900</v>
      </c>
    </row>
    <row r="1116" spans="1:8" ht="13.5">
      <c r="A1116" s="636" t="str">
        <f t="shared" si="17"/>
        <v>由布川サッカースポーツ少年団_10</v>
      </c>
      <c r="B1116" s="435" t="s">
        <v>354</v>
      </c>
      <c r="C1116" s="435" t="str">
        <f>("10")</f>
        <v>10</v>
      </c>
      <c r="D1116" s="435" t="s">
        <v>926</v>
      </c>
      <c r="E1116" s="435" t="s">
        <v>3177</v>
      </c>
      <c r="F1116" s="435" t="s">
        <v>3178</v>
      </c>
      <c r="G1116" s="435">
        <v>4</v>
      </c>
      <c r="H1116" s="435" t="s">
        <v>900</v>
      </c>
    </row>
    <row r="1117" spans="1:8" ht="13.5">
      <c r="A1117" s="636" t="str">
        <f t="shared" si="17"/>
        <v>由布川サッカースポーツ少年団_11</v>
      </c>
      <c r="B1117" s="435" t="s">
        <v>354</v>
      </c>
      <c r="C1117" s="435" t="str">
        <f>("11")</f>
        <v>11</v>
      </c>
      <c r="D1117" s="435" t="s">
        <v>926</v>
      </c>
      <c r="E1117" s="435" t="s">
        <v>3179</v>
      </c>
      <c r="F1117" s="435" t="s">
        <v>3180</v>
      </c>
      <c r="G1117" s="435">
        <v>4</v>
      </c>
      <c r="H1117" s="435" t="s">
        <v>900</v>
      </c>
    </row>
    <row r="1118" spans="1:8" ht="13.5">
      <c r="A1118" s="636" t="str">
        <f t="shared" si="17"/>
        <v>由布川サッカースポーツ少年団_12</v>
      </c>
      <c r="B1118" s="435" t="s">
        <v>354</v>
      </c>
      <c r="C1118" s="435" t="str">
        <f>("12")</f>
        <v>12</v>
      </c>
      <c r="D1118" s="435" t="s">
        <v>926</v>
      </c>
      <c r="E1118" s="435" t="s">
        <v>3181</v>
      </c>
      <c r="F1118" s="435" t="s">
        <v>3182</v>
      </c>
      <c r="G1118" s="435">
        <v>4</v>
      </c>
      <c r="H1118" s="435" t="s">
        <v>900</v>
      </c>
    </row>
    <row r="1119" spans="1:8" ht="13.5">
      <c r="A1119" s="636" t="str">
        <f t="shared" si="17"/>
        <v>由布川サッカースポーツ少年団_13</v>
      </c>
      <c r="B1119" s="435" t="s">
        <v>354</v>
      </c>
      <c r="C1119" s="435" t="str">
        <f>("13")</f>
        <v>13</v>
      </c>
      <c r="D1119" s="435" t="s">
        <v>908</v>
      </c>
      <c r="E1119" s="435" t="s">
        <v>3183</v>
      </c>
      <c r="F1119" s="435" t="s">
        <v>3184</v>
      </c>
      <c r="G1119" s="435">
        <v>4</v>
      </c>
      <c r="H1119" s="435" t="s">
        <v>900</v>
      </c>
    </row>
    <row r="1120" spans="1:8" ht="13.5">
      <c r="A1120" s="636" t="str">
        <f t="shared" si="17"/>
        <v>由布川サッカースポーツ少年団_16</v>
      </c>
      <c r="B1120" s="435" t="s">
        <v>354</v>
      </c>
      <c r="C1120" s="435" t="str">
        <f>("16")</f>
        <v>16</v>
      </c>
      <c r="D1120" s="435" t="s">
        <v>897</v>
      </c>
      <c r="E1120" s="435" t="s">
        <v>3185</v>
      </c>
      <c r="F1120" s="435" t="s">
        <v>3186</v>
      </c>
      <c r="G1120" s="435">
        <v>4</v>
      </c>
      <c r="H1120" s="435" t="s">
        <v>900</v>
      </c>
    </row>
    <row r="1121" spans="1:8" ht="13.5">
      <c r="A1121" s="636" t="str">
        <f t="shared" si="17"/>
        <v>ＫＩＮＧＳ　ＦＯＯＴＢＡＬＬＣＬＵＢ　Ｕ－１２_1</v>
      </c>
      <c r="B1121" s="435" t="s">
        <v>37</v>
      </c>
      <c r="C1121" s="435" t="str">
        <f>("1")</f>
        <v>1</v>
      </c>
      <c r="D1121" s="435" t="s">
        <v>897</v>
      </c>
      <c r="E1121" s="435" t="s">
        <v>3187</v>
      </c>
      <c r="F1121" s="435" t="s">
        <v>3188</v>
      </c>
      <c r="G1121" s="435">
        <v>5</v>
      </c>
      <c r="H1121" s="435" t="s">
        <v>900</v>
      </c>
    </row>
    <row r="1122" spans="1:8" ht="13.5">
      <c r="A1122" s="636" t="str">
        <f t="shared" si="17"/>
        <v>ＫＩＮＧＳ　ＦＯＯＴＢＡＬＬＣＬＵＢ　Ｕ－１２_3</v>
      </c>
      <c r="B1122" s="435" t="s">
        <v>37</v>
      </c>
      <c r="C1122" s="435" t="str">
        <f>("3")</f>
        <v>3</v>
      </c>
      <c r="D1122" s="435" t="s">
        <v>901</v>
      </c>
      <c r="E1122" s="435" t="s">
        <v>3189</v>
      </c>
      <c r="F1122" s="435" t="s">
        <v>3190</v>
      </c>
      <c r="G1122" s="435">
        <v>5</v>
      </c>
      <c r="H1122" s="435" t="s">
        <v>900</v>
      </c>
    </row>
    <row r="1123" spans="1:8" ht="13.5">
      <c r="A1123" s="636" t="str">
        <f t="shared" si="17"/>
        <v>ＫＩＮＧＳ　ＦＯＯＴＢＡＬＬＣＬＵＢ　Ｕ－１２_4</v>
      </c>
      <c r="B1123" s="435" t="s">
        <v>37</v>
      </c>
      <c r="C1123" s="435" t="str">
        <f>("4")</f>
        <v>4</v>
      </c>
      <c r="D1123" s="435" t="s">
        <v>901</v>
      </c>
      <c r="E1123" s="435" t="s">
        <v>3191</v>
      </c>
      <c r="F1123" s="435" t="s">
        <v>1861</v>
      </c>
      <c r="G1123" s="435">
        <v>4</v>
      </c>
      <c r="H1123" s="435" t="s">
        <v>900</v>
      </c>
    </row>
    <row r="1124" spans="1:8" ht="13.5">
      <c r="A1124" s="636" t="str">
        <f t="shared" si="17"/>
        <v>ＫＩＮＧＳ　ＦＯＯＴＢＡＬＬＣＬＵＢ　Ｕ－１２_5</v>
      </c>
      <c r="B1124" s="435" t="s">
        <v>37</v>
      </c>
      <c r="C1124" s="435" t="str">
        <f>("5")</f>
        <v>5</v>
      </c>
      <c r="D1124" s="435" t="s">
        <v>901</v>
      </c>
      <c r="E1124" s="435" t="s">
        <v>3192</v>
      </c>
      <c r="F1124" s="435" t="s">
        <v>3193</v>
      </c>
      <c r="G1124" s="435">
        <v>5</v>
      </c>
      <c r="H1124" s="435" t="s">
        <v>900</v>
      </c>
    </row>
    <row r="1125" spans="1:8" ht="13.5">
      <c r="A1125" s="636" t="str">
        <f t="shared" si="17"/>
        <v>ＫＩＮＧＳ　ＦＯＯＴＢＡＬＬＣＬＵＢ　Ｕ－１２_6</v>
      </c>
      <c r="B1125" s="435" t="s">
        <v>37</v>
      </c>
      <c r="C1125" s="435" t="str">
        <f>("6")</f>
        <v>6</v>
      </c>
      <c r="D1125" s="435" t="s">
        <v>908</v>
      </c>
      <c r="E1125" s="435" t="s">
        <v>3194</v>
      </c>
      <c r="F1125" s="435" t="s">
        <v>3195</v>
      </c>
      <c r="G1125" s="435">
        <v>5</v>
      </c>
      <c r="H1125" s="435" t="s">
        <v>900</v>
      </c>
    </row>
    <row r="1126" spans="1:9" ht="13.5">
      <c r="A1126" s="636" t="str">
        <f t="shared" si="17"/>
        <v>ＫＩＮＧＳ　ＦＯＯＴＢＡＬＬＣＬＵＢ　Ｕ－１２_7</v>
      </c>
      <c r="B1126" s="435" t="s">
        <v>37</v>
      </c>
      <c r="C1126" s="435" t="str">
        <f>("7")</f>
        <v>7</v>
      </c>
      <c r="D1126" s="435" t="s">
        <v>901</v>
      </c>
      <c r="E1126" s="435" t="s">
        <v>3196</v>
      </c>
      <c r="F1126" s="435" t="s">
        <v>3197</v>
      </c>
      <c r="G1126" s="435">
        <v>5</v>
      </c>
      <c r="H1126" s="435" t="s">
        <v>900</v>
      </c>
      <c r="I1126" s="435" t="s">
        <v>15</v>
      </c>
    </row>
    <row r="1127" spans="1:8" ht="13.5">
      <c r="A1127" s="636" t="str">
        <f t="shared" si="17"/>
        <v>ＫＩＮＧＳ　ＦＯＯＴＢＡＬＬＣＬＵＢ　Ｕ－１２_8</v>
      </c>
      <c r="B1127" s="435" t="s">
        <v>37</v>
      </c>
      <c r="C1127" s="435" t="str">
        <f>("8")</f>
        <v>8</v>
      </c>
      <c r="D1127" s="435" t="s">
        <v>908</v>
      </c>
      <c r="E1127" s="435" t="s">
        <v>3198</v>
      </c>
      <c r="F1127" s="435" t="s">
        <v>3199</v>
      </c>
      <c r="G1127" s="435">
        <v>5</v>
      </c>
      <c r="H1127" s="435" t="s">
        <v>900</v>
      </c>
    </row>
    <row r="1128" spans="1:8" ht="13.5">
      <c r="A1128" s="636" t="str">
        <f t="shared" si="17"/>
        <v>ＫＩＮＧＳ　ＦＯＯＴＢＡＬＬＣＬＵＢ　Ｕ－１２_9</v>
      </c>
      <c r="B1128" s="435" t="s">
        <v>37</v>
      </c>
      <c r="C1128" s="435" t="str">
        <f>("9")</f>
        <v>9</v>
      </c>
      <c r="D1128" s="435" t="s">
        <v>926</v>
      </c>
      <c r="E1128" s="435" t="s">
        <v>3200</v>
      </c>
      <c r="F1128" s="435" t="s">
        <v>3201</v>
      </c>
      <c r="G1128" s="435">
        <v>5</v>
      </c>
      <c r="H1128" s="435" t="s">
        <v>900</v>
      </c>
    </row>
    <row r="1129" spans="1:8" ht="13.5">
      <c r="A1129" s="636" t="str">
        <f t="shared" si="17"/>
        <v>ＫＩＮＧＳ　ＦＯＯＴＢＡＬＬＣＬＵＢ　Ｕ－１２_10</v>
      </c>
      <c r="B1129" s="435" t="s">
        <v>37</v>
      </c>
      <c r="C1129" s="435" t="str">
        <f>("10")</f>
        <v>10</v>
      </c>
      <c r="D1129" s="435" t="s">
        <v>926</v>
      </c>
      <c r="E1129" s="435" t="s">
        <v>3202</v>
      </c>
      <c r="F1129" s="435" t="s">
        <v>3203</v>
      </c>
      <c r="G1129" s="435">
        <v>5</v>
      </c>
      <c r="H1129" s="435" t="s">
        <v>900</v>
      </c>
    </row>
    <row r="1130" spans="1:8" ht="13.5">
      <c r="A1130" s="636" t="str">
        <f t="shared" si="17"/>
        <v>ＫＩＮＧＳ　ＦＯＯＴＢＡＬＬＣＬＵＢ　Ｕ－１２_11</v>
      </c>
      <c r="B1130" s="435" t="s">
        <v>37</v>
      </c>
      <c r="C1130" s="435" t="str">
        <f>("11")</f>
        <v>11</v>
      </c>
      <c r="D1130" s="435" t="s">
        <v>901</v>
      </c>
      <c r="E1130" s="435" t="s">
        <v>3204</v>
      </c>
      <c r="F1130" s="435" t="s">
        <v>3205</v>
      </c>
      <c r="G1130" s="435">
        <v>5</v>
      </c>
      <c r="H1130" s="435" t="s">
        <v>900</v>
      </c>
    </row>
    <row r="1131" spans="1:8" ht="13.5">
      <c r="A1131" s="636" t="str">
        <f t="shared" si="17"/>
        <v>ＫＩＮＧＳ　ＦＯＯＴＢＡＬＬＣＬＵＢ　Ｕ－１２_12</v>
      </c>
      <c r="B1131" s="435" t="s">
        <v>37</v>
      </c>
      <c r="C1131" s="435" t="str">
        <f>("12")</f>
        <v>12</v>
      </c>
      <c r="D1131" s="435" t="s">
        <v>897</v>
      </c>
      <c r="E1131" s="435" t="s">
        <v>3206</v>
      </c>
      <c r="F1131" s="435" t="s">
        <v>3207</v>
      </c>
      <c r="G1131" s="435">
        <v>4</v>
      </c>
      <c r="H1131" s="435" t="s">
        <v>900</v>
      </c>
    </row>
    <row r="1132" spans="1:8" ht="13.5">
      <c r="A1132" s="636" t="str">
        <f t="shared" si="17"/>
        <v>ＫＩＮＧＳ　ＦＯＯＴＢＡＬＬＣＬＵＢ　Ｕ－１２_13</v>
      </c>
      <c r="B1132" s="435" t="s">
        <v>37</v>
      </c>
      <c r="C1132" s="435" t="str">
        <f>("13")</f>
        <v>13</v>
      </c>
      <c r="D1132" s="435" t="s">
        <v>926</v>
      </c>
      <c r="E1132" s="435" t="s">
        <v>3208</v>
      </c>
      <c r="F1132" s="435" t="s">
        <v>3209</v>
      </c>
      <c r="G1132" s="435">
        <v>5</v>
      </c>
      <c r="H1132" s="435" t="s">
        <v>900</v>
      </c>
    </row>
    <row r="1133" spans="1:8" ht="13.5">
      <c r="A1133" s="636" t="str">
        <f t="shared" si="17"/>
        <v>ＫＩＮＧＳ　ＦＯＯＴＢＡＬＬＣＬＵＢ　Ｕ－１２_14</v>
      </c>
      <c r="B1133" s="435" t="s">
        <v>37</v>
      </c>
      <c r="C1133" s="435" t="str">
        <f>("14")</f>
        <v>14</v>
      </c>
      <c r="D1133" s="435" t="s">
        <v>901</v>
      </c>
      <c r="E1133" s="435" t="s">
        <v>3210</v>
      </c>
      <c r="F1133" s="435" t="s">
        <v>3211</v>
      </c>
      <c r="G1133" s="435">
        <v>4</v>
      </c>
      <c r="H1133" s="435" t="s">
        <v>900</v>
      </c>
    </row>
    <row r="1134" spans="1:8" ht="13.5">
      <c r="A1134" s="636" t="str">
        <f t="shared" si="17"/>
        <v>ＫＩＮＧＳ　ＦＯＯＴＢＡＬＬＣＬＵＢ　Ｕ－１２_15</v>
      </c>
      <c r="B1134" s="435" t="s">
        <v>37</v>
      </c>
      <c r="C1134" s="435" t="str">
        <f>("15")</f>
        <v>15</v>
      </c>
      <c r="D1134" s="435" t="s">
        <v>901</v>
      </c>
      <c r="E1134" s="435" t="s">
        <v>3212</v>
      </c>
      <c r="F1134" s="435" t="s">
        <v>3213</v>
      </c>
      <c r="G1134" s="435">
        <v>3</v>
      </c>
      <c r="H1134" s="435" t="s">
        <v>900</v>
      </c>
    </row>
    <row r="1135" spans="1:9" ht="13.5">
      <c r="A1135" s="636" t="str">
        <f t="shared" si="17"/>
        <v>ＫＩＮＧＳ　ＦＯＯＴＢＡＬＬＣＬＵＢ　ユナイテッド_1</v>
      </c>
      <c r="B1135" s="435" t="s">
        <v>3214</v>
      </c>
      <c r="C1135" s="435" t="str">
        <f>("1")</f>
        <v>1</v>
      </c>
      <c r="D1135" s="435" t="s">
        <v>897</v>
      </c>
      <c r="E1135" s="435" t="s">
        <v>3215</v>
      </c>
      <c r="F1135" s="435" t="s">
        <v>3216</v>
      </c>
      <c r="G1135" s="435">
        <v>5</v>
      </c>
      <c r="H1135" s="435" t="s">
        <v>900</v>
      </c>
      <c r="I1135" s="435" t="s">
        <v>15</v>
      </c>
    </row>
    <row r="1136" spans="1:8" ht="13.5">
      <c r="A1136" s="636" t="str">
        <f t="shared" si="17"/>
        <v>ＫＩＮＧＳ　ＦＯＯＴＢＡＬＬＣＬＵＢ　ユナイテッド_2</v>
      </c>
      <c r="B1136" s="435" t="s">
        <v>3214</v>
      </c>
      <c r="C1136" s="435" t="str">
        <f>("2")</f>
        <v>2</v>
      </c>
      <c r="D1136" s="435" t="s">
        <v>908</v>
      </c>
      <c r="E1136" s="435" t="s">
        <v>3217</v>
      </c>
      <c r="F1136" s="435" t="s">
        <v>3217</v>
      </c>
      <c r="G1136" s="435">
        <v>5</v>
      </c>
      <c r="H1136" s="435" t="s">
        <v>900</v>
      </c>
    </row>
    <row r="1137" spans="1:8" ht="13.5">
      <c r="A1137" s="636" t="str">
        <f t="shared" si="17"/>
        <v>ＫＩＮＧＳ　ＦＯＯＴＢＡＬＬＣＬＵＢ　ユナイテッド_3</v>
      </c>
      <c r="B1137" s="435" t="s">
        <v>3214</v>
      </c>
      <c r="C1137" s="435" t="str">
        <f>("3")</f>
        <v>3</v>
      </c>
      <c r="D1137" s="435" t="s">
        <v>908</v>
      </c>
      <c r="E1137" s="435" t="s">
        <v>3218</v>
      </c>
      <c r="F1137" s="435" t="s">
        <v>3219</v>
      </c>
      <c r="G1137" s="435">
        <v>5</v>
      </c>
      <c r="H1137" s="435" t="s">
        <v>900</v>
      </c>
    </row>
    <row r="1138" spans="1:8" ht="13.5">
      <c r="A1138" s="636" t="str">
        <f t="shared" si="17"/>
        <v>ＫＩＮＧＳ　ＦＯＯＴＢＡＬＬＣＬＵＢ　ユナイテッド_4</v>
      </c>
      <c r="B1138" s="435" t="s">
        <v>3214</v>
      </c>
      <c r="C1138" s="435" t="str">
        <f>("4")</f>
        <v>4</v>
      </c>
      <c r="D1138" s="435" t="s">
        <v>901</v>
      </c>
      <c r="E1138" s="435" t="s">
        <v>3220</v>
      </c>
      <c r="F1138" s="435" t="s">
        <v>3221</v>
      </c>
      <c r="G1138" s="435">
        <v>5</v>
      </c>
      <c r="H1138" s="435" t="s">
        <v>900</v>
      </c>
    </row>
    <row r="1139" spans="1:8" ht="13.5">
      <c r="A1139" s="636" t="str">
        <f t="shared" si="17"/>
        <v>ＫＩＮＧＳ　ＦＯＯＴＢＡＬＬＣＬＵＢ　ユナイテッド_5</v>
      </c>
      <c r="B1139" s="435" t="s">
        <v>3214</v>
      </c>
      <c r="C1139" s="435" t="str">
        <f>("5")</f>
        <v>5</v>
      </c>
      <c r="D1139" s="435" t="s">
        <v>908</v>
      </c>
      <c r="E1139" s="435" t="s">
        <v>3222</v>
      </c>
      <c r="F1139" s="435" t="s">
        <v>3223</v>
      </c>
      <c r="G1139" s="435">
        <v>4</v>
      </c>
      <c r="H1139" s="435" t="s">
        <v>900</v>
      </c>
    </row>
    <row r="1140" spans="1:8" ht="13.5">
      <c r="A1140" s="636" t="str">
        <f t="shared" si="17"/>
        <v>ＫＩＮＧＳ　ＦＯＯＴＢＡＬＬＣＬＵＢ　ユナイテッド_6</v>
      </c>
      <c r="B1140" s="435" t="s">
        <v>3214</v>
      </c>
      <c r="C1140" s="435" t="str">
        <f>("6")</f>
        <v>6</v>
      </c>
      <c r="D1140" s="435" t="s">
        <v>908</v>
      </c>
      <c r="E1140" s="435" t="s">
        <v>3224</v>
      </c>
      <c r="F1140" s="435" t="s">
        <v>3225</v>
      </c>
      <c r="G1140" s="435">
        <v>4</v>
      </c>
      <c r="H1140" s="435" t="s">
        <v>900</v>
      </c>
    </row>
    <row r="1141" spans="1:8" ht="13.5">
      <c r="A1141" s="636" t="str">
        <f t="shared" si="17"/>
        <v>ＫＩＮＧＳ　ＦＯＯＴＢＡＬＬＣＬＵＢ　ユナイテッド_7</v>
      </c>
      <c r="B1141" s="435" t="s">
        <v>3214</v>
      </c>
      <c r="C1141" s="435" t="str">
        <f>("7")</f>
        <v>7</v>
      </c>
      <c r="D1141" s="435" t="s">
        <v>901</v>
      </c>
      <c r="E1141" s="435" t="s">
        <v>3226</v>
      </c>
      <c r="F1141" s="435" t="s">
        <v>3227</v>
      </c>
      <c r="G1141" s="435">
        <v>4</v>
      </c>
      <c r="H1141" s="435" t="s">
        <v>900</v>
      </c>
    </row>
    <row r="1142" spans="1:8" ht="13.5">
      <c r="A1142" s="636" t="str">
        <f t="shared" si="17"/>
        <v>ＫＩＮＧＳ　ＦＯＯＴＢＡＬＬＣＬＵＢ　ユナイテッド_8</v>
      </c>
      <c r="B1142" s="435" t="s">
        <v>3214</v>
      </c>
      <c r="C1142" s="435" t="str">
        <f>("8")</f>
        <v>8</v>
      </c>
      <c r="D1142" s="435" t="s">
        <v>926</v>
      </c>
      <c r="E1142" s="435" t="s">
        <v>3228</v>
      </c>
      <c r="F1142" s="435" t="s">
        <v>3229</v>
      </c>
      <c r="G1142" s="435">
        <v>5</v>
      </c>
      <c r="H1142" s="435" t="s">
        <v>900</v>
      </c>
    </row>
    <row r="1143" spans="1:8" ht="13.5">
      <c r="A1143" s="636" t="str">
        <f t="shared" si="17"/>
        <v>ＫＩＮＧＳ　ＦＯＯＴＢＡＬＬＣＬＵＢ　ユナイテッド_9</v>
      </c>
      <c r="B1143" s="435" t="s">
        <v>3214</v>
      </c>
      <c r="C1143" s="435" t="str">
        <f>("9")</f>
        <v>9</v>
      </c>
      <c r="D1143" s="435" t="s">
        <v>926</v>
      </c>
      <c r="E1143" s="435" t="s">
        <v>3230</v>
      </c>
      <c r="F1143" s="435" t="s">
        <v>3231</v>
      </c>
      <c r="G1143" s="435">
        <v>4</v>
      </c>
      <c r="H1143" s="435" t="s">
        <v>900</v>
      </c>
    </row>
    <row r="1144" spans="1:8" ht="13.5">
      <c r="A1144" s="636" t="str">
        <f t="shared" si="17"/>
        <v>ＫＩＮＧＳ　ＦＯＯＴＢＡＬＬＣＬＵＢ　ユナイテッド_12</v>
      </c>
      <c r="B1144" s="435" t="s">
        <v>3214</v>
      </c>
      <c r="C1144" s="435" t="str">
        <f>("12")</f>
        <v>12</v>
      </c>
      <c r="D1144" s="435" t="s">
        <v>897</v>
      </c>
      <c r="E1144" s="435" t="s">
        <v>3232</v>
      </c>
      <c r="F1144" s="435" t="s">
        <v>3233</v>
      </c>
      <c r="G1144" s="435">
        <v>4</v>
      </c>
      <c r="H1144" s="435" t="s">
        <v>900</v>
      </c>
    </row>
    <row r="1145" spans="1:8" ht="13.5">
      <c r="A1145" s="636" t="str">
        <f t="shared" si="17"/>
        <v>ＫＩＮＧＳ　ＦＯＯＴＢＡＬＬＣＬＵＢ　ユナイテッド_13</v>
      </c>
      <c r="B1145" s="435" t="s">
        <v>3214</v>
      </c>
      <c r="C1145" s="435" t="str">
        <f>("13")</f>
        <v>13</v>
      </c>
      <c r="D1145" s="435" t="s">
        <v>901</v>
      </c>
      <c r="E1145" s="435" t="s">
        <v>3234</v>
      </c>
      <c r="F1145" s="435" t="s">
        <v>3235</v>
      </c>
      <c r="G1145" s="435">
        <v>4</v>
      </c>
      <c r="H1145" s="435" t="s">
        <v>900</v>
      </c>
    </row>
    <row r="1146" spans="1:8" ht="13.5">
      <c r="A1146" s="636" t="str">
        <f t="shared" si="17"/>
        <v>ＫＩＮＧＳ　ＦＯＯＴＢＡＬＬＣＬＵＢ　ユナイテッド_14</v>
      </c>
      <c r="B1146" s="435" t="s">
        <v>3214</v>
      </c>
      <c r="C1146" s="435" t="str">
        <f>("14")</f>
        <v>14</v>
      </c>
      <c r="D1146" s="435" t="s">
        <v>901</v>
      </c>
      <c r="E1146" s="435" t="s">
        <v>3236</v>
      </c>
      <c r="F1146" s="435" t="s">
        <v>3237</v>
      </c>
      <c r="G1146" s="435">
        <v>4</v>
      </c>
      <c r="H1146" s="435" t="s">
        <v>900</v>
      </c>
    </row>
    <row r="1147" spans="1:8" ht="13.5">
      <c r="A1147" s="636" t="str">
        <f t="shared" si="17"/>
        <v>ＫＩＮＧＳ　ＦＯＯＴＢＡＬＬＣＬＵＢ　ユナイテッド_15</v>
      </c>
      <c r="B1147" s="435" t="s">
        <v>3214</v>
      </c>
      <c r="C1147" s="435" t="str">
        <f>("15")</f>
        <v>15</v>
      </c>
      <c r="D1147" s="435" t="s">
        <v>908</v>
      </c>
      <c r="E1147" s="435" t="s">
        <v>3238</v>
      </c>
      <c r="F1147" s="435" t="s">
        <v>3239</v>
      </c>
      <c r="G1147" s="435">
        <v>4</v>
      </c>
      <c r="H1147" s="435" t="s">
        <v>900</v>
      </c>
    </row>
    <row r="1148" spans="1:8" ht="13.5">
      <c r="A1148" s="636" t="str">
        <f t="shared" si="17"/>
        <v>スマイスＦＣ_1</v>
      </c>
      <c r="B1148" s="435" t="s">
        <v>3050</v>
      </c>
      <c r="C1148" s="435" t="str">
        <f>("1")</f>
        <v>1</v>
      </c>
      <c r="D1148" s="435" t="s">
        <v>897</v>
      </c>
      <c r="E1148" s="435" t="s">
        <v>3240</v>
      </c>
      <c r="F1148" s="435" t="s">
        <v>3241</v>
      </c>
      <c r="G1148" s="435">
        <v>5</v>
      </c>
      <c r="H1148" s="435" t="s">
        <v>900</v>
      </c>
    </row>
    <row r="1149" spans="1:8" ht="13.5">
      <c r="A1149" s="636" t="str">
        <f t="shared" si="17"/>
        <v>スマイスＦＣ_2</v>
      </c>
      <c r="B1149" s="435" t="s">
        <v>3050</v>
      </c>
      <c r="C1149" s="435" t="str">
        <f>("2")</f>
        <v>2</v>
      </c>
      <c r="D1149" s="435" t="s">
        <v>901</v>
      </c>
      <c r="E1149" s="435" t="s">
        <v>3242</v>
      </c>
      <c r="F1149" s="435" t="s">
        <v>3243</v>
      </c>
      <c r="G1149" s="435">
        <v>5</v>
      </c>
      <c r="H1149" s="435" t="s">
        <v>900</v>
      </c>
    </row>
    <row r="1150" spans="1:8" ht="13.5">
      <c r="A1150" s="636" t="str">
        <f t="shared" si="17"/>
        <v>スマイスＦＣ_3</v>
      </c>
      <c r="B1150" s="435" t="s">
        <v>3050</v>
      </c>
      <c r="C1150" s="435" t="str">
        <f>("3")</f>
        <v>3</v>
      </c>
      <c r="D1150" s="435" t="s">
        <v>901</v>
      </c>
      <c r="E1150" s="435" t="s">
        <v>3244</v>
      </c>
      <c r="F1150" s="435" t="s">
        <v>3245</v>
      </c>
      <c r="G1150" s="435">
        <v>5</v>
      </c>
      <c r="H1150" s="435" t="s">
        <v>900</v>
      </c>
    </row>
    <row r="1151" spans="1:8" ht="13.5">
      <c r="A1151" s="636" t="str">
        <f t="shared" si="17"/>
        <v>スマイスＦＣ_4</v>
      </c>
      <c r="B1151" s="435" t="s">
        <v>3050</v>
      </c>
      <c r="C1151" s="435" t="str">
        <f>("4")</f>
        <v>4</v>
      </c>
      <c r="D1151" s="435" t="s">
        <v>901</v>
      </c>
      <c r="E1151" s="435" t="s">
        <v>3246</v>
      </c>
      <c r="F1151" s="435" t="s">
        <v>3247</v>
      </c>
      <c r="G1151" s="435">
        <v>5</v>
      </c>
      <c r="H1151" s="435" t="s">
        <v>900</v>
      </c>
    </row>
    <row r="1152" spans="1:8" ht="13.5">
      <c r="A1152" s="636" t="str">
        <f t="shared" si="17"/>
        <v>スマイスＦＣ_5</v>
      </c>
      <c r="B1152" s="435" t="s">
        <v>3050</v>
      </c>
      <c r="C1152" s="435" t="str">
        <f>("5")</f>
        <v>5</v>
      </c>
      <c r="D1152" s="435" t="s">
        <v>901</v>
      </c>
      <c r="E1152" s="435" t="s">
        <v>3248</v>
      </c>
      <c r="F1152" s="435" t="s">
        <v>3249</v>
      </c>
      <c r="G1152" s="435">
        <v>4</v>
      </c>
      <c r="H1152" s="435" t="s">
        <v>900</v>
      </c>
    </row>
    <row r="1153" spans="1:8" ht="13.5">
      <c r="A1153" s="636" t="str">
        <f aca="true" t="shared" si="18" ref="A1153:A1216">CONCATENATE(B1153,"_",C1153)</f>
        <v>スマイスＦＣ_6</v>
      </c>
      <c r="B1153" s="435" t="s">
        <v>3050</v>
      </c>
      <c r="C1153" s="435" t="str">
        <f>("6")</f>
        <v>6</v>
      </c>
      <c r="D1153" s="435" t="s">
        <v>901</v>
      </c>
      <c r="E1153" s="435" t="s">
        <v>3250</v>
      </c>
      <c r="F1153" s="435" t="s">
        <v>2882</v>
      </c>
      <c r="G1153" s="435">
        <v>5</v>
      </c>
      <c r="H1153" s="435" t="s">
        <v>900</v>
      </c>
    </row>
    <row r="1154" spans="1:8" ht="13.5">
      <c r="A1154" s="636" t="str">
        <f t="shared" si="18"/>
        <v>スマイスＦＣ_7</v>
      </c>
      <c r="B1154" s="435" t="s">
        <v>3050</v>
      </c>
      <c r="C1154" s="435" t="str">
        <f>("7")</f>
        <v>7</v>
      </c>
      <c r="D1154" s="435" t="s">
        <v>908</v>
      </c>
      <c r="E1154" s="435" t="s">
        <v>3251</v>
      </c>
      <c r="F1154" s="435" t="s">
        <v>3252</v>
      </c>
      <c r="G1154" s="435">
        <v>5</v>
      </c>
      <c r="H1154" s="435" t="s">
        <v>900</v>
      </c>
    </row>
    <row r="1155" spans="1:8" ht="13.5">
      <c r="A1155" s="636" t="str">
        <f t="shared" si="18"/>
        <v>スマイスＦＣ_8</v>
      </c>
      <c r="B1155" s="435" t="s">
        <v>3050</v>
      </c>
      <c r="C1155" s="435" t="str">
        <f>("8")</f>
        <v>8</v>
      </c>
      <c r="D1155" s="435" t="s">
        <v>901</v>
      </c>
      <c r="E1155" s="435" t="s">
        <v>3253</v>
      </c>
      <c r="F1155" s="435" t="s">
        <v>3254</v>
      </c>
      <c r="G1155" s="435">
        <v>5</v>
      </c>
      <c r="H1155" s="435" t="s">
        <v>900</v>
      </c>
    </row>
    <row r="1156" spans="1:8" ht="13.5">
      <c r="A1156" s="636" t="str">
        <f t="shared" si="18"/>
        <v>スマイスＦＣ_9</v>
      </c>
      <c r="B1156" s="435" t="s">
        <v>3050</v>
      </c>
      <c r="C1156" s="435" t="str">
        <f>("9")</f>
        <v>9</v>
      </c>
      <c r="D1156" s="435" t="s">
        <v>926</v>
      </c>
      <c r="E1156" s="435" t="s">
        <v>3255</v>
      </c>
      <c r="F1156" s="435" t="s">
        <v>3256</v>
      </c>
      <c r="G1156" s="435">
        <v>5</v>
      </c>
      <c r="H1156" s="435" t="s">
        <v>900</v>
      </c>
    </row>
    <row r="1157" spans="1:9" ht="13.5">
      <c r="A1157" s="636" t="str">
        <f t="shared" si="18"/>
        <v>スマイスＦＣ_10</v>
      </c>
      <c r="B1157" s="435" t="s">
        <v>3050</v>
      </c>
      <c r="C1157" s="435" t="str">
        <f>("10")</f>
        <v>10</v>
      </c>
      <c r="D1157" s="435" t="s">
        <v>926</v>
      </c>
      <c r="E1157" s="435" t="s">
        <v>3257</v>
      </c>
      <c r="F1157" s="435" t="s">
        <v>3258</v>
      </c>
      <c r="G1157" s="435">
        <v>5</v>
      </c>
      <c r="H1157" s="435" t="s">
        <v>900</v>
      </c>
      <c r="I1157" s="435" t="s">
        <v>15</v>
      </c>
    </row>
    <row r="1158" spans="1:8" ht="13.5">
      <c r="A1158" s="636" t="str">
        <f t="shared" si="18"/>
        <v>スマイスＦＣ_11</v>
      </c>
      <c r="B1158" s="435" t="s">
        <v>3050</v>
      </c>
      <c r="C1158" s="435" t="str">
        <f>("11")</f>
        <v>11</v>
      </c>
      <c r="D1158" s="435" t="s">
        <v>926</v>
      </c>
      <c r="E1158" s="435" t="s">
        <v>3259</v>
      </c>
      <c r="F1158" s="435" t="s">
        <v>3260</v>
      </c>
      <c r="G1158" s="435">
        <v>4</v>
      </c>
      <c r="H1158" s="435" t="s">
        <v>900</v>
      </c>
    </row>
    <row r="1159" spans="1:8" ht="13.5">
      <c r="A1159" s="636" t="str">
        <f t="shared" si="18"/>
        <v>スマイスＦＣ_12</v>
      </c>
      <c r="B1159" s="435" t="s">
        <v>3050</v>
      </c>
      <c r="C1159" s="435" t="str">
        <f>("12")</f>
        <v>12</v>
      </c>
      <c r="D1159" s="435" t="s">
        <v>901</v>
      </c>
      <c r="E1159" s="435" t="s">
        <v>3261</v>
      </c>
      <c r="F1159" s="435" t="s">
        <v>3262</v>
      </c>
      <c r="G1159" s="435">
        <v>4</v>
      </c>
      <c r="H1159" s="435" t="s">
        <v>900</v>
      </c>
    </row>
    <row r="1160" spans="1:8" ht="13.5">
      <c r="A1160" s="636" t="str">
        <f t="shared" si="18"/>
        <v>スマイスＦＣ_13</v>
      </c>
      <c r="B1160" s="435" t="s">
        <v>3050</v>
      </c>
      <c r="C1160" s="435" t="str">
        <f>("13")</f>
        <v>13</v>
      </c>
      <c r="D1160" s="435" t="s">
        <v>908</v>
      </c>
      <c r="E1160" s="435" t="s">
        <v>3263</v>
      </c>
      <c r="F1160" s="435" t="s">
        <v>3264</v>
      </c>
      <c r="G1160" s="435">
        <v>4</v>
      </c>
      <c r="H1160" s="435" t="s">
        <v>900</v>
      </c>
    </row>
    <row r="1161" spans="1:8" ht="13.5">
      <c r="A1161" s="636" t="str">
        <f t="shared" si="18"/>
        <v>スマイスＦＣ_14</v>
      </c>
      <c r="B1161" s="435" t="s">
        <v>3050</v>
      </c>
      <c r="C1161" s="435" t="str">
        <f>("14")</f>
        <v>14</v>
      </c>
      <c r="D1161" s="435" t="s">
        <v>901</v>
      </c>
      <c r="E1161" s="435" t="s">
        <v>3265</v>
      </c>
      <c r="F1161" s="435" t="s">
        <v>3266</v>
      </c>
      <c r="G1161" s="435">
        <v>4</v>
      </c>
      <c r="H1161" s="435" t="s">
        <v>900</v>
      </c>
    </row>
    <row r="1162" spans="1:8" ht="13.5">
      <c r="A1162" s="636" t="str">
        <f t="shared" si="18"/>
        <v>スマイスＦＣ_15</v>
      </c>
      <c r="B1162" s="435" t="s">
        <v>3050</v>
      </c>
      <c r="C1162" s="435" t="str">
        <f>("15")</f>
        <v>15</v>
      </c>
      <c r="D1162" s="435" t="s">
        <v>908</v>
      </c>
      <c r="E1162" s="435" t="s">
        <v>3267</v>
      </c>
      <c r="F1162" s="435" t="s">
        <v>3268</v>
      </c>
      <c r="G1162" s="435">
        <v>4</v>
      </c>
      <c r="H1162" s="435" t="s">
        <v>900</v>
      </c>
    </row>
    <row r="1163" spans="1:8" ht="13.5">
      <c r="A1163" s="636" t="str">
        <f t="shared" si="18"/>
        <v>スマイスＦＣ_16</v>
      </c>
      <c r="B1163" s="435" t="s">
        <v>3050</v>
      </c>
      <c r="C1163" s="435" t="str">
        <f>("16")</f>
        <v>16</v>
      </c>
      <c r="D1163" s="435" t="s">
        <v>897</v>
      </c>
      <c r="E1163" s="435" t="s">
        <v>3269</v>
      </c>
      <c r="F1163" s="435" t="s">
        <v>3270</v>
      </c>
      <c r="G1163" s="435">
        <v>4</v>
      </c>
      <c r="H1163" s="435" t="s">
        <v>900</v>
      </c>
    </row>
    <row r="1164" spans="1:8" ht="13.5">
      <c r="A1164" s="636" t="str">
        <f t="shared" si="18"/>
        <v>市浜レッドソックス_1</v>
      </c>
      <c r="B1164" s="435" t="s">
        <v>3271</v>
      </c>
      <c r="C1164" s="435" t="str">
        <f>("1")</f>
        <v>1</v>
      </c>
      <c r="D1164" s="435" t="s">
        <v>897</v>
      </c>
      <c r="E1164" s="435" t="s">
        <v>3272</v>
      </c>
      <c r="F1164" s="435" t="s">
        <v>3273</v>
      </c>
      <c r="G1164" s="435">
        <v>4</v>
      </c>
      <c r="H1164" s="435" t="s">
        <v>900</v>
      </c>
    </row>
    <row r="1165" spans="1:8" ht="13.5">
      <c r="A1165" s="636" t="str">
        <f t="shared" si="18"/>
        <v>市浜レッドソックス_2</v>
      </c>
      <c r="B1165" s="435" t="s">
        <v>3271</v>
      </c>
      <c r="C1165" s="435" t="str">
        <f>("2")</f>
        <v>2</v>
      </c>
      <c r="D1165" s="435" t="s">
        <v>901</v>
      </c>
      <c r="E1165" s="435" t="s">
        <v>3274</v>
      </c>
      <c r="F1165" s="435" t="s">
        <v>3275</v>
      </c>
      <c r="G1165" s="435">
        <v>5</v>
      </c>
      <c r="H1165" s="435" t="s">
        <v>911</v>
      </c>
    </row>
    <row r="1166" spans="1:8" ht="13.5">
      <c r="A1166" s="636" t="str">
        <f t="shared" si="18"/>
        <v>市浜レッドソックス_3</v>
      </c>
      <c r="B1166" s="435" t="s">
        <v>3271</v>
      </c>
      <c r="C1166" s="435" t="str">
        <f>("3")</f>
        <v>3</v>
      </c>
      <c r="D1166" s="435" t="s">
        <v>926</v>
      </c>
      <c r="E1166" s="435" t="s">
        <v>3276</v>
      </c>
      <c r="F1166" s="435" t="s">
        <v>3277</v>
      </c>
      <c r="G1166" s="435">
        <v>5</v>
      </c>
      <c r="H1166" s="435" t="s">
        <v>911</v>
      </c>
    </row>
    <row r="1167" spans="1:8" ht="13.5">
      <c r="A1167" s="636" t="str">
        <f t="shared" si="18"/>
        <v>市浜レッドソックス_4</v>
      </c>
      <c r="B1167" s="435" t="s">
        <v>3271</v>
      </c>
      <c r="C1167" s="435" t="str">
        <f>("4")</f>
        <v>4</v>
      </c>
      <c r="D1167" s="435" t="s">
        <v>901</v>
      </c>
      <c r="E1167" s="435" t="s">
        <v>3278</v>
      </c>
      <c r="F1167" s="435" t="s">
        <v>3279</v>
      </c>
      <c r="G1167" s="435">
        <v>5</v>
      </c>
      <c r="H1167" s="435" t="s">
        <v>911</v>
      </c>
    </row>
    <row r="1168" spans="1:8" ht="13.5">
      <c r="A1168" s="636" t="str">
        <f t="shared" si="18"/>
        <v>市浜レッドソックス_5</v>
      </c>
      <c r="B1168" s="435" t="s">
        <v>3271</v>
      </c>
      <c r="C1168" s="435" t="str">
        <f>("5")</f>
        <v>5</v>
      </c>
      <c r="D1168" s="435" t="s">
        <v>901</v>
      </c>
      <c r="E1168" s="435" t="s">
        <v>3280</v>
      </c>
      <c r="F1168" s="435" t="s">
        <v>3281</v>
      </c>
      <c r="G1168" s="435">
        <v>4</v>
      </c>
      <c r="H1168" s="435" t="s">
        <v>900</v>
      </c>
    </row>
    <row r="1169" spans="1:8" ht="13.5">
      <c r="A1169" s="636" t="str">
        <f t="shared" si="18"/>
        <v>市浜レッドソックス_6</v>
      </c>
      <c r="B1169" s="435" t="s">
        <v>3271</v>
      </c>
      <c r="C1169" s="435" t="str">
        <f>("6")</f>
        <v>6</v>
      </c>
      <c r="D1169" s="435" t="s">
        <v>908</v>
      </c>
      <c r="E1169" s="435" t="s">
        <v>3282</v>
      </c>
      <c r="F1169" s="435" t="s">
        <v>3283</v>
      </c>
      <c r="G1169" s="435">
        <v>4</v>
      </c>
      <c r="H1169" s="435" t="s">
        <v>900</v>
      </c>
    </row>
    <row r="1170" spans="1:8" ht="13.5">
      <c r="A1170" s="636" t="str">
        <f t="shared" si="18"/>
        <v>市浜レッドソックス_7</v>
      </c>
      <c r="B1170" s="435" t="s">
        <v>3271</v>
      </c>
      <c r="C1170" s="435" t="str">
        <f>("7")</f>
        <v>7</v>
      </c>
      <c r="D1170" s="435" t="s">
        <v>908</v>
      </c>
      <c r="E1170" s="435" t="s">
        <v>3284</v>
      </c>
      <c r="F1170" s="435" t="s">
        <v>3285</v>
      </c>
      <c r="G1170" s="435">
        <v>4</v>
      </c>
      <c r="H1170" s="435" t="s">
        <v>911</v>
      </c>
    </row>
    <row r="1171" spans="1:8" ht="13.5">
      <c r="A1171" s="636" t="str">
        <f t="shared" si="18"/>
        <v>市浜レッドソックス_8</v>
      </c>
      <c r="B1171" s="435" t="s">
        <v>3271</v>
      </c>
      <c r="C1171" s="435" t="str">
        <f>("8")</f>
        <v>8</v>
      </c>
      <c r="D1171" s="435" t="s">
        <v>901</v>
      </c>
      <c r="E1171" s="435" t="s">
        <v>3286</v>
      </c>
      <c r="F1171" s="435" t="s">
        <v>3287</v>
      </c>
      <c r="G1171" s="435">
        <v>4</v>
      </c>
      <c r="H1171" s="435" t="s">
        <v>900</v>
      </c>
    </row>
    <row r="1172" spans="1:9" ht="13.5">
      <c r="A1172" s="636" t="str">
        <f t="shared" si="18"/>
        <v>市浜レッドソックス_9</v>
      </c>
      <c r="B1172" s="435" t="s">
        <v>3271</v>
      </c>
      <c r="C1172" s="435" t="str">
        <f>("9")</f>
        <v>9</v>
      </c>
      <c r="D1172" s="435" t="s">
        <v>926</v>
      </c>
      <c r="E1172" s="435" t="s">
        <v>3288</v>
      </c>
      <c r="F1172" s="435" t="s">
        <v>3289</v>
      </c>
      <c r="G1172" s="435">
        <v>5</v>
      </c>
      <c r="H1172" s="435" t="s">
        <v>900</v>
      </c>
      <c r="I1172" s="435" t="s">
        <v>15</v>
      </c>
    </row>
    <row r="1173" spans="1:8" ht="13.5">
      <c r="A1173" s="636" t="str">
        <f t="shared" si="18"/>
        <v>市浜レッドソックス_10</v>
      </c>
      <c r="B1173" s="435" t="s">
        <v>3271</v>
      </c>
      <c r="C1173" s="435" t="str">
        <f>("10")</f>
        <v>10</v>
      </c>
      <c r="D1173" s="435" t="s">
        <v>901</v>
      </c>
      <c r="E1173" s="435" t="s">
        <v>3290</v>
      </c>
      <c r="F1173" s="435" t="s">
        <v>3291</v>
      </c>
      <c r="G1173" s="435">
        <v>4</v>
      </c>
      <c r="H1173" s="435" t="s">
        <v>900</v>
      </c>
    </row>
    <row r="1174" spans="1:8" ht="13.5">
      <c r="A1174" s="636" t="str">
        <f t="shared" si="18"/>
        <v>市浜レッドソックス_11</v>
      </c>
      <c r="B1174" s="435" t="s">
        <v>3271</v>
      </c>
      <c r="C1174" s="435" t="str">
        <f>("11")</f>
        <v>11</v>
      </c>
      <c r="D1174" s="435" t="s">
        <v>908</v>
      </c>
      <c r="E1174" s="435" t="s">
        <v>3292</v>
      </c>
      <c r="F1174" s="435" t="s">
        <v>3293</v>
      </c>
      <c r="G1174" s="435">
        <v>5</v>
      </c>
      <c r="H1174" s="435" t="s">
        <v>900</v>
      </c>
    </row>
    <row r="1175" spans="1:8" ht="13.5">
      <c r="A1175" s="636" t="str">
        <f t="shared" si="18"/>
        <v>市浜レッドソックス_14</v>
      </c>
      <c r="B1175" s="435" t="s">
        <v>3271</v>
      </c>
      <c r="C1175" s="435" t="str">
        <f>("14")</f>
        <v>14</v>
      </c>
      <c r="D1175" s="435" t="s">
        <v>908</v>
      </c>
      <c r="E1175" s="435" t="s">
        <v>3294</v>
      </c>
      <c r="F1175" s="435" t="s">
        <v>3295</v>
      </c>
      <c r="G1175" s="435">
        <v>3</v>
      </c>
      <c r="H1175" s="435" t="s">
        <v>900</v>
      </c>
    </row>
    <row r="1176" spans="1:8" ht="13.5">
      <c r="A1176" s="636" t="str">
        <f t="shared" si="18"/>
        <v>市浜レッドソックス_15</v>
      </c>
      <c r="B1176" s="435" t="s">
        <v>3271</v>
      </c>
      <c r="C1176" s="435" t="str">
        <f>("15")</f>
        <v>15</v>
      </c>
      <c r="D1176" s="435" t="s">
        <v>926</v>
      </c>
      <c r="E1176" s="435" t="s">
        <v>3296</v>
      </c>
      <c r="F1176" s="435" t="s">
        <v>3297</v>
      </c>
      <c r="G1176" s="435">
        <v>3</v>
      </c>
      <c r="H1176" s="435" t="s">
        <v>900</v>
      </c>
    </row>
    <row r="1177" spans="1:8" ht="13.5">
      <c r="A1177" s="636" t="str">
        <f t="shared" si="18"/>
        <v>市浜レッドソックス_16</v>
      </c>
      <c r="B1177" s="435" t="s">
        <v>3271</v>
      </c>
      <c r="C1177" s="435" t="str">
        <f>("16")</f>
        <v>16</v>
      </c>
      <c r="D1177" s="435" t="s">
        <v>897</v>
      </c>
      <c r="E1177" s="435" t="s">
        <v>3298</v>
      </c>
      <c r="F1177" s="435" t="s">
        <v>3299</v>
      </c>
      <c r="G1177" s="435">
        <v>4</v>
      </c>
      <c r="H1177" s="435" t="s">
        <v>900</v>
      </c>
    </row>
    <row r="1178" spans="1:10" ht="13.5">
      <c r="A1178" s="636" t="str">
        <f t="shared" si="18"/>
        <v>ブルーウイングフットボールクラブ_1</v>
      </c>
      <c r="B1178" s="435" t="s">
        <v>35</v>
      </c>
      <c r="C1178" s="435" t="str">
        <f>("1")</f>
        <v>1</v>
      </c>
      <c r="D1178" s="435" t="s">
        <v>897</v>
      </c>
      <c r="E1178" s="435" t="s">
        <v>3300</v>
      </c>
      <c r="F1178" s="435" t="s">
        <v>3301</v>
      </c>
      <c r="G1178" s="435">
        <v>5</v>
      </c>
      <c r="H1178" s="435" t="s">
        <v>900</v>
      </c>
      <c r="J1178" s="435" t="s">
        <v>311</v>
      </c>
    </row>
    <row r="1179" spans="1:8" ht="13.5">
      <c r="A1179" s="636" t="str">
        <f t="shared" si="18"/>
        <v>ブルーウイングフットボールクラブ_2</v>
      </c>
      <c r="B1179" s="435" t="s">
        <v>35</v>
      </c>
      <c r="C1179" s="435" t="str">
        <f>("2")</f>
        <v>2</v>
      </c>
      <c r="D1179" s="435" t="s">
        <v>908</v>
      </c>
      <c r="E1179" s="435" t="s">
        <v>3302</v>
      </c>
      <c r="F1179" s="435" t="s">
        <v>3303</v>
      </c>
      <c r="G1179" s="435">
        <v>5</v>
      </c>
      <c r="H1179" s="435" t="s">
        <v>900</v>
      </c>
    </row>
    <row r="1180" spans="1:8" ht="13.5">
      <c r="A1180" s="636" t="str">
        <f t="shared" si="18"/>
        <v>ブルーウイングフットボールクラブ_3</v>
      </c>
      <c r="B1180" s="435" t="s">
        <v>35</v>
      </c>
      <c r="C1180" s="435" t="str">
        <f>("3")</f>
        <v>3</v>
      </c>
      <c r="D1180" s="435" t="s">
        <v>908</v>
      </c>
      <c r="E1180" s="435" t="s">
        <v>3304</v>
      </c>
      <c r="F1180" s="435" t="s">
        <v>3305</v>
      </c>
      <c r="G1180" s="435">
        <v>5</v>
      </c>
      <c r="H1180" s="435" t="s">
        <v>900</v>
      </c>
    </row>
    <row r="1181" spans="1:10" ht="13.5">
      <c r="A1181" s="636" t="str">
        <f t="shared" si="18"/>
        <v>ブルーウイングフットボールクラブ_4</v>
      </c>
      <c r="B1181" s="435" t="s">
        <v>35</v>
      </c>
      <c r="C1181" s="435" t="str">
        <f>("4")</f>
        <v>4</v>
      </c>
      <c r="D1181" s="435" t="s">
        <v>908</v>
      </c>
      <c r="E1181" s="435" t="s">
        <v>3306</v>
      </c>
      <c r="F1181" s="435" t="s">
        <v>3307</v>
      </c>
      <c r="G1181" s="435">
        <v>5</v>
      </c>
      <c r="H1181" s="435" t="s">
        <v>900</v>
      </c>
      <c r="J1181" s="435" t="s">
        <v>311</v>
      </c>
    </row>
    <row r="1182" spans="1:10" ht="13.5">
      <c r="A1182" s="636" t="str">
        <f t="shared" si="18"/>
        <v>ブルーウイングフットボールクラブ_5</v>
      </c>
      <c r="B1182" s="435" t="s">
        <v>35</v>
      </c>
      <c r="C1182" s="435" t="str">
        <f>("5")</f>
        <v>5</v>
      </c>
      <c r="D1182" s="435" t="s">
        <v>908</v>
      </c>
      <c r="E1182" s="435" t="s">
        <v>3308</v>
      </c>
      <c r="F1182" s="435" t="s">
        <v>3309</v>
      </c>
      <c r="G1182" s="435">
        <v>5</v>
      </c>
      <c r="H1182" s="435" t="s">
        <v>900</v>
      </c>
      <c r="J1182" s="435" t="s">
        <v>3310</v>
      </c>
    </row>
    <row r="1183" spans="1:8" ht="13.5">
      <c r="A1183" s="636" t="str">
        <f t="shared" si="18"/>
        <v>ブルーウイングフットボールクラブ_6</v>
      </c>
      <c r="B1183" s="435" t="s">
        <v>35</v>
      </c>
      <c r="C1183" s="435" t="str">
        <f>("6")</f>
        <v>6</v>
      </c>
      <c r="D1183" s="435" t="s">
        <v>908</v>
      </c>
      <c r="E1183" s="435" t="s">
        <v>3311</v>
      </c>
      <c r="F1183" s="435" t="s">
        <v>3312</v>
      </c>
      <c r="G1183" s="435">
        <v>5</v>
      </c>
      <c r="H1183" s="435" t="s">
        <v>900</v>
      </c>
    </row>
    <row r="1184" spans="1:9" ht="13.5">
      <c r="A1184" s="636" t="str">
        <f t="shared" si="18"/>
        <v>ブルーウイングフットボールクラブ_7</v>
      </c>
      <c r="B1184" s="435" t="s">
        <v>35</v>
      </c>
      <c r="C1184" s="435" t="str">
        <f>("7")</f>
        <v>7</v>
      </c>
      <c r="D1184" s="435" t="s">
        <v>901</v>
      </c>
      <c r="E1184" s="435" t="s">
        <v>3313</v>
      </c>
      <c r="F1184" s="435" t="s">
        <v>3314</v>
      </c>
      <c r="G1184" s="435">
        <v>5</v>
      </c>
      <c r="H1184" s="435" t="s">
        <v>900</v>
      </c>
      <c r="I1184" s="435" t="s">
        <v>15</v>
      </c>
    </row>
    <row r="1185" spans="1:8" ht="13.5">
      <c r="A1185" s="636" t="str">
        <f t="shared" si="18"/>
        <v>ブルーウイングフットボールクラブ_8</v>
      </c>
      <c r="B1185" s="435" t="s">
        <v>35</v>
      </c>
      <c r="C1185" s="435" t="str">
        <f>("8")</f>
        <v>8</v>
      </c>
      <c r="D1185" s="435" t="s">
        <v>901</v>
      </c>
      <c r="E1185" s="435" t="s">
        <v>3315</v>
      </c>
      <c r="F1185" s="435" t="s">
        <v>3316</v>
      </c>
      <c r="G1185" s="435">
        <v>4</v>
      </c>
      <c r="H1185" s="435" t="s">
        <v>900</v>
      </c>
    </row>
    <row r="1186" spans="1:8" ht="13.5">
      <c r="A1186" s="636" t="str">
        <f t="shared" si="18"/>
        <v>ブルーウイングフットボールクラブ_9</v>
      </c>
      <c r="B1186" s="435" t="s">
        <v>35</v>
      </c>
      <c r="C1186" s="435" t="str">
        <f>("9")</f>
        <v>9</v>
      </c>
      <c r="D1186" s="435" t="s">
        <v>926</v>
      </c>
      <c r="E1186" s="435" t="s">
        <v>3317</v>
      </c>
      <c r="F1186" s="435" t="s">
        <v>3318</v>
      </c>
      <c r="G1186" s="435">
        <v>5</v>
      </c>
      <c r="H1186" s="435" t="s">
        <v>900</v>
      </c>
    </row>
    <row r="1187" spans="1:8" ht="13.5">
      <c r="A1187" s="636" t="str">
        <f t="shared" si="18"/>
        <v>ブルーウイングフットボールクラブ_10</v>
      </c>
      <c r="B1187" s="435" t="s">
        <v>35</v>
      </c>
      <c r="C1187" s="435" t="str">
        <f>("10")</f>
        <v>10</v>
      </c>
      <c r="D1187" s="435" t="s">
        <v>926</v>
      </c>
      <c r="E1187" s="435" t="s">
        <v>3319</v>
      </c>
      <c r="F1187" s="435" t="s">
        <v>3320</v>
      </c>
      <c r="G1187" s="435">
        <v>5</v>
      </c>
      <c r="H1187" s="435" t="s">
        <v>900</v>
      </c>
    </row>
    <row r="1188" spans="1:8" ht="13.5">
      <c r="A1188" s="636" t="str">
        <f t="shared" si="18"/>
        <v>ブルーウイングフットボールクラブ_11</v>
      </c>
      <c r="B1188" s="435" t="s">
        <v>35</v>
      </c>
      <c r="C1188" s="435" t="str">
        <f>("11")</f>
        <v>11</v>
      </c>
      <c r="D1188" s="435" t="s">
        <v>926</v>
      </c>
      <c r="E1188" s="435" t="s">
        <v>3321</v>
      </c>
      <c r="F1188" s="435" t="s">
        <v>3322</v>
      </c>
      <c r="G1188" s="435">
        <v>5</v>
      </c>
      <c r="H1188" s="435" t="s">
        <v>900</v>
      </c>
    </row>
    <row r="1189" spans="1:8" ht="13.5">
      <c r="A1189" s="636" t="str">
        <f t="shared" si="18"/>
        <v>ブルーウイングフットボールクラブ_12</v>
      </c>
      <c r="B1189" s="435" t="s">
        <v>35</v>
      </c>
      <c r="C1189" s="435" t="str">
        <f>("12")</f>
        <v>12</v>
      </c>
      <c r="D1189" s="435" t="s">
        <v>926</v>
      </c>
      <c r="E1189" s="435" t="s">
        <v>3323</v>
      </c>
      <c r="F1189" s="435" t="s">
        <v>3324</v>
      </c>
      <c r="G1189" s="435">
        <v>5</v>
      </c>
      <c r="H1189" s="435" t="s">
        <v>900</v>
      </c>
    </row>
    <row r="1190" spans="1:8" ht="13.5">
      <c r="A1190" s="636" t="str">
        <f t="shared" si="18"/>
        <v>ブルーウイングフットボールクラブ_13</v>
      </c>
      <c r="B1190" s="435" t="s">
        <v>35</v>
      </c>
      <c r="C1190" s="435" t="str">
        <f>("13")</f>
        <v>13</v>
      </c>
      <c r="D1190" s="435" t="s">
        <v>901</v>
      </c>
      <c r="E1190" s="435" t="s">
        <v>3325</v>
      </c>
      <c r="F1190" s="435" t="s">
        <v>3326</v>
      </c>
      <c r="G1190" s="435">
        <v>5</v>
      </c>
      <c r="H1190" s="435" t="s">
        <v>900</v>
      </c>
    </row>
    <row r="1191" spans="1:8" ht="13.5">
      <c r="A1191" s="636" t="str">
        <f t="shared" si="18"/>
        <v>ブルーウイングフットボールクラブ_14</v>
      </c>
      <c r="B1191" s="435" t="s">
        <v>35</v>
      </c>
      <c r="C1191" s="435" t="str">
        <f>("14")</f>
        <v>14</v>
      </c>
      <c r="D1191" s="435" t="s">
        <v>926</v>
      </c>
      <c r="E1191" s="435" t="s">
        <v>3327</v>
      </c>
      <c r="F1191" s="435" t="s">
        <v>3328</v>
      </c>
      <c r="G1191" s="435">
        <v>5</v>
      </c>
      <c r="H1191" s="435" t="s">
        <v>900</v>
      </c>
    </row>
    <row r="1192" spans="1:8" ht="13.5">
      <c r="A1192" s="636" t="str">
        <f t="shared" si="18"/>
        <v>ブルーウイングフットボールクラブ_15</v>
      </c>
      <c r="B1192" s="435" t="s">
        <v>35</v>
      </c>
      <c r="C1192" s="435" t="str">
        <f>("15")</f>
        <v>15</v>
      </c>
      <c r="D1192" s="435" t="s">
        <v>901</v>
      </c>
      <c r="E1192" s="435" t="s">
        <v>3329</v>
      </c>
      <c r="F1192" s="435" t="s">
        <v>3330</v>
      </c>
      <c r="G1192" s="435">
        <v>3</v>
      </c>
      <c r="H1192" s="435" t="s">
        <v>900</v>
      </c>
    </row>
    <row r="1193" spans="1:8" ht="13.5">
      <c r="A1193" s="636" t="str">
        <f t="shared" si="18"/>
        <v>ブルーウイングフットボールクラブ_16</v>
      </c>
      <c r="B1193" s="435" t="s">
        <v>35</v>
      </c>
      <c r="C1193" s="435" t="str">
        <f>("16")</f>
        <v>16</v>
      </c>
      <c r="D1193" s="435" t="s">
        <v>926</v>
      </c>
      <c r="E1193" s="435" t="s">
        <v>3331</v>
      </c>
      <c r="F1193" s="435" t="s">
        <v>3332</v>
      </c>
      <c r="G1193" s="435">
        <v>3</v>
      </c>
      <c r="H1193" s="435" t="s">
        <v>900</v>
      </c>
    </row>
    <row r="1194" spans="1:8" ht="13.5">
      <c r="A1194" s="636" t="str">
        <f t="shared" si="18"/>
        <v>ブルーウイングフットボールクラブＢ_1</v>
      </c>
      <c r="B1194" s="435" t="s">
        <v>3333</v>
      </c>
      <c r="C1194" s="435" t="str">
        <f>("1")</f>
        <v>1</v>
      </c>
      <c r="D1194" s="435" t="s">
        <v>897</v>
      </c>
      <c r="E1194" s="435" t="s">
        <v>3334</v>
      </c>
      <c r="F1194" s="435" t="s">
        <v>3335</v>
      </c>
      <c r="G1194" s="435">
        <v>4</v>
      </c>
      <c r="H1194" s="435" t="s">
        <v>900</v>
      </c>
    </row>
    <row r="1195" spans="1:8" ht="13.5">
      <c r="A1195" s="636" t="str">
        <f t="shared" si="18"/>
        <v>ブルーウイングフットボールクラブＢ_2</v>
      </c>
      <c r="B1195" s="435" t="s">
        <v>3333</v>
      </c>
      <c r="C1195" s="435" t="str">
        <f>("2")</f>
        <v>2</v>
      </c>
      <c r="D1195" s="435" t="s">
        <v>901</v>
      </c>
      <c r="E1195" s="435" t="s">
        <v>3336</v>
      </c>
      <c r="F1195" s="435" t="s">
        <v>3337</v>
      </c>
      <c r="G1195" s="435">
        <v>4</v>
      </c>
      <c r="H1195" s="435" t="s">
        <v>900</v>
      </c>
    </row>
    <row r="1196" spans="1:8" ht="13.5">
      <c r="A1196" s="636" t="str">
        <f t="shared" si="18"/>
        <v>ブルーウイングフットボールクラブＢ_3</v>
      </c>
      <c r="B1196" s="435" t="s">
        <v>3333</v>
      </c>
      <c r="C1196" s="435" t="str">
        <f>("3")</f>
        <v>3</v>
      </c>
      <c r="D1196" s="435" t="s">
        <v>908</v>
      </c>
      <c r="E1196" s="435" t="s">
        <v>3338</v>
      </c>
      <c r="F1196" s="435" t="s">
        <v>3339</v>
      </c>
      <c r="G1196" s="435">
        <v>4</v>
      </c>
      <c r="H1196" s="435" t="s">
        <v>900</v>
      </c>
    </row>
    <row r="1197" spans="1:8" ht="13.5">
      <c r="A1197" s="636" t="str">
        <f t="shared" si="18"/>
        <v>ブルーウイングフットボールクラブＢ_4</v>
      </c>
      <c r="B1197" s="435" t="s">
        <v>3333</v>
      </c>
      <c r="C1197" s="435" t="str">
        <f>("4")</f>
        <v>4</v>
      </c>
      <c r="D1197" s="435" t="s">
        <v>908</v>
      </c>
      <c r="E1197" s="435" t="s">
        <v>3340</v>
      </c>
      <c r="F1197" s="435" t="s">
        <v>3341</v>
      </c>
      <c r="G1197" s="435">
        <v>4</v>
      </c>
      <c r="H1197" s="435" t="s">
        <v>900</v>
      </c>
    </row>
    <row r="1198" spans="1:9" ht="13.5">
      <c r="A1198" s="636" t="str">
        <f t="shared" si="18"/>
        <v>ブルーウイングフットボールクラブＢ_5</v>
      </c>
      <c r="B1198" s="435" t="s">
        <v>3333</v>
      </c>
      <c r="C1198" s="435" t="str">
        <f>("5")</f>
        <v>5</v>
      </c>
      <c r="D1198" s="435" t="s">
        <v>908</v>
      </c>
      <c r="E1198" s="435" t="s">
        <v>3342</v>
      </c>
      <c r="F1198" s="435" t="s">
        <v>3343</v>
      </c>
      <c r="G1198" s="435">
        <v>4</v>
      </c>
      <c r="H1198" s="435" t="s">
        <v>900</v>
      </c>
      <c r="I1198" s="435" t="s">
        <v>15</v>
      </c>
    </row>
    <row r="1199" spans="1:8" ht="13.5">
      <c r="A1199" s="636" t="str">
        <f t="shared" si="18"/>
        <v>ブルーウイングフットボールクラブＢ_6</v>
      </c>
      <c r="B1199" s="435" t="s">
        <v>3333</v>
      </c>
      <c r="C1199" s="435" t="str">
        <f>("6")</f>
        <v>6</v>
      </c>
      <c r="D1199" s="435" t="s">
        <v>908</v>
      </c>
      <c r="E1199" s="435" t="s">
        <v>3344</v>
      </c>
      <c r="F1199" s="435" t="s">
        <v>3345</v>
      </c>
      <c r="G1199" s="435">
        <v>4</v>
      </c>
      <c r="H1199" s="435" t="s">
        <v>900</v>
      </c>
    </row>
    <row r="1200" spans="1:8" ht="13.5">
      <c r="A1200" s="636" t="str">
        <f t="shared" si="18"/>
        <v>ブルーウイングフットボールクラブＢ_7</v>
      </c>
      <c r="B1200" s="435" t="s">
        <v>3333</v>
      </c>
      <c r="C1200" s="435" t="str">
        <f>("7")</f>
        <v>7</v>
      </c>
      <c r="D1200" s="435" t="s">
        <v>901</v>
      </c>
      <c r="E1200" s="435" t="s">
        <v>3346</v>
      </c>
      <c r="F1200" s="435" t="s">
        <v>3347</v>
      </c>
      <c r="G1200" s="435">
        <v>4</v>
      </c>
      <c r="H1200" s="435" t="s">
        <v>900</v>
      </c>
    </row>
    <row r="1201" spans="1:8" ht="13.5">
      <c r="A1201" s="636" t="str">
        <f t="shared" si="18"/>
        <v>ブルーウイングフットボールクラブＢ_8</v>
      </c>
      <c r="B1201" s="435" t="s">
        <v>3333</v>
      </c>
      <c r="C1201" s="435" t="str">
        <f>("8")</f>
        <v>8</v>
      </c>
      <c r="D1201" s="435" t="s">
        <v>901</v>
      </c>
      <c r="E1201" s="435" t="s">
        <v>3348</v>
      </c>
      <c r="F1201" s="435" t="s">
        <v>3349</v>
      </c>
      <c r="G1201" s="435">
        <v>4</v>
      </c>
      <c r="H1201" s="435" t="s">
        <v>900</v>
      </c>
    </row>
    <row r="1202" spans="1:8" ht="13.5">
      <c r="A1202" s="636" t="str">
        <f t="shared" si="18"/>
        <v>ブルーウイングフットボールクラブＢ_9</v>
      </c>
      <c r="B1202" s="435" t="s">
        <v>3333</v>
      </c>
      <c r="C1202" s="435" t="str">
        <f>("9")</f>
        <v>9</v>
      </c>
      <c r="D1202" s="435" t="s">
        <v>926</v>
      </c>
      <c r="E1202" s="435" t="s">
        <v>3350</v>
      </c>
      <c r="F1202" s="435" t="s">
        <v>3351</v>
      </c>
      <c r="G1202" s="435">
        <v>4</v>
      </c>
      <c r="H1202" s="435" t="s">
        <v>900</v>
      </c>
    </row>
    <row r="1203" spans="1:8" ht="13.5">
      <c r="A1203" s="636" t="str">
        <f t="shared" si="18"/>
        <v>ブルーウイングフットボールクラブＢ_10</v>
      </c>
      <c r="B1203" s="435" t="s">
        <v>3333</v>
      </c>
      <c r="C1203" s="435" t="str">
        <f>("10")</f>
        <v>10</v>
      </c>
      <c r="D1203" s="435" t="s">
        <v>901</v>
      </c>
      <c r="E1203" s="435" t="s">
        <v>3352</v>
      </c>
      <c r="F1203" s="435" t="s">
        <v>3353</v>
      </c>
      <c r="G1203" s="435">
        <v>4</v>
      </c>
      <c r="H1203" s="435" t="s">
        <v>900</v>
      </c>
    </row>
    <row r="1204" spans="1:10" ht="13.5">
      <c r="A1204" s="636" t="str">
        <f t="shared" si="18"/>
        <v>ブルーウイングフットボールクラブＢ_11</v>
      </c>
      <c r="B1204" s="435" t="s">
        <v>3333</v>
      </c>
      <c r="C1204" s="435" t="str">
        <f>("11")</f>
        <v>11</v>
      </c>
      <c r="D1204" s="435" t="s">
        <v>901</v>
      </c>
      <c r="E1204" s="435" t="s">
        <v>3354</v>
      </c>
      <c r="F1204" s="435" t="s">
        <v>3355</v>
      </c>
      <c r="G1204" s="435">
        <v>4</v>
      </c>
      <c r="H1204" s="435" t="s">
        <v>900</v>
      </c>
      <c r="J1204" s="435" t="s">
        <v>314</v>
      </c>
    </row>
    <row r="1205" spans="1:8" ht="13.5">
      <c r="A1205" s="636" t="str">
        <f t="shared" si="18"/>
        <v>ブルーウイングフットボールクラブＢ_12</v>
      </c>
      <c r="B1205" s="435" t="s">
        <v>3333</v>
      </c>
      <c r="C1205" s="435" t="str">
        <f>("12")</f>
        <v>12</v>
      </c>
      <c r="D1205" s="435" t="s">
        <v>897</v>
      </c>
      <c r="E1205" s="435" t="s">
        <v>3356</v>
      </c>
      <c r="F1205" s="435" t="s">
        <v>3357</v>
      </c>
      <c r="G1205" s="435">
        <v>3</v>
      </c>
      <c r="H1205" s="435" t="s">
        <v>900</v>
      </c>
    </row>
    <row r="1206" spans="1:8" ht="13.5">
      <c r="A1206" s="636" t="str">
        <f t="shared" si="18"/>
        <v>ブルーウイングフットボールクラブＢ_13</v>
      </c>
      <c r="B1206" s="435" t="s">
        <v>3333</v>
      </c>
      <c r="C1206" s="435" t="str">
        <f>("13")</f>
        <v>13</v>
      </c>
      <c r="D1206" s="435" t="s">
        <v>926</v>
      </c>
      <c r="E1206" s="435" t="s">
        <v>3358</v>
      </c>
      <c r="F1206" s="435" t="s">
        <v>3359</v>
      </c>
      <c r="G1206" s="435">
        <v>4</v>
      </c>
      <c r="H1206" s="435" t="s">
        <v>900</v>
      </c>
    </row>
    <row r="1207" spans="1:8" ht="13.5">
      <c r="A1207" s="636" t="str">
        <f t="shared" si="18"/>
        <v>ブルーウイングフットボールクラブＢ_14</v>
      </c>
      <c r="B1207" s="435" t="s">
        <v>3333</v>
      </c>
      <c r="C1207" s="435" t="str">
        <f>("14")</f>
        <v>14</v>
      </c>
      <c r="D1207" s="435" t="s">
        <v>908</v>
      </c>
      <c r="E1207" s="435" t="s">
        <v>3360</v>
      </c>
      <c r="F1207" s="435" t="s">
        <v>3361</v>
      </c>
      <c r="G1207" s="435">
        <v>4</v>
      </c>
      <c r="H1207" s="435" t="s">
        <v>900</v>
      </c>
    </row>
    <row r="1208" spans="1:8" ht="13.5">
      <c r="A1208" s="636" t="str">
        <f t="shared" si="18"/>
        <v>ブルーウイングフットボールクラブＢ_15</v>
      </c>
      <c r="B1208" s="435" t="s">
        <v>3333</v>
      </c>
      <c r="C1208" s="435" t="str">
        <f>("15")</f>
        <v>15</v>
      </c>
      <c r="D1208" s="435" t="s">
        <v>908</v>
      </c>
      <c r="E1208" s="435" t="s">
        <v>3362</v>
      </c>
      <c r="F1208" s="435" t="s">
        <v>3363</v>
      </c>
      <c r="G1208" s="435">
        <v>3</v>
      </c>
      <c r="H1208" s="435" t="s">
        <v>900</v>
      </c>
    </row>
    <row r="1209" spans="1:8" ht="13.5">
      <c r="A1209" s="636" t="str">
        <f t="shared" si="18"/>
        <v>ブルーウイングフットボールクラブＢ_16</v>
      </c>
      <c r="B1209" s="435" t="s">
        <v>3333</v>
      </c>
      <c r="C1209" s="435" t="str">
        <f>("16")</f>
        <v>16</v>
      </c>
      <c r="D1209" s="435" t="s">
        <v>901</v>
      </c>
      <c r="E1209" s="435" t="s">
        <v>3364</v>
      </c>
      <c r="F1209" s="435" t="s">
        <v>3365</v>
      </c>
      <c r="G1209" s="435">
        <v>3</v>
      </c>
      <c r="H1209" s="435" t="s">
        <v>900</v>
      </c>
    </row>
    <row r="1210" spans="1:9" ht="13.5">
      <c r="A1210" s="636" t="str">
        <f t="shared" si="18"/>
        <v>ようこくバンビーレＦＣ_1</v>
      </c>
      <c r="B1210" s="435" t="s">
        <v>3366</v>
      </c>
      <c r="C1210" s="435" t="str">
        <f>("1")</f>
        <v>1</v>
      </c>
      <c r="D1210" s="435" t="s">
        <v>897</v>
      </c>
      <c r="E1210" s="435" t="s">
        <v>3367</v>
      </c>
      <c r="F1210" s="435" t="s">
        <v>3368</v>
      </c>
      <c r="G1210" s="435">
        <v>5</v>
      </c>
      <c r="H1210" s="435" t="s">
        <v>900</v>
      </c>
      <c r="I1210" s="435" t="s">
        <v>15</v>
      </c>
    </row>
    <row r="1211" spans="1:8" ht="13.5">
      <c r="A1211" s="636" t="str">
        <f t="shared" si="18"/>
        <v>ようこくバンビーレＦＣ_2</v>
      </c>
      <c r="B1211" s="435" t="s">
        <v>3366</v>
      </c>
      <c r="C1211" s="435" t="str">
        <f>("2")</f>
        <v>2</v>
      </c>
      <c r="D1211" s="435" t="s">
        <v>926</v>
      </c>
      <c r="E1211" s="435" t="s">
        <v>3369</v>
      </c>
      <c r="F1211" s="435" t="s">
        <v>3370</v>
      </c>
      <c r="G1211" s="435">
        <v>1</v>
      </c>
      <c r="H1211" s="435" t="s">
        <v>900</v>
      </c>
    </row>
    <row r="1212" spans="1:8" ht="13.5">
      <c r="A1212" s="636" t="str">
        <f t="shared" si="18"/>
        <v>ようこくバンビーレＦＣ_3</v>
      </c>
      <c r="B1212" s="435" t="s">
        <v>3366</v>
      </c>
      <c r="C1212" s="435" t="str">
        <f>("3")</f>
        <v>3</v>
      </c>
      <c r="D1212" s="435" t="s">
        <v>901</v>
      </c>
      <c r="E1212" s="435" t="s">
        <v>3371</v>
      </c>
      <c r="F1212" s="435" t="s">
        <v>3372</v>
      </c>
      <c r="G1212" s="435">
        <v>1</v>
      </c>
      <c r="H1212" s="435" t="s">
        <v>900</v>
      </c>
    </row>
    <row r="1213" spans="1:8" ht="13.5">
      <c r="A1213" s="636" t="str">
        <f t="shared" si="18"/>
        <v>ようこくバンビーレＦＣ_4</v>
      </c>
      <c r="B1213" s="435" t="s">
        <v>3366</v>
      </c>
      <c r="C1213" s="435" t="str">
        <f>("4")</f>
        <v>4</v>
      </c>
      <c r="D1213" s="435" t="s">
        <v>908</v>
      </c>
      <c r="E1213" s="435" t="s">
        <v>3373</v>
      </c>
      <c r="F1213" s="435" t="s">
        <v>3374</v>
      </c>
      <c r="G1213" s="435">
        <v>3</v>
      </c>
      <c r="H1213" s="435" t="s">
        <v>900</v>
      </c>
    </row>
    <row r="1214" spans="1:8" ht="13.5">
      <c r="A1214" s="636" t="str">
        <f t="shared" si="18"/>
        <v>ようこくバンビーレＦＣ_5</v>
      </c>
      <c r="B1214" s="435" t="s">
        <v>3366</v>
      </c>
      <c r="C1214" s="435" t="str">
        <f>("5")</f>
        <v>5</v>
      </c>
      <c r="D1214" s="435" t="s">
        <v>901</v>
      </c>
      <c r="E1214" s="435" t="s">
        <v>3375</v>
      </c>
      <c r="F1214" s="435" t="s">
        <v>3376</v>
      </c>
      <c r="G1214" s="435">
        <v>3</v>
      </c>
      <c r="H1214" s="435" t="s">
        <v>911</v>
      </c>
    </row>
    <row r="1215" spans="1:8" ht="13.5">
      <c r="A1215" s="636" t="str">
        <f t="shared" si="18"/>
        <v>ようこくバンビーレＦＣ_6</v>
      </c>
      <c r="B1215" s="435" t="s">
        <v>3366</v>
      </c>
      <c r="C1215" s="435" t="str">
        <f>("6")</f>
        <v>6</v>
      </c>
      <c r="D1215" s="435" t="s">
        <v>901</v>
      </c>
      <c r="E1215" s="435" t="s">
        <v>3377</v>
      </c>
      <c r="F1215" s="435" t="s">
        <v>3378</v>
      </c>
      <c r="G1215" s="435">
        <v>3</v>
      </c>
      <c r="H1215" s="435" t="s">
        <v>911</v>
      </c>
    </row>
    <row r="1216" spans="1:8" ht="13.5">
      <c r="A1216" s="636" t="str">
        <f t="shared" si="18"/>
        <v>ようこくバンビーレＦＣ_7</v>
      </c>
      <c r="B1216" s="435" t="s">
        <v>3366</v>
      </c>
      <c r="C1216" s="435" t="str">
        <f>("7")</f>
        <v>7</v>
      </c>
      <c r="D1216" s="435" t="s">
        <v>926</v>
      </c>
      <c r="E1216" s="435" t="s">
        <v>3379</v>
      </c>
      <c r="F1216" s="435" t="s">
        <v>3380</v>
      </c>
      <c r="G1216" s="435">
        <v>4</v>
      </c>
      <c r="H1216" s="435" t="s">
        <v>900</v>
      </c>
    </row>
    <row r="1217" spans="1:8" ht="13.5">
      <c r="A1217" s="636" t="str">
        <f aca="true" t="shared" si="19" ref="A1217:A1280">CONCATENATE(B1217,"_",C1217)</f>
        <v>ようこくバンビーレＦＣ_8</v>
      </c>
      <c r="B1217" s="435" t="s">
        <v>3366</v>
      </c>
      <c r="C1217" s="435" t="str">
        <f>("8")</f>
        <v>8</v>
      </c>
      <c r="D1217" s="435" t="s">
        <v>901</v>
      </c>
      <c r="E1217" s="435" t="s">
        <v>3381</v>
      </c>
      <c r="F1217" s="435" t="s">
        <v>3382</v>
      </c>
      <c r="G1217" s="435">
        <v>3</v>
      </c>
      <c r="H1217" s="435" t="s">
        <v>911</v>
      </c>
    </row>
    <row r="1218" spans="1:8" ht="13.5">
      <c r="A1218" s="636" t="str">
        <f t="shared" si="19"/>
        <v>ようこくバンビーレＦＣ_9</v>
      </c>
      <c r="B1218" s="435" t="s">
        <v>3366</v>
      </c>
      <c r="C1218" s="435" t="str">
        <f>("9")</f>
        <v>9</v>
      </c>
      <c r="D1218" s="435" t="s">
        <v>908</v>
      </c>
      <c r="E1218" s="435" t="s">
        <v>3383</v>
      </c>
      <c r="F1218" s="435" t="s">
        <v>3384</v>
      </c>
      <c r="G1218" s="435">
        <v>4</v>
      </c>
      <c r="H1218" s="435" t="s">
        <v>900</v>
      </c>
    </row>
    <row r="1219" spans="1:8" ht="13.5">
      <c r="A1219" s="636" t="str">
        <f t="shared" si="19"/>
        <v>ようこくバンビーレＦＣ_10</v>
      </c>
      <c r="B1219" s="435" t="s">
        <v>3366</v>
      </c>
      <c r="C1219" s="435" t="str">
        <f>("10")</f>
        <v>10</v>
      </c>
      <c r="D1219" s="435" t="s">
        <v>901</v>
      </c>
      <c r="E1219" s="435" t="s">
        <v>3385</v>
      </c>
      <c r="F1219" s="435" t="s">
        <v>3386</v>
      </c>
      <c r="G1219" s="435">
        <v>4</v>
      </c>
      <c r="H1219" s="435" t="s">
        <v>900</v>
      </c>
    </row>
    <row r="1220" spans="1:8" ht="13.5">
      <c r="A1220" s="636" t="str">
        <f t="shared" si="19"/>
        <v>ようこくバンビーレＦＣ_11</v>
      </c>
      <c r="B1220" s="435" t="s">
        <v>3366</v>
      </c>
      <c r="C1220" s="435" t="str">
        <f>("11")</f>
        <v>11</v>
      </c>
      <c r="D1220" s="435" t="s">
        <v>908</v>
      </c>
      <c r="E1220" s="435" t="s">
        <v>3387</v>
      </c>
      <c r="F1220" s="435" t="s">
        <v>3388</v>
      </c>
      <c r="G1220" s="435">
        <v>4</v>
      </c>
      <c r="H1220" s="435" t="s">
        <v>911</v>
      </c>
    </row>
    <row r="1221" spans="1:8" ht="13.5">
      <c r="A1221" s="636" t="str">
        <f t="shared" si="19"/>
        <v>野津ＦＣ_1</v>
      </c>
      <c r="B1221" s="435" t="s">
        <v>3389</v>
      </c>
      <c r="C1221" s="435" t="str">
        <f>("1")</f>
        <v>1</v>
      </c>
      <c r="D1221" s="435" t="s">
        <v>897</v>
      </c>
      <c r="E1221" s="435" t="s">
        <v>3390</v>
      </c>
      <c r="F1221" s="435" t="s">
        <v>3391</v>
      </c>
      <c r="G1221" s="435">
        <v>4</v>
      </c>
      <c r="H1221" s="435" t="s">
        <v>900</v>
      </c>
    </row>
    <row r="1222" spans="1:8" ht="13.5">
      <c r="A1222" s="636" t="str">
        <f t="shared" si="19"/>
        <v>野津ＦＣ_2</v>
      </c>
      <c r="B1222" s="435" t="s">
        <v>3389</v>
      </c>
      <c r="C1222" s="435" t="str">
        <f>("2")</f>
        <v>2</v>
      </c>
      <c r="D1222" s="435" t="s">
        <v>926</v>
      </c>
      <c r="E1222" s="435" t="s">
        <v>3392</v>
      </c>
      <c r="F1222" s="435" t="s">
        <v>3393</v>
      </c>
      <c r="G1222" s="435">
        <v>2</v>
      </c>
      <c r="H1222" s="435" t="s">
        <v>900</v>
      </c>
    </row>
    <row r="1223" spans="1:8" ht="13.5">
      <c r="A1223" s="636" t="str">
        <f t="shared" si="19"/>
        <v>野津ＦＣ_3</v>
      </c>
      <c r="B1223" s="435" t="s">
        <v>3389</v>
      </c>
      <c r="C1223" s="435" t="str">
        <f>("3")</f>
        <v>3</v>
      </c>
      <c r="D1223" s="435" t="s">
        <v>908</v>
      </c>
      <c r="E1223" s="435" t="s">
        <v>3394</v>
      </c>
      <c r="F1223" s="435" t="s">
        <v>3395</v>
      </c>
      <c r="G1223" s="435">
        <v>5</v>
      </c>
      <c r="H1223" s="435" t="s">
        <v>900</v>
      </c>
    </row>
    <row r="1224" spans="1:8" ht="13.5">
      <c r="A1224" s="636" t="str">
        <f t="shared" si="19"/>
        <v>野津ＦＣ_4</v>
      </c>
      <c r="B1224" s="435" t="s">
        <v>3389</v>
      </c>
      <c r="C1224" s="435" t="str">
        <f>("4")</f>
        <v>4</v>
      </c>
      <c r="D1224" s="435" t="s">
        <v>908</v>
      </c>
      <c r="E1224" s="435" t="s">
        <v>3396</v>
      </c>
      <c r="F1224" s="435" t="s">
        <v>3397</v>
      </c>
      <c r="G1224" s="435">
        <v>4</v>
      </c>
      <c r="H1224" s="435" t="s">
        <v>900</v>
      </c>
    </row>
    <row r="1225" spans="1:9" ht="13.5">
      <c r="A1225" s="636" t="str">
        <f t="shared" si="19"/>
        <v>野津ＦＣ_5</v>
      </c>
      <c r="B1225" s="435" t="s">
        <v>3389</v>
      </c>
      <c r="C1225" s="435" t="str">
        <f>("5")</f>
        <v>5</v>
      </c>
      <c r="D1225" s="435" t="s">
        <v>908</v>
      </c>
      <c r="E1225" s="435" t="s">
        <v>3398</v>
      </c>
      <c r="F1225" s="435" t="s">
        <v>3399</v>
      </c>
      <c r="G1225" s="435">
        <v>4</v>
      </c>
      <c r="H1225" s="435" t="s">
        <v>900</v>
      </c>
      <c r="I1225" s="435" t="s">
        <v>15</v>
      </c>
    </row>
    <row r="1226" spans="1:8" ht="13.5">
      <c r="A1226" s="636" t="str">
        <f t="shared" si="19"/>
        <v>野津ＦＣ_7</v>
      </c>
      <c r="B1226" s="435" t="s">
        <v>3389</v>
      </c>
      <c r="C1226" s="435" t="str">
        <f>("7")</f>
        <v>7</v>
      </c>
      <c r="D1226" s="435" t="s">
        <v>901</v>
      </c>
      <c r="E1226" s="435" t="s">
        <v>3400</v>
      </c>
      <c r="F1226" s="435" t="s">
        <v>3401</v>
      </c>
      <c r="G1226" s="435">
        <v>4</v>
      </c>
      <c r="H1226" s="435" t="s">
        <v>900</v>
      </c>
    </row>
    <row r="1227" spans="1:8" ht="13.5">
      <c r="A1227" s="636" t="str">
        <f t="shared" si="19"/>
        <v>野津ＦＣ_9</v>
      </c>
      <c r="B1227" s="435" t="s">
        <v>3389</v>
      </c>
      <c r="C1227" s="435" t="str">
        <f>("9")</f>
        <v>9</v>
      </c>
      <c r="D1227" s="435" t="s">
        <v>926</v>
      </c>
      <c r="E1227" s="435" t="s">
        <v>3402</v>
      </c>
      <c r="F1227" s="435" t="s">
        <v>3403</v>
      </c>
      <c r="G1227" s="435">
        <v>4</v>
      </c>
      <c r="H1227" s="435" t="s">
        <v>900</v>
      </c>
    </row>
    <row r="1228" spans="1:8" ht="13.5">
      <c r="A1228" s="636" t="str">
        <f t="shared" si="19"/>
        <v>野津ＦＣ_11</v>
      </c>
      <c r="B1228" s="435" t="s">
        <v>3389</v>
      </c>
      <c r="C1228" s="435" t="str">
        <f>("11")</f>
        <v>11</v>
      </c>
      <c r="D1228" s="435" t="s">
        <v>926</v>
      </c>
      <c r="E1228" s="435" t="s">
        <v>3404</v>
      </c>
      <c r="F1228" s="435" t="s">
        <v>2283</v>
      </c>
      <c r="G1228" s="435">
        <v>4</v>
      </c>
      <c r="H1228" s="435" t="s">
        <v>900</v>
      </c>
    </row>
    <row r="1229" spans="1:8" ht="13.5">
      <c r="A1229" s="636" t="str">
        <f t="shared" si="19"/>
        <v>野津ＦＣ_12</v>
      </c>
      <c r="B1229" s="435" t="s">
        <v>3389</v>
      </c>
      <c r="C1229" s="435" t="str">
        <f>("12")</f>
        <v>12</v>
      </c>
      <c r="D1229" s="435" t="s">
        <v>908</v>
      </c>
      <c r="E1229" s="435" t="s">
        <v>3405</v>
      </c>
      <c r="F1229" s="435" t="s">
        <v>3406</v>
      </c>
      <c r="G1229" s="435">
        <v>4</v>
      </c>
      <c r="H1229" s="435" t="s">
        <v>900</v>
      </c>
    </row>
    <row r="1230" spans="1:8" ht="13.5">
      <c r="A1230" s="636" t="str">
        <f t="shared" si="19"/>
        <v>野津ＦＣ_14</v>
      </c>
      <c r="B1230" s="435" t="s">
        <v>3389</v>
      </c>
      <c r="C1230" s="435" t="str">
        <f>("14")</f>
        <v>14</v>
      </c>
      <c r="D1230" s="435" t="s">
        <v>926</v>
      </c>
      <c r="E1230" s="435" t="s">
        <v>3407</v>
      </c>
      <c r="F1230" s="435" t="s">
        <v>3408</v>
      </c>
      <c r="G1230" s="435">
        <v>4</v>
      </c>
      <c r="H1230" s="435" t="s">
        <v>900</v>
      </c>
    </row>
    <row r="1231" spans="1:8" ht="13.5">
      <c r="A1231" s="636" t="str">
        <f t="shared" si="19"/>
        <v>ヴェルスパ大分　Ｕ－１２_1</v>
      </c>
      <c r="B1231" s="435" t="s">
        <v>295</v>
      </c>
      <c r="C1231" s="435" t="str">
        <f>("1")</f>
        <v>1</v>
      </c>
      <c r="D1231" s="435" t="s">
        <v>897</v>
      </c>
      <c r="E1231" s="435" t="s">
        <v>3409</v>
      </c>
      <c r="F1231" s="435" t="s">
        <v>3410</v>
      </c>
      <c r="G1231" s="435">
        <v>3</v>
      </c>
      <c r="H1231" s="435" t="s">
        <v>900</v>
      </c>
    </row>
    <row r="1232" spans="1:8" ht="13.5">
      <c r="A1232" s="636" t="str">
        <f t="shared" si="19"/>
        <v>ヴェルスパ大分　Ｕ－１２_2</v>
      </c>
      <c r="B1232" s="435" t="s">
        <v>295</v>
      </c>
      <c r="C1232" s="435" t="str">
        <f>("2")</f>
        <v>2</v>
      </c>
      <c r="D1232" s="435" t="s">
        <v>908</v>
      </c>
      <c r="E1232" s="435" t="s">
        <v>3411</v>
      </c>
      <c r="F1232" s="435" t="s">
        <v>3412</v>
      </c>
      <c r="G1232" s="435">
        <v>4</v>
      </c>
      <c r="H1232" s="435" t="s">
        <v>900</v>
      </c>
    </row>
    <row r="1233" spans="1:8" ht="13.5">
      <c r="A1233" s="636" t="str">
        <f t="shared" si="19"/>
        <v>ヴェルスパ大分　Ｕ－１２_3</v>
      </c>
      <c r="B1233" s="435" t="s">
        <v>295</v>
      </c>
      <c r="C1233" s="435" t="str">
        <f>("3")</f>
        <v>3</v>
      </c>
      <c r="D1233" s="435" t="s">
        <v>901</v>
      </c>
      <c r="E1233" s="435" t="s">
        <v>3413</v>
      </c>
      <c r="F1233" s="435" t="s">
        <v>3414</v>
      </c>
      <c r="G1233" s="435">
        <v>3</v>
      </c>
      <c r="H1233" s="435" t="s">
        <v>900</v>
      </c>
    </row>
    <row r="1234" spans="1:8" ht="13.5">
      <c r="A1234" s="636" t="str">
        <f t="shared" si="19"/>
        <v>ヴェルスパ大分　Ｕ－１２_4</v>
      </c>
      <c r="B1234" s="435" t="s">
        <v>295</v>
      </c>
      <c r="C1234" s="435" t="str">
        <f>("4")</f>
        <v>4</v>
      </c>
      <c r="D1234" s="435" t="s">
        <v>926</v>
      </c>
      <c r="E1234" s="435" t="s">
        <v>3415</v>
      </c>
      <c r="F1234" s="435" t="s">
        <v>3416</v>
      </c>
      <c r="G1234" s="435">
        <v>3</v>
      </c>
      <c r="H1234" s="435" t="s">
        <v>900</v>
      </c>
    </row>
    <row r="1235" spans="1:10" ht="13.5">
      <c r="A1235" s="636" t="str">
        <f t="shared" si="19"/>
        <v>ヴェルスパ大分　Ｕ－１２_5</v>
      </c>
      <c r="B1235" s="435" t="s">
        <v>295</v>
      </c>
      <c r="C1235" s="435" t="str">
        <f>("5")</f>
        <v>5</v>
      </c>
      <c r="D1235" s="435" t="s">
        <v>901</v>
      </c>
      <c r="E1235" s="435" t="s">
        <v>3417</v>
      </c>
      <c r="F1235" s="435" t="s">
        <v>3418</v>
      </c>
      <c r="G1235" s="435">
        <v>4</v>
      </c>
      <c r="H1235" s="435" t="s">
        <v>900</v>
      </c>
      <c r="J1235" s="435" t="s">
        <v>354</v>
      </c>
    </row>
    <row r="1236" spans="1:8" ht="13.5">
      <c r="A1236" s="636" t="str">
        <f t="shared" si="19"/>
        <v>ヴェルスパ大分　Ｕ－１２_6</v>
      </c>
      <c r="B1236" s="435" t="s">
        <v>295</v>
      </c>
      <c r="C1236" s="435" t="str">
        <f>("6")</f>
        <v>6</v>
      </c>
      <c r="D1236" s="435" t="s">
        <v>908</v>
      </c>
      <c r="E1236" s="435" t="s">
        <v>3419</v>
      </c>
      <c r="F1236" s="435" t="s">
        <v>3420</v>
      </c>
      <c r="G1236" s="435">
        <v>5</v>
      </c>
      <c r="H1236" s="435" t="s">
        <v>900</v>
      </c>
    </row>
    <row r="1237" spans="1:8" ht="13.5">
      <c r="A1237" s="636" t="str">
        <f t="shared" si="19"/>
        <v>ヴェルスパ大分　Ｕ－１２_8</v>
      </c>
      <c r="B1237" s="435" t="s">
        <v>295</v>
      </c>
      <c r="C1237" s="435" t="str">
        <f>("8")</f>
        <v>8</v>
      </c>
      <c r="D1237" s="435" t="s">
        <v>908</v>
      </c>
      <c r="E1237" s="435" t="s">
        <v>3421</v>
      </c>
      <c r="F1237" s="435" t="s">
        <v>3422</v>
      </c>
      <c r="G1237" s="435">
        <v>5</v>
      </c>
      <c r="H1237" s="435" t="s">
        <v>900</v>
      </c>
    </row>
    <row r="1238" spans="1:8" ht="13.5">
      <c r="A1238" s="636" t="str">
        <f t="shared" si="19"/>
        <v>ヴェルスパ大分　Ｕ－１２_9</v>
      </c>
      <c r="B1238" s="435" t="s">
        <v>295</v>
      </c>
      <c r="C1238" s="435" t="str">
        <f>("9")</f>
        <v>9</v>
      </c>
      <c r="D1238" s="435" t="s">
        <v>901</v>
      </c>
      <c r="E1238" s="435" t="s">
        <v>3423</v>
      </c>
      <c r="F1238" s="435" t="s">
        <v>2655</v>
      </c>
      <c r="G1238" s="435">
        <v>4</v>
      </c>
      <c r="H1238" s="435" t="s">
        <v>900</v>
      </c>
    </row>
    <row r="1239" spans="1:10" ht="13.5">
      <c r="A1239" s="636" t="str">
        <f t="shared" si="19"/>
        <v>ヴェルスパ大分　Ｕ－１２_10</v>
      </c>
      <c r="B1239" s="435" t="s">
        <v>295</v>
      </c>
      <c r="C1239" s="435" t="str">
        <f>("10")</f>
        <v>10</v>
      </c>
      <c r="D1239" s="435" t="s">
        <v>901</v>
      </c>
      <c r="E1239" s="435" t="s">
        <v>3424</v>
      </c>
      <c r="F1239" s="435" t="s">
        <v>3425</v>
      </c>
      <c r="G1239" s="435">
        <v>5</v>
      </c>
      <c r="H1239" s="435" t="s">
        <v>900</v>
      </c>
      <c r="I1239" s="435" t="s">
        <v>15</v>
      </c>
      <c r="J1239" s="435" t="s">
        <v>311</v>
      </c>
    </row>
    <row r="1240" spans="1:8" ht="13.5">
      <c r="A1240" s="636" t="str">
        <f t="shared" si="19"/>
        <v>ヴェルスパ大分　Ｕ－１２_11</v>
      </c>
      <c r="B1240" s="435" t="s">
        <v>295</v>
      </c>
      <c r="C1240" s="435" t="str">
        <f>("11")</f>
        <v>11</v>
      </c>
      <c r="D1240" s="435" t="s">
        <v>901</v>
      </c>
      <c r="E1240" s="435" t="s">
        <v>3426</v>
      </c>
      <c r="F1240" s="435" t="s">
        <v>3427</v>
      </c>
      <c r="G1240" s="435">
        <v>4</v>
      </c>
      <c r="H1240" s="435" t="s">
        <v>900</v>
      </c>
    </row>
    <row r="1241" spans="1:8" ht="13.5">
      <c r="A1241" s="636" t="str">
        <f t="shared" si="19"/>
        <v>ヴェルスパ大分　Ｕ－１２_12</v>
      </c>
      <c r="B1241" s="435" t="s">
        <v>295</v>
      </c>
      <c r="C1241" s="435" t="str">
        <f>("12")</f>
        <v>12</v>
      </c>
      <c r="D1241" s="435" t="s">
        <v>901</v>
      </c>
      <c r="E1241" s="435" t="s">
        <v>3428</v>
      </c>
      <c r="F1241" s="435" t="s">
        <v>3429</v>
      </c>
      <c r="G1241" s="435">
        <v>4</v>
      </c>
      <c r="H1241" s="435" t="s">
        <v>900</v>
      </c>
    </row>
    <row r="1242" spans="1:10" ht="13.5">
      <c r="A1242" s="636" t="str">
        <f t="shared" si="19"/>
        <v>ヴェルスパ大分　Ｕ－１２_13</v>
      </c>
      <c r="B1242" s="435" t="s">
        <v>295</v>
      </c>
      <c r="C1242" s="435" t="str">
        <f>("13")</f>
        <v>13</v>
      </c>
      <c r="D1242" s="435" t="s">
        <v>926</v>
      </c>
      <c r="E1242" s="435" t="s">
        <v>3430</v>
      </c>
      <c r="F1242" s="435" t="s">
        <v>3431</v>
      </c>
      <c r="G1242" s="435">
        <v>4</v>
      </c>
      <c r="H1242" s="435" t="s">
        <v>911</v>
      </c>
      <c r="J1242" s="435" t="s">
        <v>311</v>
      </c>
    </row>
    <row r="1243" spans="1:8" ht="13.5">
      <c r="A1243" s="636" t="str">
        <f t="shared" si="19"/>
        <v>ヴェルスパ大分　Ｕ－１２_15</v>
      </c>
      <c r="B1243" s="435" t="s">
        <v>295</v>
      </c>
      <c r="C1243" s="435" t="str">
        <f>("15")</f>
        <v>15</v>
      </c>
      <c r="D1243" s="435" t="s">
        <v>926</v>
      </c>
      <c r="E1243" s="435" t="s">
        <v>3432</v>
      </c>
      <c r="F1243" s="435" t="s">
        <v>3433</v>
      </c>
      <c r="G1243" s="435">
        <v>4</v>
      </c>
      <c r="H1243" s="435" t="s">
        <v>900</v>
      </c>
    </row>
    <row r="1244" spans="1:10" ht="13.5">
      <c r="A1244" s="636" t="str">
        <f t="shared" si="19"/>
        <v>ヴェルスパ大分　Ｕ－１２_18</v>
      </c>
      <c r="B1244" s="435" t="s">
        <v>295</v>
      </c>
      <c r="C1244" s="435" t="str">
        <f>("18")</f>
        <v>18</v>
      </c>
      <c r="D1244" s="435" t="s">
        <v>908</v>
      </c>
      <c r="E1244" s="435" t="s">
        <v>3434</v>
      </c>
      <c r="F1244" s="435" t="s">
        <v>3435</v>
      </c>
      <c r="G1244" s="435">
        <v>4</v>
      </c>
      <c r="H1244" s="435" t="s">
        <v>900</v>
      </c>
      <c r="J1244" s="435" t="s">
        <v>354</v>
      </c>
    </row>
    <row r="1245" spans="1:10" ht="13.5">
      <c r="A1245" s="636" t="str">
        <f t="shared" si="19"/>
        <v>ＦＣ　ＲＥＧＡＴＥ_1</v>
      </c>
      <c r="B1245" s="435" t="s">
        <v>305</v>
      </c>
      <c r="C1245" s="435" t="str">
        <f>("1")</f>
        <v>1</v>
      </c>
      <c r="D1245" s="435" t="s">
        <v>897</v>
      </c>
      <c r="E1245" s="435" t="s">
        <v>3436</v>
      </c>
      <c r="F1245" s="435" t="s">
        <v>3437</v>
      </c>
      <c r="G1245" s="435">
        <v>5</v>
      </c>
      <c r="H1245" s="435" t="s">
        <v>900</v>
      </c>
      <c r="J1245" s="435" t="s">
        <v>330</v>
      </c>
    </row>
    <row r="1246" spans="1:8" ht="13.5">
      <c r="A1246" s="636" t="str">
        <f t="shared" si="19"/>
        <v>ＦＣ　ＲＥＧＡＴＥ_2</v>
      </c>
      <c r="B1246" s="435" t="s">
        <v>305</v>
      </c>
      <c r="C1246" s="435" t="str">
        <f>("2")</f>
        <v>2</v>
      </c>
      <c r="D1246" s="435" t="s">
        <v>901</v>
      </c>
      <c r="E1246" s="435" t="s">
        <v>3438</v>
      </c>
      <c r="F1246" s="435" t="s">
        <v>3439</v>
      </c>
      <c r="G1246" s="435">
        <v>4</v>
      </c>
      <c r="H1246" s="435" t="s">
        <v>900</v>
      </c>
    </row>
    <row r="1247" spans="1:8" ht="13.5">
      <c r="A1247" s="636" t="str">
        <f t="shared" si="19"/>
        <v>ＦＣ　ＲＥＧＡＴＥ_3</v>
      </c>
      <c r="B1247" s="435" t="s">
        <v>305</v>
      </c>
      <c r="C1247" s="435" t="str">
        <f>("3")</f>
        <v>3</v>
      </c>
      <c r="D1247" s="435" t="s">
        <v>908</v>
      </c>
      <c r="E1247" s="435" t="s">
        <v>3440</v>
      </c>
      <c r="F1247" s="435" t="s">
        <v>3441</v>
      </c>
      <c r="G1247" s="435">
        <v>5</v>
      </c>
      <c r="H1247" s="435" t="s">
        <v>900</v>
      </c>
    </row>
    <row r="1248" spans="1:8" ht="13.5">
      <c r="A1248" s="636" t="str">
        <f t="shared" si="19"/>
        <v>ＦＣ　ＲＥＧＡＴＥ_4</v>
      </c>
      <c r="B1248" s="435" t="s">
        <v>305</v>
      </c>
      <c r="C1248" s="435" t="str">
        <f>("4")</f>
        <v>4</v>
      </c>
      <c r="D1248" s="435" t="s">
        <v>908</v>
      </c>
      <c r="E1248" s="435" t="s">
        <v>3442</v>
      </c>
      <c r="F1248" s="435" t="s">
        <v>3443</v>
      </c>
      <c r="G1248" s="435">
        <v>5</v>
      </c>
      <c r="H1248" s="435" t="s">
        <v>900</v>
      </c>
    </row>
    <row r="1249" spans="1:8" ht="13.5">
      <c r="A1249" s="636" t="str">
        <f t="shared" si="19"/>
        <v>ＦＣ　ＲＥＧＡＴＥ_6</v>
      </c>
      <c r="B1249" s="435" t="s">
        <v>305</v>
      </c>
      <c r="C1249" s="435" t="str">
        <f>("6")</f>
        <v>6</v>
      </c>
      <c r="D1249" s="435" t="s">
        <v>908</v>
      </c>
      <c r="E1249" s="435" t="s">
        <v>3444</v>
      </c>
      <c r="F1249" s="435" t="s">
        <v>3445</v>
      </c>
      <c r="G1249" s="435">
        <v>5</v>
      </c>
      <c r="H1249" s="435" t="s">
        <v>900</v>
      </c>
    </row>
    <row r="1250" spans="1:9" ht="13.5">
      <c r="A1250" s="636" t="str">
        <f t="shared" si="19"/>
        <v>ＦＣ　ＲＥＧＡＴＥ_7</v>
      </c>
      <c r="B1250" s="435" t="s">
        <v>305</v>
      </c>
      <c r="C1250" s="435" t="str">
        <f>("7")</f>
        <v>7</v>
      </c>
      <c r="D1250" s="435" t="s">
        <v>901</v>
      </c>
      <c r="E1250" s="435" t="s">
        <v>3446</v>
      </c>
      <c r="F1250" s="435" t="s">
        <v>3447</v>
      </c>
      <c r="G1250" s="435">
        <v>5</v>
      </c>
      <c r="H1250" s="435" t="s">
        <v>900</v>
      </c>
      <c r="I1250" s="435" t="s">
        <v>15</v>
      </c>
    </row>
    <row r="1251" spans="1:10" ht="13.5">
      <c r="A1251" s="636" t="str">
        <f t="shared" si="19"/>
        <v>ＦＣ　ＲＥＧＡＴＥ_8</v>
      </c>
      <c r="B1251" s="435" t="s">
        <v>305</v>
      </c>
      <c r="C1251" s="435" t="str">
        <f>("8")</f>
        <v>8</v>
      </c>
      <c r="D1251" s="435" t="s">
        <v>901</v>
      </c>
      <c r="E1251" s="435" t="s">
        <v>3448</v>
      </c>
      <c r="F1251" s="435" t="s">
        <v>3449</v>
      </c>
      <c r="G1251" s="435">
        <v>5</v>
      </c>
      <c r="H1251" s="435" t="s">
        <v>900</v>
      </c>
      <c r="J1251" s="435" t="s">
        <v>322</v>
      </c>
    </row>
    <row r="1252" spans="1:10" ht="13.5">
      <c r="A1252" s="636" t="str">
        <f t="shared" si="19"/>
        <v>ＦＣ　ＲＥＧＡＴＥ_9</v>
      </c>
      <c r="B1252" s="435" t="s">
        <v>305</v>
      </c>
      <c r="C1252" s="435" t="str">
        <f>("9")</f>
        <v>9</v>
      </c>
      <c r="D1252" s="435" t="s">
        <v>926</v>
      </c>
      <c r="E1252" s="435" t="s">
        <v>3450</v>
      </c>
      <c r="F1252" s="435" t="s">
        <v>3451</v>
      </c>
      <c r="G1252" s="435">
        <v>5</v>
      </c>
      <c r="H1252" s="435" t="s">
        <v>900</v>
      </c>
      <c r="J1252" s="435" t="s">
        <v>341</v>
      </c>
    </row>
    <row r="1253" spans="1:8" ht="13.5">
      <c r="A1253" s="636" t="str">
        <f t="shared" si="19"/>
        <v>ＦＣ　ＲＥＧＡＴＥ_10</v>
      </c>
      <c r="B1253" s="435" t="s">
        <v>305</v>
      </c>
      <c r="C1253" s="435" t="str">
        <f>("10")</f>
        <v>10</v>
      </c>
      <c r="D1253" s="435" t="s">
        <v>901</v>
      </c>
      <c r="E1253" s="435" t="s">
        <v>3452</v>
      </c>
      <c r="F1253" s="435" t="s">
        <v>3453</v>
      </c>
      <c r="G1253" s="435">
        <v>4</v>
      </c>
      <c r="H1253" s="435" t="s">
        <v>900</v>
      </c>
    </row>
    <row r="1254" spans="1:8" ht="13.5">
      <c r="A1254" s="636" t="str">
        <f t="shared" si="19"/>
        <v>ＦＣ　ＲＥＧＡＴＥ_11</v>
      </c>
      <c r="B1254" s="435" t="s">
        <v>305</v>
      </c>
      <c r="C1254" s="435" t="str">
        <f>("11")</f>
        <v>11</v>
      </c>
      <c r="D1254" s="435" t="s">
        <v>908</v>
      </c>
      <c r="E1254" s="435" t="s">
        <v>3454</v>
      </c>
      <c r="F1254" s="435" t="s">
        <v>3455</v>
      </c>
      <c r="G1254" s="435">
        <v>5</v>
      </c>
      <c r="H1254" s="435" t="s">
        <v>911</v>
      </c>
    </row>
    <row r="1255" spans="1:8" ht="13.5">
      <c r="A1255" s="636" t="str">
        <f t="shared" si="19"/>
        <v>ＦＣ　ＲＥＧＡＴＥ_12</v>
      </c>
      <c r="B1255" s="435" t="s">
        <v>305</v>
      </c>
      <c r="C1255" s="435" t="str">
        <f>("12")</f>
        <v>12</v>
      </c>
      <c r="D1255" s="435" t="s">
        <v>908</v>
      </c>
      <c r="E1255" s="435" t="s">
        <v>3456</v>
      </c>
      <c r="F1255" s="435" t="s">
        <v>3457</v>
      </c>
      <c r="G1255" s="435">
        <v>4</v>
      </c>
      <c r="H1255" s="435" t="s">
        <v>900</v>
      </c>
    </row>
    <row r="1256" spans="1:8" ht="13.5">
      <c r="A1256" s="636" t="str">
        <f t="shared" si="19"/>
        <v>ＦＣ　ＲＥＧＡＴＥ_13</v>
      </c>
      <c r="B1256" s="435" t="s">
        <v>305</v>
      </c>
      <c r="C1256" s="435" t="str">
        <f>("13")</f>
        <v>13</v>
      </c>
      <c r="D1256" s="435" t="s">
        <v>926</v>
      </c>
      <c r="E1256" s="435" t="s">
        <v>3458</v>
      </c>
      <c r="F1256" s="435" t="s">
        <v>3459</v>
      </c>
      <c r="G1256" s="435">
        <v>2</v>
      </c>
      <c r="H1256" s="435" t="s">
        <v>900</v>
      </c>
    </row>
    <row r="1257" spans="1:8" ht="13.5">
      <c r="A1257" s="636" t="str">
        <f t="shared" si="19"/>
        <v>ＦＣ　ＲＥＧＡＴＥ_14</v>
      </c>
      <c r="B1257" s="435" t="s">
        <v>305</v>
      </c>
      <c r="C1257" s="435" t="str">
        <f>("14")</f>
        <v>14</v>
      </c>
      <c r="D1257" s="435" t="s">
        <v>908</v>
      </c>
      <c r="E1257" s="435" t="s">
        <v>3460</v>
      </c>
      <c r="F1257" s="435" t="s">
        <v>3461</v>
      </c>
      <c r="G1257" s="435">
        <v>4</v>
      </c>
      <c r="H1257" s="435" t="s">
        <v>900</v>
      </c>
    </row>
    <row r="1258" spans="1:8" ht="13.5">
      <c r="A1258" s="636" t="str">
        <f t="shared" si="19"/>
        <v>ＦＣ　ＲＥＧＡＴＥ_15</v>
      </c>
      <c r="B1258" s="435" t="s">
        <v>305</v>
      </c>
      <c r="C1258" s="435" t="str">
        <f>("15")</f>
        <v>15</v>
      </c>
      <c r="D1258" s="435" t="s">
        <v>926</v>
      </c>
      <c r="E1258" s="435" t="s">
        <v>3462</v>
      </c>
      <c r="F1258" s="435" t="s">
        <v>3463</v>
      </c>
      <c r="G1258" s="435">
        <v>3</v>
      </c>
      <c r="H1258" s="435" t="s">
        <v>900</v>
      </c>
    </row>
    <row r="1259" spans="1:8" ht="13.5">
      <c r="A1259" s="636" t="str">
        <f t="shared" si="19"/>
        <v>ＦＣ　ＲＥＧＡＴＥ_20</v>
      </c>
      <c r="B1259" s="435" t="s">
        <v>305</v>
      </c>
      <c r="C1259" s="435" t="str">
        <f>("20")</f>
        <v>20</v>
      </c>
      <c r="D1259" s="435" t="s">
        <v>897</v>
      </c>
      <c r="E1259" s="435" t="s">
        <v>3464</v>
      </c>
      <c r="F1259" s="435" t="s">
        <v>3465</v>
      </c>
      <c r="G1259" s="435">
        <v>5</v>
      </c>
      <c r="H1259" s="435" t="s">
        <v>900</v>
      </c>
    </row>
    <row r="1260" spans="1:9" ht="13.5">
      <c r="A1260" s="636" t="str">
        <f t="shared" si="19"/>
        <v>大分トリニータタートルズ　キング_1</v>
      </c>
      <c r="B1260" s="435" t="s">
        <v>3466</v>
      </c>
      <c r="C1260" s="435" t="str">
        <f>("1")</f>
        <v>1</v>
      </c>
      <c r="D1260" s="435" t="s">
        <v>897</v>
      </c>
      <c r="E1260" s="435" t="s">
        <v>3467</v>
      </c>
      <c r="F1260" s="435" t="s">
        <v>3468</v>
      </c>
      <c r="G1260" s="435">
        <v>5</v>
      </c>
      <c r="H1260" s="435" t="s">
        <v>900</v>
      </c>
      <c r="I1260" s="435" t="s">
        <v>15</v>
      </c>
    </row>
    <row r="1261" spans="1:8" ht="13.5">
      <c r="A1261" s="636" t="str">
        <f t="shared" si="19"/>
        <v>大分トリニータタートルズ　キング_2</v>
      </c>
      <c r="B1261" s="435" t="s">
        <v>3466</v>
      </c>
      <c r="C1261" s="435" t="str">
        <f>("2")</f>
        <v>2</v>
      </c>
      <c r="D1261" s="435" t="s">
        <v>908</v>
      </c>
      <c r="E1261" s="435" t="s">
        <v>3469</v>
      </c>
      <c r="F1261" s="435" t="s">
        <v>3470</v>
      </c>
      <c r="G1261" s="435">
        <v>5</v>
      </c>
      <c r="H1261" s="435" t="s">
        <v>900</v>
      </c>
    </row>
    <row r="1262" spans="1:8" ht="13.5">
      <c r="A1262" s="636" t="str">
        <f t="shared" si="19"/>
        <v>大分トリニータタートルズ　キング_3</v>
      </c>
      <c r="B1262" s="435" t="s">
        <v>3466</v>
      </c>
      <c r="C1262" s="435" t="str">
        <f>("3")</f>
        <v>3</v>
      </c>
      <c r="D1262" s="435" t="s">
        <v>908</v>
      </c>
      <c r="E1262" s="435" t="s">
        <v>3471</v>
      </c>
      <c r="F1262" s="435" t="s">
        <v>3472</v>
      </c>
      <c r="G1262" s="435">
        <v>5</v>
      </c>
      <c r="H1262" s="435" t="s">
        <v>900</v>
      </c>
    </row>
    <row r="1263" spans="1:8" ht="13.5">
      <c r="A1263" s="636" t="str">
        <f t="shared" si="19"/>
        <v>大分トリニータタートルズ　キング_4</v>
      </c>
      <c r="B1263" s="435" t="s">
        <v>3466</v>
      </c>
      <c r="C1263" s="435" t="str">
        <f>("4")</f>
        <v>4</v>
      </c>
      <c r="D1263" s="435" t="s">
        <v>908</v>
      </c>
      <c r="E1263" s="435" t="s">
        <v>3473</v>
      </c>
      <c r="F1263" s="435" t="s">
        <v>3474</v>
      </c>
      <c r="G1263" s="435">
        <v>4</v>
      </c>
      <c r="H1263" s="435" t="s">
        <v>900</v>
      </c>
    </row>
    <row r="1264" spans="1:8" ht="13.5">
      <c r="A1264" s="636" t="str">
        <f t="shared" si="19"/>
        <v>大分トリニータタートルズ　キング_5</v>
      </c>
      <c r="B1264" s="435" t="s">
        <v>3466</v>
      </c>
      <c r="C1264" s="435" t="str">
        <f>("5")</f>
        <v>5</v>
      </c>
      <c r="D1264" s="435" t="s">
        <v>901</v>
      </c>
      <c r="E1264" s="435" t="s">
        <v>3475</v>
      </c>
      <c r="F1264" s="435" t="s">
        <v>3476</v>
      </c>
      <c r="G1264" s="435">
        <v>5</v>
      </c>
      <c r="H1264" s="435" t="s">
        <v>900</v>
      </c>
    </row>
    <row r="1265" spans="1:8" ht="13.5">
      <c r="A1265" s="636" t="str">
        <f t="shared" si="19"/>
        <v>大分トリニータタートルズ　キング_6</v>
      </c>
      <c r="B1265" s="435" t="s">
        <v>3466</v>
      </c>
      <c r="C1265" s="435" t="str">
        <f>("6")</f>
        <v>6</v>
      </c>
      <c r="D1265" s="435" t="s">
        <v>901</v>
      </c>
      <c r="E1265" s="435" t="s">
        <v>3477</v>
      </c>
      <c r="F1265" s="435" t="s">
        <v>3478</v>
      </c>
      <c r="G1265" s="435">
        <v>5</v>
      </c>
      <c r="H1265" s="435" t="s">
        <v>900</v>
      </c>
    </row>
    <row r="1266" spans="1:8" ht="13.5">
      <c r="A1266" s="636" t="str">
        <f t="shared" si="19"/>
        <v>大分トリニータタートルズ　キング_7</v>
      </c>
      <c r="B1266" s="435" t="s">
        <v>3466</v>
      </c>
      <c r="C1266" s="435" t="str">
        <f>("7")</f>
        <v>7</v>
      </c>
      <c r="D1266" s="435" t="s">
        <v>901</v>
      </c>
      <c r="E1266" s="435" t="s">
        <v>3479</v>
      </c>
      <c r="F1266" s="435" t="s">
        <v>3480</v>
      </c>
      <c r="G1266" s="435">
        <v>4</v>
      </c>
      <c r="H1266" s="435" t="s">
        <v>900</v>
      </c>
    </row>
    <row r="1267" spans="1:8" ht="13.5">
      <c r="A1267" s="636" t="str">
        <f t="shared" si="19"/>
        <v>大分トリニータタートルズ　キング_8</v>
      </c>
      <c r="B1267" s="435" t="s">
        <v>3466</v>
      </c>
      <c r="C1267" s="435" t="str">
        <f>("8")</f>
        <v>8</v>
      </c>
      <c r="D1267" s="435" t="s">
        <v>901</v>
      </c>
      <c r="E1267" s="435" t="s">
        <v>3481</v>
      </c>
      <c r="F1267" s="435" t="s">
        <v>3482</v>
      </c>
      <c r="G1267" s="435">
        <v>5</v>
      </c>
      <c r="H1267" s="435" t="s">
        <v>900</v>
      </c>
    </row>
    <row r="1268" spans="1:8" ht="13.5">
      <c r="A1268" s="636" t="str">
        <f t="shared" si="19"/>
        <v>大分トリニータタートルズ　キング_9</v>
      </c>
      <c r="B1268" s="435" t="s">
        <v>3466</v>
      </c>
      <c r="C1268" s="435" t="str">
        <f>("9")</f>
        <v>9</v>
      </c>
      <c r="D1268" s="435" t="s">
        <v>926</v>
      </c>
      <c r="E1268" s="435" t="s">
        <v>3483</v>
      </c>
      <c r="F1268" s="435" t="s">
        <v>3484</v>
      </c>
      <c r="G1268" s="435">
        <v>5</v>
      </c>
      <c r="H1268" s="435" t="s">
        <v>900</v>
      </c>
    </row>
    <row r="1269" spans="1:10" ht="13.5">
      <c r="A1269" s="636" t="str">
        <f t="shared" si="19"/>
        <v>大分トリニータタートルズ　キング_10</v>
      </c>
      <c r="B1269" s="435" t="s">
        <v>3466</v>
      </c>
      <c r="C1269" s="435" t="str">
        <f>("10")</f>
        <v>10</v>
      </c>
      <c r="D1269" s="435" t="s">
        <v>901</v>
      </c>
      <c r="E1269" s="435" t="s">
        <v>3485</v>
      </c>
      <c r="F1269" s="435" t="s">
        <v>3486</v>
      </c>
      <c r="G1269" s="435">
        <v>5</v>
      </c>
      <c r="H1269" s="435" t="s">
        <v>900</v>
      </c>
      <c r="J1269" s="435" t="s">
        <v>14</v>
      </c>
    </row>
    <row r="1270" spans="1:8" ht="13.5">
      <c r="A1270" s="636" t="str">
        <f t="shared" si="19"/>
        <v>大分トリニータタートルズ　キング_11</v>
      </c>
      <c r="B1270" s="435" t="s">
        <v>3466</v>
      </c>
      <c r="C1270" s="435" t="str">
        <f>("11")</f>
        <v>11</v>
      </c>
      <c r="D1270" s="435" t="s">
        <v>926</v>
      </c>
      <c r="E1270" s="435" t="s">
        <v>3487</v>
      </c>
      <c r="F1270" s="435" t="s">
        <v>3488</v>
      </c>
      <c r="G1270" s="435">
        <v>5</v>
      </c>
      <c r="H1270" s="435" t="s">
        <v>900</v>
      </c>
    </row>
    <row r="1271" spans="1:8" ht="13.5">
      <c r="A1271" s="636" t="str">
        <f t="shared" si="19"/>
        <v>大分トリニータタートルズ　キング_12</v>
      </c>
      <c r="B1271" s="435" t="s">
        <v>3466</v>
      </c>
      <c r="C1271" s="435" t="str">
        <f>("12")</f>
        <v>12</v>
      </c>
      <c r="D1271" s="435" t="s">
        <v>897</v>
      </c>
      <c r="E1271" s="435" t="s">
        <v>3489</v>
      </c>
      <c r="F1271" s="435" t="s">
        <v>3490</v>
      </c>
      <c r="G1271" s="435">
        <v>5</v>
      </c>
      <c r="H1271" s="435" t="s">
        <v>900</v>
      </c>
    </row>
    <row r="1272" spans="1:8" ht="13.5">
      <c r="A1272" s="636" t="str">
        <f t="shared" si="19"/>
        <v>大分トリニータタートルズ　キング_13</v>
      </c>
      <c r="B1272" s="435" t="s">
        <v>3466</v>
      </c>
      <c r="C1272" s="435" t="str">
        <f>("13")</f>
        <v>13</v>
      </c>
      <c r="D1272" s="435" t="s">
        <v>901</v>
      </c>
      <c r="E1272" s="435" t="s">
        <v>3491</v>
      </c>
      <c r="F1272" s="435" t="s">
        <v>3492</v>
      </c>
      <c r="G1272" s="435">
        <v>4</v>
      </c>
      <c r="H1272" s="435" t="s">
        <v>900</v>
      </c>
    </row>
    <row r="1273" spans="1:8" ht="13.5">
      <c r="A1273" s="636" t="str">
        <f t="shared" si="19"/>
        <v>大分トリニータタートルズ　キング_14</v>
      </c>
      <c r="B1273" s="435" t="s">
        <v>3466</v>
      </c>
      <c r="C1273" s="435" t="str">
        <f>("14")</f>
        <v>14</v>
      </c>
      <c r="D1273" s="435" t="s">
        <v>926</v>
      </c>
      <c r="E1273" s="435" t="s">
        <v>3493</v>
      </c>
      <c r="F1273" s="435" t="s">
        <v>3494</v>
      </c>
      <c r="G1273" s="435">
        <v>5</v>
      </c>
      <c r="H1273" s="435" t="s">
        <v>900</v>
      </c>
    </row>
    <row r="1274" spans="1:8" ht="13.5">
      <c r="A1274" s="636" t="str">
        <f t="shared" si="19"/>
        <v>大分トリニータタートルズ　ウルトラ_1</v>
      </c>
      <c r="B1274" s="435" t="s">
        <v>3495</v>
      </c>
      <c r="C1274" s="435" t="str">
        <f>("1")</f>
        <v>1</v>
      </c>
      <c r="D1274" s="435" t="s">
        <v>897</v>
      </c>
      <c r="E1274" s="435" t="s">
        <v>3496</v>
      </c>
      <c r="F1274" s="435" t="s">
        <v>3497</v>
      </c>
      <c r="G1274" s="435">
        <v>4</v>
      </c>
      <c r="H1274" s="435" t="s">
        <v>900</v>
      </c>
    </row>
    <row r="1275" spans="1:8" ht="13.5">
      <c r="A1275" s="636" t="str">
        <f t="shared" si="19"/>
        <v>大分トリニータタートルズ　ウルトラ_2</v>
      </c>
      <c r="B1275" s="435" t="s">
        <v>3495</v>
      </c>
      <c r="C1275" s="435" t="str">
        <f>("2")</f>
        <v>2</v>
      </c>
      <c r="D1275" s="435" t="s">
        <v>908</v>
      </c>
      <c r="E1275" s="435" t="s">
        <v>3498</v>
      </c>
      <c r="F1275" s="435" t="s">
        <v>3499</v>
      </c>
      <c r="G1275" s="435">
        <v>4</v>
      </c>
      <c r="H1275" s="435" t="s">
        <v>900</v>
      </c>
    </row>
    <row r="1276" spans="1:8" ht="13.5">
      <c r="A1276" s="636" t="str">
        <f t="shared" si="19"/>
        <v>大分トリニータタートルズ　ウルトラ_3</v>
      </c>
      <c r="B1276" s="435" t="s">
        <v>3495</v>
      </c>
      <c r="C1276" s="435" t="str">
        <f>("3")</f>
        <v>3</v>
      </c>
      <c r="D1276" s="435" t="s">
        <v>908</v>
      </c>
      <c r="E1276" s="435" t="s">
        <v>3500</v>
      </c>
      <c r="F1276" s="435" t="s">
        <v>3501</v>
      </c>
      <c r="G1276" s="435">
        <v>4</v>
      </c>
      <c r="H1276" s="435" t="s">
        <v>900</v>
      </c>
    </row>
    <row r="1277" spans="1:8" ht="13.5">
      <c r="A1277" s="636" t="str">
        <f t="shared" si="19"/>
        <v>大分トリニータタートルズ　ウルトラ_4</v>
      </c>
      <c r="B1277" s="435" t="s">
        <v>3495</v>
      </c>
      <c r="C1277" s="435" t="str">
        <f>("4")</f>
        <v>4</v>
      </c>
      <c r="D1277" s="435" t="s">
        <v>901</v>
      </c>
      <c r="E1277" s="435" t="s">
        <v>3502</v>
      </c>
      <c r="F1277" s="435" t="s">
        <v>3503</v>
      </c>
      <c r="G1277" s="435">
        <v>4</v>
      </c>
      <c r="H1277" s="435" t="s">
        <v>900</v>
      </c>
    </row>
    <row r="1278" spans="1:8" ht="13.5">
      <c r="A1278" s="636" t="str">
        <f t="shared" si="19"/>
        <v>大分トリニータタートルズ　ウルトラ_5</v>
      </c>
      <c r="B1278" s="435" t="s">
        <v>3495</v>
      </c>
      <c r="C1278" s="435" t="str">
        <f>("5")</f>
        <v>5</v>
      </c>
      <c r="D1278" s="435" t="s">
        <v>901</v>
      </c>
      <c r="E1278" s="435" t="s">
        <v>3504</v>
      </c>
      <c r="F1278" s="435" t="s">
        <v>3505</v>
      </c>
      <c r="G1278" s="435">
        <v>4</v>
      </c>
      <c r="H1278" s="435" t="s">
        <v>900</v>
      </c>
    </row>
    <row r="1279" spans="1:8" ht="13.5">
      <c r="A1279" s="636" t="str">
        <f t="shared" si="19"/>
        <v>大分トリニータタートルズ　ウルトラ_6</v>
      </c>
      <c r="B1279" s="435" t="s">
        <v>3495</v>
      </c>
      <c r="C1279" s="435" t="str">
        <f>("6")</f>
        <v>6</v>
      </c>
      <c r="D1279" s="435" t="s">
        <v>901</v>
      </c>
      <c r="E1279" s="435" t="s">
        <v>3506</v>
      </c>
      <c r="F1279" s="435" t="s">
        <v>3507</v>
      </c>
      <c r="G1279" s="435">
        <v>4</v>
      </c>
      <c r="H1279" s="435" t="s">
        <v>900</v>
      </c>
    </row>
    <row r="1280" spans="1:9" ht="13.5">
      <c r="A1280" s="636" t="str">
        <f t="shared" si="19"/>
        <v>大分トリニータタートルズ　ウルトラ_7</v>
      </c>
      <c r="B1280" s="435" t="s">
        <v>3495</v>
      </c>
      <c r="C1280" s="435" t="str">
        <f>("7")</f>
        <v>7</v>
      </c>
      <c r="D1280" s="435" t="s">
        <v>901</v>
      </c>
      <c r="E1280" s="435" t="s">
        <v>3508</v>
      </c>
      <c r="F1280" s="435" t="s">
        <v>3509</v>
      </c>
      <c r="G1280" s="435">
        <v>4</v>
      </c>
      <c r="H1280" s="435" t="s">
        <v>900</v>
      </c>
      <c r="I1280" s="435" t="s">
        <v>15</v>
      </c>
    </row>
    <row r="1281" spans="1:8" ht="13.5">
      <c r="A1281" s="636" t="str">
        <f aca="true" t="shared" si="20" ref="A1281:A1344">CONCATENATE(B1281,"_",C1281)</f>
        <v>大分トリニータタートルズ　ウルトラ_8</v>
      </c>
      <c r="B1281" s="435" t="s">
        <v>3495</v>
      </c>
      <c r="C1281" s="435" t="str">
        <f>("8")</f>
        <v>8</v>
      </c>
      <c r="D1281" s="435" t="s">
        <v>901</v>
      </c>
      <c r="E1281" s="435" t="s">
        <v>3510</v>
      </c>
      <c r="F1281" s="435" t="s">
        <v>3511</v>
      </c>
      <c r="G1281" s="435">
        <v>4</v>
      </c>
      <c r="H1281" s="435" t="s">
        <v>900</v>
      </c>
    </row>
    <row r="1282" spans="1:10" ht="13.5">
      <c r="A1282" s="636" t="str">
        <f t="shared" si="20"/>
        <v>大分トリニータタートルズ　ウルトラ_9</v>
      </c>
      <c r="B1282" s="435" t="s">
        <v>3495</v>
      </c>
      <c r="C1282" s="435" t="str">
        <f>("9")</f>
        <v>9</v>
      </c>
      <c r="D1282" s="435" t="s">
        <v>901</v>
      </c>
      <c r="E1282" s="435" t="s">
        <v>3512</v>
      </c>
      <c r="F1282" s="435" t="s">
        <v>3513</v>
      </c>
      <c r="G1282" s="435">
        <v>4</v>
      </c>
      <c r="H1282" s="435" t="s">
        <v>911</v>
      </c>
      <c r="J1282" s="435" t="s">
        <v>336</v>
      </c>
    </row>
    <row r="1283" spans="1:8" ht="13.5">
      <c r="A1283" s="636" t="str">
        <f t="shared" si="20"/>
        <v>大分トリニータタートルズ　ウルトラ_10</v>
      </c>
      <c r="B1283" s="435" t="s">
        <v>3495</v>
      </c>
      <c r="C1283" s="435" t="str">
        <f>("10")</f>
        <v>10</v>
      </c>
      <c r="D1283" s="435" t="s">
        <v>926</v>
      </c>
      <c r="E1283" s="435" t="s">
        <v>3514</v>
      </c>
      <c r="F1283" s="435" t="s">
        <v>3515</v>
      </c>
      <c r="G1283" s="435">
        <v>4</v>
      </c>
      <c r="H1283" s="435" t="s">
        <v>900</v>
      </c>
    </row>
    <row r="1284" spans="1:8" ht="13.5">
      <c r="A1284" s="636" t="str">
        <f t="shared" si="20"/>
        <v>大分トリニータタートルズ　ウルトラ_11</v>
      </c>
      <c r="B1284" s="435" t="s">
        <v>3495</v>
      </c>
      <c r="C1284" s="435" t="str">
        <f>("11")</f>
        <v>11</v>
      </c>
      <c r="D1284" s="435" t="s">
        <v>926</v>
      </c>
      <c r="E1284" s="435" t="s">
        <v>3516</v>
      </c>
      <c r="F1284" s="435" t="s">
        <v>3517</v>
      </c>
      <c r="G1284" s="435">
        <v>4</v>
      </c>
      <c r="H1284" s="435" t="s">
        <v>911</v>
      </c>
    </row>
    <row r="1285" spans="1:8" ht="13.5">
      <c r="A1285" s="636" t="str">
        <f t="shared" si="20"/>
        <v>大分トリニータタートルズ　ウルトラ_12</v>
      </c>
      <c r="B1285" s="435" t="s">
        <v>3495</v>
      </c>
      <c r="C1285" s="435" t="str">
        <f>("12")</f>
        <v>12</v>
      </c>
      <c r="D1285" s="435" t="s">
        <v>897</v>
      </c>
      <c r="E1285" s="435" t="s">
        <v>3518</v>
      </c>
      <c r="F1285" s="435" t="s">
        <v>3519</v>
      </c>
      <c r="G1285" s="435">
        <v>4</v>
      </c>
      <c r="H1285" s="435" t="s">
        <v>900</v>
      </c>
    </row>
    <row r="1286" spans="1:8" ht="13.5">
      <c r="A1286" s="636" t="str">
        <f t="shared" si="20"/>
        <v>大分トリニータタートルズ　ウルトラ_13</v>
      </c>
      <c r="B1286" s="435" t="s">
        <v>3495</v>
      </c>
      <c r="C1286" s="435" t="str">
        <f>("13")</f>
        <v>13</v>
      </c>
      <c r="D1286" s="435" t="s">
        <v>901</v>
      </c>
      <c r="E1286" s="435" t="s">
        <v>3520</v>
      </c>
      <c r="F1286" s="435" t="s">
        <v>3521</v>
      </c>
      <c r="G1286" s="435">
        <v>4</v>
      </c>
      <c r="H1286" s="435" t="s">
        <v>900</v>
      </c>
    </row>
    <row r="1287" spans="1:8" ht="13.5">
      <c r="A1287" s="636" t="str">
        <f t="shared" si="20"/>
        <v>大分トリニータタートルズ　ウルトラ_14</v>
      </c>
      <c r="B1287" s="435" t="s">
        <v>3495</v>
      </c>
      <c r="C1287" s="435" t="str">
        <f>("14")</f>
        <v>14</v>
      </c>
      <c r="D1287" s="435" t="s">
        <v>901</v>
      </c>
      <c r="E1287" s="435" t="s">
        <v>3522</v>
      </c>
      <c r="F1287" s="435" t="s">
        <v>3523</v>
      </c>
      <c r="G1287" s="435">
        <v>4</v>
      </c>
      <c r="H1287" s="435" t="s">
        <v>900</v>
      </c>
    </row>
    <row r="1288" spans="1:8" ht="13.5">
      <c r="A1288" s="636" t="str">
        <f t="shared" si="20"/>
        <v>鶴崎ＳＳＳ_1</v>
      </c>
      <c r="B1288" s="435" t="s">
        <v>27</v>
      </c>
      <c r="C1288" s="435" t="str">
        <f>("1")</f>
        <v>1</v>
      </c>
      <c r="D1288" s="435" t="s">
        <v>897</v>
      </c>
      <c r="E1288" s="435" t="s">
        <v>3524</v>
      </c>
      <c r="F1288" s="435" t="s">
        <v>3525</v>
      </c>
      <c r="G1288" s="435">
        <v>5</v>
      </c>
      <c r="H1288" s="435" t="s">
        <v>900</v>
      </c>
    </row>
    <row r="1289" spans="1:8" ht="13.5">
      <c r="A1289" s="636" t="str">
        <f t="shared" si="20"/>
        <v>鶴崎ＳＳＳ_2</v>
      </c>
      <c r="B1289" s="435" t="s">
        <v>27</v>
      </c>
      <c r="C1289" s="435" t="str">
        <f>("2")</f>
        <v>2</v>
      </c>
      <c r="D1289" s="435" t="s">
        <v>926</v>
      </c>
      <c r="E1289" s="435" t="s">
        <v>3526</v>
      </c>
      <c r="F1289" s="435" t="s">
        <v>3527</v>
      </c>
      <c r="G1289" s="435">
        <v>3</v>
      </c>
      <c r="H1289" s="435" t="s">
        <v>900</v>
      </c>
    </row>
    <row r="1290" spans="1:8" ht="13.5">
      <c r="A1290" s="636" t="str">
        <f t="shared" si="20"/>
        <v>鶴崎ＳＳＳ_4</v>
      </c>
      <c r="B1290" s="435" t="s">
        <v>27</v>
      </c>
      <c r="C1290" s="435" t="str">
        <f>("4")</f>
        <v>4</v>
      </c>
      <c r="D1290" s="435" t="s">
        <v>908</v>
      </c>
      <c r="E1290" s="435" t="s">
        <v>3528</v>
      </c>
      <c r="F1290" s="435" t="s">
        <v>3529</v>
      </c>
      <c r="G1290" s="435">
        <v>3</v>
      </c>
      <c r="H1290" s="435" t="s">
        <v>900</v>
      </c>
    </row>
    <row r="1291" spans="1:8" ht="13.5">
      <c r="A1291" s="636" t="str">
        <f t="shared" si="20"/>
        <v>鶴崎ＳＳＳ_5</v>
      </c>
      <c r="B1291" s="435" t="s">
        <v>27</v>
      </c>
      <c r="C1291" s="435" t="str">
        <f>("5")</f>
        <v>5</v>
      </c>
      <c r="D1291" s="435" t="s">
        <v>908</v>
      </c>
      <c r="E1291" s="435" t="s">
        <v>3530</v>
      </c>
      <c r="F1291" s="435" t="s">
        <v>3531</v>
      </c>
      <c r="G1291" s="435">
        <v>3</v>
      </c>
      <c r="H1291" s="435" t="s">
        <v>900</v>
      </c>
    </row>
    <row r="1292" spans="1:8" ht="13.5">
      <c r="A1292" s="636" t="str">
        <f t="shared" si="20"/>
        <v>鶴崎ＳＳＳ_6</v>
      </c>
      <c r="B1292" s="435" t="s">
        <v>27</v>
      </c>
      <c r="C1292" s="435" t="str">
        <f>("6")</f>
        <v>6</v>
      </c>
      <c r="D1292" s="435" t="s">
        <v>926</v>
      </c>
      <c r="E1292" s="435" t="s">
        <v>3532</v>
      </c>
      <c r="F1292" s="435" t="s">
        <v>3533</v>
      </c>
      <c r="G1292" s="435">
        <v>3</v>
      </c>
      <c r="H1292" s="435" t="s">
        <v>900</v>
      </c>
    </row>
    <row r="1293" spans="1:8" ht="13.5">
      <c r="A1293" s="636" t="str">
        <f t="shared" si="20"/>
        <v>鶴崎ＳＳＳ_7</v>
      </c>
      <c r="B1293" s="435" t="s">
        <v>27</v>
      </c>
      <c r="C1293" s="435" t="str">
        <f>("7")</f>
        <v>7</v>
      </c>
      <c r="D1293" s="435" t="s">
        <v>901</v>
      </c>
      <c r="E1293" s="435" t="s">
        <v>3534</v>
      </c>
      <c r="F1293" s="435" t="s">
        <v>3535</v>
      </c>
      <c r="G1293" s="435">
        <v>3</v>
      </c>
      <c r="H1293" s="435" t="s">
        <v>900</v>
      </c>
    </row>
    <row r="1294" spans="1:8" ht="13.5">
      <c r="A1294" s="636" t="str">
        <f t="shared" si="20"/>
        <v>鶴崎ＳＳＳ_8</v>
      </c>
      <c r="B1294" s="435" t="s">
        <v>27</v>
      </c>
      <c r="C1294" s="435" t="str">
        <f>("8")</f>
        <v>8</v>
      </c>
      <c r="D1294" s="435" t="s">
        <v>901</v>
      </c>
      <c r="E1294" s="435" t="s">
        <v>3536</v>
      </c>
      <c r="F1294" s="435" t="s">
        <v>3537</v>
      </c>
      <c r="G1294" s="435">
        <v>3</v>
      </c>
      <c r="H1294" s="435" t="s">
        <v>900</v>
      </c>
    </row>
    <row r="1295" spans="1:8" ht="13.5">
      <c r="A1295" s="636" t="str">
        <f t="shared" si="20"/>
        <v>鶴崎ＳＳＳ_9</v>
      </c>
      <c r="B1295" s="435" t="s">
        <v>27</v>
      </c>
      <c r="C1295" s="435" t="str">
        <f>("9")</f>
        <v>9</v>
      </c>
      <c r="D1295" s="435" t="s">
        <v>901</v>
      </c>
      <c r="E1295" s="435" t="s">
        <v>3538</v>
      </c>
      <c r="F1295" s="435" t="s">
        <v>3539</v>
      </c>
      <c r="G1295" s="435">
        <v>3</v>
      </c>
      <c r="H1295" s="435" t="s">
        <v>900</v>
      </c>
    </row>
    <row r="1296" spans="1:9" ht="13.5">
      <c r="A1296" s="636" t="str">
        <f t="shared" si="20"/>
        <v>鶴崎ＳＳＳ_10</v>
      </c>
      <c r="B1296" s="435" t="s">
        <v>27</v>
      </c>
      <c r="C1296" s="435" t="str">
        <f>("10")</f>
        <v>10</v>
      </c>
      <c r="D1296" s="435" t="s">
        <v>908</v>
      </c>
      <c r="E1296" s="435" t="s">
        <v>3540</v>
      </c>
      <c r="F1296" s="435" t="s">
        <v>3541</v>
      </c>
      <c r="G1296" s="435">
        <v>5</v>
      </c>
      <c r="H1296" s="435" t="s">
        <v>900</v>
      </c>
      <c r="I1296" s="435" t="s">
        <v>15</v>
      </c>
    </row>
    <row r="1297" spans="1:8" ht="13.5">
      <c r="A1297" s="636" t="str">
        <f t="shared" si="20"/>
        <v>鶴崎ＳＳＳ_12</v>
      </c>
      <c r="B1297" s="435" t="s">
        <v>27</v>
      </c>
      <c r="C1297" s="435" t="str">
        <f>("12")</f>
        <v>12</v>
      </c>
      <c r="D1297" s="435" t="s">
        <v>926</v>
      </c>
      <c r="E1297" s="435" t="s">
        <v>3542</v>
      </c>
      <c r="F1297" s="435" t="s">
        <v>3543</v>
      </c>
      <c r="G1297" s="435">
        <v>2</v>
      </c>
      <c r="H1297" s="435" t="s">
        <v>900</v>
      </c>
    </row>
    <row r="1298" spans="1:8" ht="13.5">
      <c r="A1298" s="636" t="str">
        <f t="shared" si="20"/>
        <v>鶴崎ＳＳＳ_13</v>
      </c>
      <c r="B1298" s="435" t="s">
        <v>27</v>
      </c>
      <c r="C1298" s="435" t="str">
        <f>("13")</f>
        <v>13</v>
      </c>
      <c r="D1298" s="435" t="s">
        <v>926</v>
      </c>
      <c r="E1298" s="435" t="s">
        <v>3544</v>
      </c>
      <c r="F1298" s="435" t="s">
        <v>3545</v>
      </c>
      <c r="G1298" s="435">
        <v>2</v>
      </c>
      <c r="H1298" s="435" t="s">
        <v>900</v>
      </c>
    </row>
    <row r="1299" spans="1:8" ht="13.5">
      <c r="A1299" s="636" t="str">
        <f t="shared" si="20"/>
        <v>鶴崎ＳＳＳ_14</v>
      </c>
      <c r="B1299" s="435" t="s">
        <v>27</v>
      </c>
      <c r="C1299" s="435" t="str">
        <f>("14")</f>
        <v>14</v>
      </c>
      <c r="D1299" s="435" t="s">
        <v>926</v>
      </c>
      <c r="E1299" s="435" t="s">
        <v>3546</v>
      </c>
      <c r="F1299" s="435" t="s">
        <v>3547</v>
      </c>
      <c r="G1299" s="435">
        <v>2</v>
      </c>
      <c r="H1299" s="435" t="s">
        <v>900</v>
      </c>
    </row>
    <row r="1300" spans="1:8" ht="13.5">
      <c r="A1300" s="636" t="str">
        <f t="shared" si="20"/>
        <v>鶴崎ＳＳＳ_15</v>
      </c>
      <c r="B1300" s="435" t="s">
        <v>27</v>
      </c>
      <c r="C1300" s="435" t="str">
        <f>("15")</f>
        <v>15</v>
      </c>
      <c r="D1300" s="435" t="s">
        <v>901</v>
      </c>
      <c r="E1300" s="435" t="s">
        <v>3548</v>
      </c>
      <c r="F1300" s="435" t="s">
        <v>3549</v>
      </c>
      <c r="G1300" s="435">
        <v>3</v>
      </c>
      <c r="H1300" s="435" t="s">
        <v>900</v>
      </c>
    </row>
    <row r="1301" spans="1:8" ht="13.5">
      <c r="A1301" s="636" t="str">
        <f t="shared" si="20"/>
        <v>鶴崎ＳＳＳ_16</v>
      </c>
      <c r="B1301" s="435" t="s">
        <v>27</v>
      </c>
      <c r="C1301" s="435" t="str">
        <f>("16")</f>
        <v>16</v>
      </c>
      <c r="D1301" s="435" t="s">
        <v>897</v>
      </c>
      <c r="E1301" s="435" t="s">
        <v>3550</v>
      </c>
      <c r="F1301" s="435" t="s">
        <v>3551</v>
      </c>
      <c r="G1301" s="435">
        <v>3</v>
      </c>
      <c r="H1301" s="435" t="s">
        <v>911</v>
      </c>
    </row>
    <row r="1302" spans="1:8" ht="13.5">
      <c r="A1302" s="636" t="str">
        <f t="shared" si="20"/>
        <v>ティエラフットボールクラブＵ－１２_1</v>
      </c>
      <c r="B1302" s="435" t="s">
        <v>3552</v>
      </c>
      <c r="C1302" s="435" t="str">
        <f>("1")</f>
        <v>1</v>
      </c>
      <c r="D1302" s="435" t="s">
        <v>897</v>
      </c>
      <c r="E1302" s="435" t="s">
        <v>3553</v>
      </c>
      <c r="F1302" s="435" t="s">
        <v>3554</v>
      </c>
      <c r="G1302" s="435">
        <v>5</v>
      </c>
      <c r="H1302" s="435" t="s">
        <v>900</v>
      </c>
    </row>
    <row r="1303" spans="1:8" ht="13.5">
      <c r="A1303" s="636" t="str">
        <f t="shared" si="20"/>
        <v>ティエラフットボールクラブＵ－１２_3</v>
      </c>
      <c r="B1303" s="435" t="s">
        <v>3552</v>
      </c>
      <c r="C1303" s="435" t="str">
        <f>("3")</f>
        <v>3</v>
      </c>
      <c r="D1303" s="435" t="s">
        <v>908</v>
      </c>
      <c r="E1303" s="435" t="s">
        <v>3555</v>
      </c>
      <c r="F1303" s="435" t="s">
        <v>3556</v>
      </c>
      <c r="G1303" s="435">
        <v>4</v>
      </c>
      <c r="H1303" s="435" t="s">
        <v>900</v>
      </c>
    </row>
    <row r="1304" spans="1:8" ht="13.5">
      <c r="A1304" s="636" t="str">
        <f t="shared" si="20"/>
        <v>ティエラフットボールクラブＵ－１２_4</v>
      </c>
      <c r="B1304" s="435" t="s">
        <v>3552</v>
      </c>
      <c r="C1304" s="435" t="str">
        <f>("4")</f>
        <v>4</v>
      </c>
      <c r="D1304" s="435" t="s">
        <v>908</v>
      </c>
      <c r="E1304" s="435" t="s">
        <v>3557</v>
      </c>
      <c r="F1304" s="435" t="s">
        <v>3558</v>
      </c>
      <c r="G1304" s="435">
        <v>4</v>
      </c>
      <c r="H1304" s="435" t="s">
        <v>900</v>
      </c>
    </row>
    <row r="1305" spans="1:8" ht="13.5">
      <c r="A1305" s="636" t="str">
        <f t="shared" si="20"/>
        <v>ティエラフットボールクラブＵ－１２_5</v>
      </c>
      <c r="B1305" s="435" t="s">
        <v>3552</v>
      </c>
      <c r="C1305" s="435" t="str">
        <f>("5")</f>
        <v>5</v>
      </c>
      <c r="D1305" s="435" t="s">
        <v>901</v>
      </c>
      <c r="E1305" s="435" t="s">
        <v>3559</v>
      </c>
      <c r="F1305" s="435" t="s">
        <v>3560</v>
      </c>
      <c r="G1305" s="435">
        <v>4</v>
      </c>
      <c r="H1305" s="435" t="s">
        <v>900</v>
      </c>
    </row>
    <row r="1306" spans="1:8" ht="13.5">
      <c r="A1306" s="636" t="str">
        <f t="shared" si="20"/>
        <v>ティエラフットボールクラブＵ－１２_6</v>
      </c>
      <c r="B1306" s="435" t="s">
        <v>3552</v>
      </c>
      <c r="C1306" s="435" t="str">
        <f>("6")</f>
        <v>6</v>
      </c>
      <c r="D1306" s="435" t="s">
        <v>908</v>
      </c>
      <c r="E1306" s="435" t="s">
        <v>3561</v>
      </c>
      <c r="F1306" s="435" t="s">
        <v>3562</v>
      </c>
      <c r="G1306" s="435">
        <v>5</v>
      </c>
      <c r="H1306" s="435" t="s">
        <v>900</v>
      </c>
    </row>
    <row r="1307" spans="1:8" ht="13.5">
      <c r="A1307" s="636" t="str">
        <f t="shared" si="20"/>
        <v>ティエラフットボールクラブＵ－１２_7</v>
      </c>
      <c r="B1307" s="435" t="s">
        <v>3552</v>
      </c>
      <c r="C1307" s="435" t="str">
        <f>("7")</f>
        <v>7</v>
      </c>
      <c r="D1307" s="435" t="s">
        <v>901</v>
      </c>
      <c r="E1307" s="435" t="s">
        <v>3563</v>
      </c>
      <c r="F1307" s="435" t="s">
        <v>3564</v>
      </c>
      <c r="G1307" s="435">
        <v>5</v>
      </c>
      <c r="H1307" s="435" t="s">
        <v>900</v>
      </c>
    </row>
    <row r="1308" spans="1:8" ht="13.5">
      <c r="A1308" s="636" t="str">
        <f t="shared" si="20"/>
        <v>ティエラフットボールクラブＵ－１２_8</v>
      </c>
      <c r="B1308" s="435" t="s">
        <v>3552</v>
      </c>
      <c r="C1308" s="435" t="str">
        <f>("8")</f>
        <v>8</v>
      </c>
      <c r="D1308" s="435" t="s">
        <v>901</v>
      </c>
      <c r="E1308" s="435" t="s">
        <v>3565</v>
      </c>
      <c r="F1308" s="435" t="s">
        <v>3566</v>
      </c>
      <c r="G1308" s="435">
        <v>5</v>
      </c>
      <c r="H1308" s="435" t="s">
        <v>900</v>
      </c>
    </row>
    <row r="1309" spans="1:8" ht="13.5">
      <c r="A1309" s="636" t="str">
        <f t="shared" si="20"/>
        <v>ティエラフットボールクラブＵ－１２_9</v>
      </c>
      <c r="B1309" s="435" t="s">
        <v>3552</v>
      </c>
      <c r="C1309" s="435" t="str">
        <f>("9")</f>
        <v>9</v>
      </c>
      <c r="D1309" s="435" t="s">
        <v>926</v>
      </c>
      <c r="E1309" s="435" t="s">
        <v>3567</v>
      </c>
      <c r="F1309" s="435" t="s">
        <v>3568</v>
      </c>
      <c r="G1309" s="435">
        <v>5</v>
      </c>
      <c r="H1309" s="435" t="s">
        <v>900</v>
      </c>
    </row>
    <row r="1310" spans="1:9" ht="13.5">
      <c r="A1310" s="636" t="str">
        <f t="shared" si="20"/>
        <v>ティエラフットボールクラブＵ－１２_11</v>
      </c>
      <c r="B1310" s="435" t="s">
        <v>3552</v>
      </c>
      <c r="C1310" s="435" t="str">
        <f>("11")</f>
        <v>11</v>
      </c>
      <c r="D1310" s="435" t="s">
        <v>908</v>
      </c>
      <c r="E1310" s="435" t="s">
        <v>3569</v>
      </c>
      <c r="F1310" s="435" t="s">
        <v>3570</v>
      </c>
      <c r="G1310" s="435">
        <v>5</v>
      </c>
      <c r="H1310" s="435" t="s">
        <v>900</v>
      </c>
      <c r="I1310" s="435" t="s">
        <v>15</v>
      </c>
    </row>
    <row r="1311" spans="1:8" ht="13.5">
      <c r="A1311" s="636" t="str">
        <f t="shared" si="20"/>
        <v>ティエラフットボールクラブＵ－１２_12</v>
      </c>
      <c r="B1311" s="435" t="s">
        <v>3552</v>
      </c>
      <c r="C1311" s="435" t="str">
        <f>("12")</f>
        <v>12</v>
      </c>
      <c r="D1311" s="435" t="s">
        <v>901</v>
      </c>
      <c r="E1311" s="435" t="s">
        <v>3571</v>
      </c>
      <c r="F1311" s="435" t="s">
        <v>3572</v>
      </c>
      <c r="G1311" s="435">
        <v>3</v>
      </c>
      <c r="H1311" s="435" t="s">
        <v>900</v>
      </c>
    </row>
    <row r="1312" spans="1:8" ht="13.5">
      <c r="A1312" s="636" t="str">
        <f t="shared" si="20"/>
        <v>ティエラフットボールクラブＵ－１２_14</v>
      </c>
      <c r="B1312" s="435" t="s">
        <v>3552</v>
      </c>
      <c r="C1312" s="435" t="str">
        <f>("14")</f>
        <v>14</v>
      </c>
      <c r="D1312" s="435" t="s">
        <v>926</v>
      </c>
      <c r="E1312" s="435" t="s">
        <v>3573</v>
      </c>
      <c r="F1312" s="435" t="s">
        <v>3574</v>
      </c>
      <c r="G1312" s="435">
        <v>4</v>
      </c>
      <c r="H1312" s="435" t="s">
        <v>900</v>
      </c>
    </row>
    <row r="1313" spans="1:8" ht="13.5">
      <c r="A1313" s="636" t="str">
        <f t="shared" si="20"/>
        <v>ティエラフットボールクラブＵ－１２_15</v>
      </c>
      <c r="B1313" s="435" t="s">
        <v>3552</v>
      </c>
      <c r="C1313" s="435" t="str">
        <f>("15")</f>
        <v>15</v>
      </c>
      <c r="D1313" s="435" t="s">
        <v>901</v>
      </c>
      <c r="E1313" s="435" t="s">
        <v>3575</v>
      </c>
      <c r="F1313" s="435" t="s">
        <v>3576</v>
      </c>
      <c r="G1313" s="435">
        <v>3</v>
      </c>
      <c r="H1313" s="435" t="s">
        <v>900</v>
      </c>
    </row>
    <row r="1314" spans="1:8" ht="13.5">
      <c r="A1314" s="636" t="str">
        <f t="shared" si="20"/>
        <v>ティエラフットボールクラブＵ－１２_16</v>
      </c>
      <c r="B1314" s="435" t="s">
        <v>3552</v>
      </c>
      <c r="C1314" s="435" t="str">
        <f>("16")</f>
        <v>16</v>
      </c>
      <c r="D1314" s="435" t="s">
        <v>897</v>
      </c>
      <c r="E1314" s="435" t="s">
        <v>3577</v>
      </c>
      <c r="F1314" s="435" t="s">
        <v>3578</v>
      </c>
      <c r="G1314" s="435">
        <v>3</v>
      </c>
      <c r="H1314" s="435" t="s">
        <v>900</v>
      </c>
    </row>
    <row r="1315" spans="1:8" ht="13.5">
      <c r="A1315" s="636" t="str">
        <f t="shared" si="20"/>
        <v>ティエラフットボールクラブＵ－１２_17</v>
      </c>
      <c r="B1315" s="435" t="s">
        <v>3552</v>
      </c>
      <c r="C1315" s="435" t="str">
        <f>("17")</f>
        <v>17</v>
      </c>
      <c r="D1315" s="435" t="s">
        <v>926</v>
      </c>
      <c r="E1315" s="435" t="s">
        <v>3579</v>
      </c>
      <c r="F1315" s="435" t="s">
        <v>3580</v>
      </c>
      <c r="G1315" s="435">
        <v>3</v>
      </c>
      <c r="H1315" s="435" t="s">
        <v>900</v>
      </c>
    </row>
    <row r="1316" spans="1:8" ht="13.5">
      <c r="A1316" s="636" t="str">
        <f t="shared" si="20"/>
        <v>スマイス日出_1</v>
      </c>
      <c r="B1316" s="435" t="s">
        <v>3581</v>
      </c>
      <c r="C1316" s="435" t="str">
        <f>("1")</f>
        <v>1</v>
      </c>
      <c r="D1316" s="435" t="s">
        <v>926</v>
      </c>
      <c r="E1316" s="435" t="s">
        <v>3582</v>
      </c>
      <c r="F1316" s="435" t="s">
        <v>3583</v>
      </c>
      <c r="G1316" s="435">
        <v>5</v>
      </c>
      <c r="H1316" s="435" t="s">
        <v>900</v>
      </c>
    </row>
    <row r="1317" spans="1:8" ht="13.5">
      <c r="A1317" s="636" t="str">
        <f t="shared" si="20"/>
        <v>スマイス日出_2</v>
      </c>
      <c r="B1317" s="435" t="s">
        <v>3581</v>
      </c>
      <c r="C1317" s="435" t="str">
        <f>("2")</f>
        <v>2</v>
      </c>
      <c r="D1317" s="435" t="s">
        <v>901</v>
      </c>
      <c r="E1317" s="435" t="s">
        <v>3584</v>
      </c>
      <c r="F1317" s="435" t="s">
        <v>3585</v>
      </c>
      <c r="G1317" s="435">
        <v>5</v>
      </c>
      <c r="H1317" s="435" t="s">
        <v>900</v>
      </c>
    </row>
    <row r="1318" spans="1:8" ht="13.5">
      <c r="A1318" s="636" t="str">
        <f t="shared" si="20"/>
        <v>スマイス日出_3</v>
      </c>
      <c r="B1318" s="435" t="s">
        <v>3581</v>
      </c>
      <c r="C1318" s="435" t="str">
        <f>("3")</f>
        <v>3</v>
      </c>
      <c r="D1318" s="435" t="s">
        <v>901</v>
      </c>
      <c r="E1318" s="435" t="s">
        <v>3586</v>
      </c>
      <c r="F1318" s="435" t="s">
        <v>3587</v>
      </c>
      <c r="G1318" s="435">
        <v>5</v>
      </c>
      <c r="H1318" s="435" t="s">
        <v>900</v>
      </c>
    </row>
    <row r="1319" spans="1:8" ht="13.5">
      <c r="A1319" s="636" t="str">
        <f t="shared" si="20"/>
        <v>スマイス日出_4</v>
      </c>
      <c r="B1319" s="435" t="s">
        <v>3581</v>
      </c>
      <c r="C1319" s="435" t="str">
        <f>("4")</f>
        <v>4</v>
      </c>
      <c r="D1319" s="435" t="s">
        <v>908</v>
      </c>
      <c r="E1319" s="435" t="s">
        <v>3588</v>
      </c>
      <c r="F1319" s="435" t="s">
        <v>3589</v>
      </c>
      <c r="G1319" s="435">
        <v>5</v>
      </c>
      <c r="H1319" s="435" t="s">
        <v>900</v>
      </c>
    </row>
    <row r="1320" spans="1:8" ht="13.5">
      <c r="A1320" s="636" t="str">
        <f t="shared" si="20"/>
        <v>スマイス日出_5</v>
      </c>
      <c r="B1320" s="435" t="s">
        <v>3581</v>
      </c>
      <c r="C1320" s="435" t="str">
        <f>("5")</f>
        <v>5</v>
      </c>
      <c r="D1320" s="435" t="s">
        <v>901</v>
      </c>
      <c r="E1320" s="435" t="s">
        <v>3590</v>
      </c>
      <c r="F1320" s="435" t="s">
        <v>3591</v>
      </c>
      <c r="G1320" s="435">
        <v>5</v>
      </c>
      <c r="H1320" s="435" t="s">
        <v>900</v>
      </c>
    </row>
    <row r="1321" spans="1:8" ht="13.5">
      <c r="A1321" s="636" t="str">
        <f t="shared" si="20"/>
        <v>スマイス日出_6</v>
      </c>
      <c r="B1321" s="435" t="s">
        <v>3581</v>
      </c>
      <c r="C1321" s="435" t="str">
        <f>("6")</f>
        <v>6</v>
      </c>
      <c r="D1321" s="435" t="s">
        <v>901</v>
      </c>
      <c r="E1321" s="435" t="s">
        <v>3592</v>
      </c>
      <c r="F1321" s="435" t="s">
        <v>3593</v>
      </c>
      <c r="G1321" s="435">
        <v>5</v>
      </c>
      <c r="H1321" s="435" t="s">
        <v>900</v>
      </c>
    </row>
    <row r="1322" spans="1:8" ht="13.5">
      <c r="A1322" s="636" t="str">
        <f t="shared" si="20"/>
        <v>スマイス日出_7</v>
      </c>
      <c r="B1322" s="435" t="s">
        <v>3581</v>
      </c>
      <c r="C1322" s="435" t="str">
        <f>("7")</f>
        <v>7</v>
      </c>
      <c r="D1322" s="435" t="s">
        <v>901</v>
      </c>
      <c r="E1322" s="435" t="s">
        <v>3594</v>
      </c>
      <c r="F1322" s="435" t="s">
        <v>3595</v>
      </c>
      <c r="G1322" s="435">
        <v>5</v>
      </c>
      <c r="H1322" s="435" t="s">
        <v>900</v>
      </c>
    </row>
    <row r="1323" spans="1:8" ht="13.5">
      <c r="A1323" s="636" t="str">
        <f t="shared" si="20"/>
        <v>スマイス日出_8</v>
      </c>
      <c r="B1323" s="435" t="s">
        <v>3581</v>
      </c>
      <c r="C1323" s="435" t="str">
        <f>("8")</f>
        <v>8</v>
      </c>
      <c r="D1323" s="435" t="s">
        <v>901</v>
      </c>
      <c r="E1323" s="435" t="s">
        <v>3596</v>
      </c>
      <c r="F1323" s="435" t="s">
        <v>3597</v>
      </c>
      <c r="G1323" s="435">
        <v>5</v>
      </c>
      <c r="H1323" s="435" t="s">
        <v>900</v>
      </c>
    </row>
    <row r="1324" spans="1:8" ht="13.5">
      <c r="A1324" s="636" t="str">
        <f t="shared" si="20"/>
        <v>スマイス日出_9</v>
      </c>
      <c r="B1324" s="435" t="s">
        <v>3581</v>
      </c>
      <c r="C1324" s="435" t="str">
        <f>("9")</f>
        <v>9</v>
      </c>
      <c r="D1324" s="435" t="s">
        <v>901</v>
      </c>
      <c r="E1324" s="435" t="s">
        <v>3598</v>
      </c>
      <c r="F1324" s="435" t="s">
        <v>3599</v>
      </c>
      <c r="G1324" s="435">
        <v>3</v>
      </c>
      <c r="H1324" s="435" t="s">
        <v>900</v>
      </c>
    </row>
    <row r="1325" spans="1:9" ht="13.5">
      <c r="A1325" s="636" t="str">
        <f t="shared" si="20"/>
        <v>スマイス日出_10</v>
      </c>
      <c r="B1325" s="435" t="s">
        <v>3581</v>
      </c>
      <c r="C1325" s="435" t="str">
        <f>("10")</f>
        <v>10</v>
      </c>
      <c r="D1325" s="435" t="s">
        <v>908</v>
      </c>
      <c r="E1325" s="435" t="s">
        <v>3600</v>
      </c>
      <c r="F1325" s="435" t="s">
        <v>3601</v>
      </c>
      <c r="G1325" s="435">
        <v>5</v>
      </c>
      <c r="H1325" s="435" t="s">
        <v>900</v>
      </c>
      <c r="I1325" s="435" t="s">
        <v>15</v>
      </c>
    </row>
    <row r="1326" spans="1:8" ht="13.5">
      <c r="A1326" s="636" t="str">
        <f t="shared" si="20"/>
        <v>スマイス日出_12</v>
      </c>
      <c r="B1326" s="435" t="s">
        <v>3581</v>
      </c>
      <c r="C1326" s="435" t="str">
        <f>("12")</f>
        <v>12</v>
      </c>
      <c r="D1326" s="435" t="s">
        <v>908</v>
      </c>
      <c r="E1326" s="435" t="s">
        <v>3602</v>
      </c>
      <c r="F1326" s="435" t="s">
        <v>3603</v>
      </c>
      <c r="G1326" s="435">
        <v>3</v>
      </c>
      <c r="H1326" s="435" t="s">
        <v>900</v>
      </c>
    </row>
    <row r="1327" spans="1:8" ht="13.5">
      <c r="A1327" s="636" t="str">
        <f t="shared" si="20"/>
        <v>スマイス日出_13</v>
      </c>
      <c r="B1327" s="435" t="s">
        <v>3581</v>
      </c>
      <c r="C1327" s="435" t="str">
        <f>("13")</f>
        <v>13</v>
      </c>
      <c r="D1327" s="435" t="s">
        <v>908</v>
      </c>
      <c r="E1327" s="435" t="s">
        <v>3604</v>
      </c>
      <c r="F1327" s="435" t="s">
        <v>3605</v>
      </c>
      <c r="G1327" s="435">
        <v>3</v>
      </c>
      <c r="H1327" s="435" t="s">
        <v>900</v>
      </c>
    </row>
    <row r="1328" spans="1:8" ht="13.5">
      <c r="A1328" s="636" t="str">
        <f t="shared" si="20"/>
        <v>スマイス日出_14</v>
      </c>
      <c r="B1328" s="435" t="s">
        <v>3581</v>
      </c>
      <c r="C1328" s="435" t="str">
        <f>("14")</f>
        <v>14</v>
      </c>
      <c r="D1328" s="435" t="s">
        <v>908</v>
      </c>
      <c r="E1328" s="435" t="s">
        <v>3606</v>
      </c>
      <c r="F1328" s="435" t="s">
        <v>3607</v>
      </c>
      <c r="G1328" s="435">
        <v>3</v>
      </c>
      <c r="H1328" s="435" t="s">
        <v>900</v>
      </c>
    </row>
    <row r="1329" spans="1:8" ht="13.5">
      <c r="A1329" s="636" t="str">
        <f t="shared" si="20"/>
        <v>スマイス日出_16</v>
      </c>
      <c r="B1329" s="435" t="s">
        <v>3581</v>
      </c>
      <c r="C1329" s="435" t="str">
        <f>("16")</f>
        <v>16</v>
      </c>
      <c r="D1329" s="435" t="s">
        <v>897</v>
      </c>
      <c r="E1329" s="435" t="s">
        <v>3608</v>
      </c>
      <c r="F1329" s="435" t="s">
        <v>3609</v>
      </c>
      <c r="G1329" s="435">
        <v>4</v>
      </c>
      <c r="H1329" s="435" t="s">
        <v>900</v>
      </c>
    </row>
    <row r="1330" spans="1:8" ht="13.5">
      <c r="A1330" s="636" t="str">
        <f t="shared" si="20"/>
        <v>ＦＣ　ＵＮＩＴＥ_1</v>
      </c>
      <c r="B1330" s="435" t="s">
        <v>3610</v>
      </c>
      <c r="C1330" s="435" t="str">
        <f>("1")</f>
        <v>1</v>
      </c>
      <c r="D1330" s="435" t="s">
        <v>897</v>
      </c>
      <c r="E1330" s="435" t="s">
        <v>3611</v>
      </c>
      <c r="F1330" s="435" t="s">
        <v>3612</v>
      </c>
      <c r="G1330" s="435">
        <v>5</v>
      </c>
      <c r="H1330" s="435" t="s">
        <v>900</v>
      </c>
    </row>
    <row r="1331" spans="1:8" ht="13.5">
      <c r="A1331" s="636" t="str">
        <f t="shared" si="20"/>
        <v>ＦＣ　ＵＮＩＴＥ_2</v>
      </c>
      <c r="B1331" s="435" t="s">
        <v>3610</v>
      </c>
      <c r="C1331" s="435" t="str">
        <f>("2")</f>
        <v>2</v>
      </c>
      <c r="D1331" s="435" t="s">
        <v>908</v>
      </c>
      <c r="E1331" s="435" t="s">
        <v>3613</v>
      </c>
      <c r="F1331" s="435" t="s">
        <v>3614</v>
      </c>
      <c r="G1331" s="435">
        <v>4</v>
      </c>
      <c r="H1331" s="435" t="s">
        <v>900</v>
      </c>
    </row>
    <row r="1332" spans="1:8" ht="13.5">
      <c r="A1332" s="636" t="str">
        <f t="shared" si="20"/>
        <v>ＦＣ　ＵＮＩＴＥ_3</v>
      </c>
      <c r="B1332" s="435" t="s">
        <v>3610</v>
      </c>
      <c r="C1332" s="435" t="str">
        <f>("3")</f>
        <v>3</v>
      </c>
      <c r="D1332" s="435" t="s">
        <v>908</v>
      </c>
      <c r="E1332" s="435" t="s">
        <v>3615</v>
      </c>
      <c r="F1332" s="435" t="s">
        <v>3616</v>
      </c>
      <c r="G1332" s="435">
        <v>4</v>
      </c>
      <c r="H1332" s="435" t="s">
        <v>900</v>
      </c>
    </row>
    <row r="1333" spans="1:8" ht="13.5">
      <c r="A1333" s="636" t="str">
        <f t="shared" si="20"/>
        <v>ＦＣ　ＵＮＩＴＥ_4</v>
      </c>
      <c r="B1333" s="435" t="s">
        <v>3610</v>
      </c>
      <c r="C1333" s="435" t="str">
        <f>("4")</f>
        <v>4</v>
      </c>
      <c r="D1333" s="435" t="s">
        <v>901</v>
      </c>
      <c r="E1333" s="435" t="s">
        <v>3617</v>
      </c>
      <c r="F1333" s="435" t="s">
        <v>3618</v>
      </c>
      <c r="G1333" s="435">
        <v>4</v>
      </c>
      <c r="H1333" s="435" t="s">
        <v>900</v>
      </c>
    </row>
    <row r="1334" spans="1:8" ht="13.5">
      <c r="A1334" s="636" t="str">
        <f t="shared" si="20"/>
        <v>ＦＣ　ＵＮＩＴＥ_5</v>
      </c>
      <c r="B1334" s="435" t="s">
        <v>3610</v>
      </c>
      <c r="C1334" s="435" t="str">
        <f>("5")</f>
        <v>5</v>
      </c>
      <c r="D1334" s="435" t="s">
        <v>908</v>
      </c>
      <c r="E1334" s="435" t="s">
        <v>3619</v>
      </c>
      <c r="F1334" s="435" t="s">
        <v>3620</v>
      </c>
      <c r="G1334" s="435">
        <v>4</v>
      </c>
      <c r="H1334" s="435" t="s">
        <v>911</v>
      </c>
    </row>
    <row r="1335" spans="1:8" ht="13.5">
      <c r="A1335" s="636" t="str">
        <f t="shared" si="20"/>
        <v>ＦＣ　ＵＮＩＴＥ_6</v>
      </c>
      <c r="B1335" s="435" t="s">
        <v>3610</v>
      </c>
      <c r="C1335" s="435" t="str">
        <f>("6")</f>
        <v>6</v>
      </c>
      <c r="D1335" s="435" t="s">
        <v>901</v>
      </c>
      <c r="E1335" s="435" t="s">
        <v>3621</v>
      </c>
      <c r="F1335" s="435" t="s">
        <v>3622</v>
      </c>
      <c r="G1335" s="435">
        <v>4</v>
      </c>
      <c r="H1335" s="435" t="s">
        <v>900</v>
      </c>
    </row>
    <row r="1336" spans="1:8" ht="13.5">
      <c r="A1336" s="636" t="str">
        <f t="shared" si="20"/>
        <v>ＦＣ　ＵＮＩＴＥ_7</v>
      </c>
      <c r="B1336" s="435" t="s">
        <v>3610</v>
      </c>
      <c r="C1336" s="435" t="str">
        <f>("7")</f>
        <v>7</v>
      </c>
      <c r="D1336" s="435" t="s">
        <v>908</v>
      </c>
      <c r="E1336" s="435" t="s">
        <v>3623</v>
      </c>
      <c r="F1336" s="435" t="s">
        <v>3624</v>
      </c>
      <c r="G1336" s="435">
        <v>5</v>
      </c>
      <c r="H1336" s="435" t="s">
        <v>900</v>
      </c>
    </row>
    <row r="1337" spans="1:8" ht="13.5">
      <c r="A1337" s="636" t="str">
        <f t="shared" si="20"/>
        <v>ＦＣ　ＵＮＩＴＥ_8</v>
      </c>
      <c r="B1337" s="435" t="s">
        <v>3610</v>
      </c>
      <c r="C1337" s="435" t="str">
        <f>("8")</f>
        <v>8</v>
      </c>
      <c r="D1337" s="435" t="s">
        <v>901</v>
      </c>
      <c r="E1337" s="435" t="s">
        <v>3625</v>
      </c>
      <c r="F1337" s="435" t="s">
        <v>3626</v>
      </c>
      <c r="G1337" s="435">
        <v>4</v>
      </c>
      <c r="H1337" s="435" t="s">
        <v>900</v>
      </c>
    </row>
    <row r="1338" spans="1:8" ht="13.5">
      <c r="A1338" s="636" t="str">
        <f t="shared" si="20"/>
        <v>ＦＣ　ＵＮＩＴＥ_9</v>
      </c>
      <c r="B1338" s="435" t="s">
        <v>3610</v>
      </c>
      <c r="C1338" s="435" t="str">
        <f>("9")</f>
        <v>9</v>
      </c>
      <c r="D1338" s="435" t="s">
        <v>926</v>
      </c>
      <c r="E1338" s="435" t="s">
        <v>3627</v>
      </c>
      <c r="F1338" s="435" t="s">
        <v>3628</v>
      </c>
      <c r="G1338" s="435">
        <v>5</v>
      </c>
      <c r="H1338" s="435" t="s">
        <v>911</v>
      </c>
    </row>
    <row r="1339" spans="1:9" ht="13.5">
      <c r="A1339" s="636" t="str">
        <f t="shared" si="20"/>
        <v>ＦＣ　ＵＮＩＴＥ_10</v>
      </c>
      <c r="B1339" s="435" t="s">
        <v>3610</v>
      </c>
      <c r="C1339" s="435" t="str">
        <f>("10")</f>
        <v>10</v>
      </c>
      <c r="D1339" s="435" t="s">
        <v>901</v>
      </c>
      <c r="E1339" s="435" t="s">
        <v>3629</v>
      </c>
      <c r="F1339" s="435" t="s">
        <v>3630</v>
      </c>
      <c r="G1339" s="435">
        <v>5</v>
      </c>
      <c r="H1339" s="435" t="s">
        <v>911</v>
      </c>
      <c r="I1339" s="435" t="s">
        <v>15</v>
      </c>
    </row>
    <row r="1340" spans="1:8" ht="13.5">
      <c r="A1340" s="636" t="str">
        <f t="shared" si="20"/>
        <v>ＦＣ　ＵＮＩＴＥ_11</v>
      </c>
      <c r="B1340" s="435" t="s">
        <v>3610</v>
      </c>
      <c r="C1340" s="435" t="str">
        <f>("11")</f>
        <v>11</v>
      </c>
      <c r="D1340" s="435" t="s">
        <v>926</v>
      </c>
      <c r="E1340" s="435" t="s">
        <v>3631</v>
      </c>
      <c r="F1340" s="435" t="s">
        <v>3632</v>
      </c>
      <c r="G1340" s="435">
        <v>5</v>
      </c>
      <c r="H1340" s="435" t="s">
        <v>911</v>
      </c>
    </row>
    <row r="1341" spans="1:8" ht="13.5">
      <c r="A1341" s="636" t="str">
        <f t="shared" si="20"/>
        <v>ＦＣ　ＵＮＩＴＥ_14</v>
      </c>
      <c r="B1341" s="435" t="s">
        <v>3610</v>
      </c>
      <c r="C1341" s="435" t="str">
        <f>("14")</f>
        <v>14</v>
      </c>
      <c r="D1341" s="435" t="s">
        <v>901</v>
      </c>
      <c r="E1341" s="435" t="s">
        <v>3633</v>
      </c>
      <c r="F1341" s="435" t="s">
        <v>3634</v>
      </c>
      <c r="G1341" s="435">
        <v>3</v>
      </c>
      <c r="H1341" s="435" t="s">
        <v>900</v>
      </c>
    </row>
    <row r="1342" spans="1:8" ht="13.5">
      <c r="A1342" s="636" t="str">
        <f t="shared" si="20"/>
        <v>ＦＣ　ＵＮＩＴＥ_15</v>
      </c>
      <c r="B1342" s="435" t="s">
        <v>3610</v>
      </c>
      <c r="C1342" s="435" t="str">
        <f>("15")</f>
        <v>15</v>
      </c>
      <c r="D1342" s="435" t="s">
        <v>926</v>
      </c>
      <c r="E1342" s="435" t="s">
        <v>3635</v>
      </c>
      <c r="F1342" s="435" t="s">
        <v>3636</v>
      </c>
      <c r="G1342" s="435">
        <v>3</v>
      </c>
      <c r="H1342" s="435" t="s">
        <v>900</v>
      </c>
    </row>
    <row r="1343" spans="1:8" ht="13.5">
      <c r="A1343" s="636" t="str">
        <f t="shared" si="20"/>
        <v>太陽スポーツクラブ大分西_3</v>
      </c>
      <c r="B1343" s="435" t="s">
        <v>36</v>
      </c>
      <c r="C1343" s="435" t="str">
        <f>("3")</f>
        <v>3</v>
      </c>
      <c r="D1343" s="435" t="s">
        <v>908</v>
      </c>
      <c r="E1343" s="435" t="s">
        <v>3637</v>
      </c>
      <c r="F1343" s="435" t="s">
        <v>3638</v>
      </c>
      <c r="G1343" s="435">
        <v>5</v>
      </c>
      <c r="H1343" s="435" t="s">
        <v>900</v>
      </c>
    </row>
    <row r="1344" spans="1:8" ht="13.5">
      <c r="A1344" s="636" t="str">
        <f t="shared" si="20"/>
        <v>太陽スポーツクラブ大分西_4</v>
      </c>
      <c r="B1344" s="435" t="s">
        <v>36</v>
      </c>
      <c r="C1344" s="435" t="str">
        <f>("4")</f>
        <v>4</v>
      </c>
      <c r="D1344" s="435" t="s">
        <v>908</v>
      </c>
      <c r="E1344" s="435" t="s">
        <v>3639</v>
      </c>
      <c r="F1344" s="435" t="s">
        <v>3640</v>
      </c>
      <c r="G1344" s="435">
        <v>4</v>
      </c>
      <c r="H1344" s="435" t="s">
        <v>900</v>
      </c>
    </row>
    <row r="1345" spans="1:8" ht="13.5">
      <c r="A1345" s="636" t="str">
        <f aca="true" t="shared" si="21" ref="A1345:A1408">CONCATENATE(B1345,"_",C1345)</f>
        <v>太陽スポーツクラブ大分西_5</v>
      </c>
      <c r="B1345" s="435" t="s">
        <v>36</v>
      </c>
      <c r="C1345" s="435" t="str">
        <f>("5")</f>
        <v>5</v>
      </c>
      <c r="D1345" s="435" t="s">
        <v>908</v>
      </c>
      <c r="E1345" s="435" t="s">
        <v>3641</v>
      </c>
      <c r="F1345" s="435" t="s">
        <v>3642</v>
      </c>
      <c r="G1345" s="435">
        <v>5</v>
      </c>
      <c r="H1345" s="435" t="s">
        <v>900</v>
      </c>
    </row>
    <row r="1346" spans="1:8" ht="13.5">
      <c r="A1346" s="636" t="str">
        <f t="shared" si="21"/>
        <v>太陽スポーツクラブ大分西_6</v>
      </c>
      <c r="B1346" s="435" t="s">
        <v>36</v>
      </c>
      <c r="C1346" s="435" t="str">
        <f>("6")</f>
        <v>6</v>
      </c>
      <c r="D1346" s="435" t="s">
        <v>908</v>
      </c>
      <c r="E1346" s="435" t="s">
        <v>3643</v>
      </c>
      <c r="F1346" s="435" t="s">
        <v>3644</v>
      </c>
      <c r="G1346" s="435">
        <v>4</v>
      </c>
      <c r="H1346" s="435" t="s">
        <v>900</v>
      </c>
    </row>
    <row r="1347" spans="1:8" ht="13.5">
      <c r="A1347" s="636" t="str">
        <f t="shared" si="21"/>
        <v>太陽スポーツクラブ大分西_7</v>
      </c>
      <c r="B1347" s="435" t="s">
        <v>36</v>
      </c>
      <c r="C1347" s="435" t="str">
        <f>("7")</f>
        <v>7</v>
      </c>
      <c r="D1347" s="435" t="s">
        <v>901</v>
      </c>
      <c r="E1347" s="435" t="s">
        <v>3645</v>
      </c>
      <c r="F1347" s="435" t="s">
        <v>3646</v>
      </c>
      <c r="G1347" s="435">
        <v>5</v>
      </c>
      <c r="H1347" s="435" t="s">
        <v>900</v>
      </c>
    </row>
    <row r="1348" spans="1:8" ht="13.5">
      <c r="A1348" s="636" t="str">
        <f t="shared" si="21"/>
        <v>太陽スポーツクラブ大分西_9</v>
      </c>
      <c r="B1348" s="435" t="s">
        <v>36</v>
      </c>
      <c r="C1348" s="435" t="str">
        <f>("9")</f>
        <v>9</v>
      </c>
      <c r="D1348" s="435" t="s">
        <v>901</v>
      </c>
      <c r="E1348" s="435" t="s">
        <v>3647</v>
      </c>
      <c r="F1348" s="435" t="s">
        <v>3648</v>
      </c>
      <c r="G1348" s="435">
        <v>4</v>
      </c>
      <c r="H1348" s="435" t="s">
        <v>900</v>
      </c>
    </row>
    <row r="1349" spans="1:8" ht="13.5">
      <c r="A1349" s="636" t="str">
        <f t="shared" si="21"/>
        <v>太陽スポーツクラブ大分西_10</v>
      </c>
      <c r="B1349" s="435" t="s">
        <v>36</v>
      </c>
      <c r="C1349" s="435" t="str">
        <f>("10")</f>
        <v>10</v>
      </c>
      <c r="D1349" s="435" t="s">
        <v>926</v>
      </c>
      <c r="E1349" s="435" t="s">
        <v>3649</v>
      </c>
      <c r="F1349" s="435" t="s">
        <v>3650</v>
      </c>
      <c r="G1349" s="435">
        <v>4</v>
      </c>
      <c r="H1349" s="435" t="s">
        <v>900</v>
      </c>
    </row>
    <row r="1350" spans="1:8" ht="13.5">
      <c r="A1350" s="636" t="str">
        <f t="shared" si="21"/>
        <v>太陽スポーツクラブ大分西_11</v>
      </c>
      <c r="B1350" s="435" t="s">
        <v>36</v>
      </c>
      <c r="C1350" s="435" t="str">
        <f>("11")</f>
        <v>11</v>
      </c>
      <c r="D1350" s="435" t="s">
        <v>901</v>
      </c>
      <c r="E1350" s="435" t="s">
        <v>3651</v>
      </c>
      <c r="F1350" s="435" t="s">
        <v>3652</v>
      </c>
      <c r="G1350" s="435">
        <v>5</v>
      </c>
      <c r="H1350" s="435" t="s">
        <v>900</v>
      </c>
    </row>
    <row r="1351" spans="1:8" ht="13.5">
      <c r="A1351" s="636" t="str">
        <f t="shared" si="21"/>
        <v>太陽スポーツクラブ大分西_13</v>
      </c>
      <c r="B1351" s="435" t="s">
        <v>36</v>
      </c>
      <c r="C1351" s="435" t="str">
        <f>("13")</f>
        <v>13</v>
      </c>
      <c r="D1351" s="435" t="s">
        <v>926</v>
      </c>
      <c r="E1351" s="435" t="s">
        <v>3653</v>
      </c>
      <c r="F1351" s="435" t="s">
        <v>3654</v>
      </c>
      <c r="G1351" s="435">
        <v>5</v>
      </c>
      <c r="H1351" s="435" t="s">
        <v>900</v>
      </c>
    </row>
    <row r="1352" spans="1:8" ht="13.5">
      <c r="A1352" s="636" t="str">
        <f t="shared" si="21"/>
        <v>太陽スポーツクラブ大分西_14</v>
      </c>
      <c r="B1352" s="435" t="s">
        <v>36</v>
      </c>
      <c r="C1352" s="435" t="str">
        <f>("14")</f>
        <v>14</v>
      </c>
      <c r="D1352" s="435" t="s">
        <v>901</v>
      </c>
      <c r="E1352" s="435" t="s">
        <v>3655</v>
      </c>
      <c r="F1352" s="435" t="s">
        <v>3656</v>
      </c>
      <c r="G1352" s="435">
        <v>4</v>
      </c>
      <c r="H1352" s="435" t="s">
        <v>900</v>
      </c>
    </row>
    <row r="1353" spans="1:9" ht="13.5">
      <c r="A1353" s="636" t="str">
        <f t="shared" si="21"/>
        <v>太陽スポーツクラブ大分西_16</v>
      </c>
      <c r="B1353" s="435" t="s">
        <v>36</v>
      </c>
      <c r="C1353" s="435" t="str">
        <f>("16")</f>
        <v>16</v>
      </c>
      <c r="D1353" s="435" t="s">
        <v>897</v>
      </c>
      <c r="E1353" s="435" t="s">
        <v>3657</v>
      </c>
      <c r="F1353" s="435" t="s">
        <v>3658</v>
      </c>
      <c r="G1353" s="435">
        <v>5</v>
      </c>
      <c r="H1353" s="435" t="s">
        <v>900</v>
      </c>
      <c r="I1353" s="435" t="s">
        <v>15</v>
      </c>
    </row>
    <row r="1354" spans="1:8" ht="13.5">
      <c r="A1354" s="636" t="str">
        <f t="shared" si="21"/>
        <v>太陽スポーツクラブ大分西_17</v>
      </c>
      <c r="B1354" s="435" t="s">
        <v>36</v>
      </c>
      <c r="C1354" s="435" t="str">
        <f>("17")</f>
        <v>17</v>
      </c>
      <c r="D1354" s="435" t="s">
        <v>901</v>
      </c>
      <c r="E1354" s="435" t="s">
        <v>3659</v>
      </c>
      <c r="F1354" s="435" t="s">
        <v>3660</v>
      </c>
      <c r="G1354" s="435">
        <v>5</v>
      </c>
      <c r="H1354" s="435" t="s">
        <v>900</v>
      </c>
    </row>
    <row r="1355" spans="1:8" ht="13.5">
      <c r="A1355" s="636" t="str">
        <f t="shared" si="21"/>
        <v>太陽スポーツクラブ大分西_18</v>
      </c>
      <c r="B1355" s="435" t="s">
        <v>36</v>
      </c>
      <c r="C1355" s="435" t="str">
        <f>("18")</f>
        <v>18</v>
      </c>
      <c r="D1355" s="435" t="s">
        <v>897</v>
      </c>
      <c r="E1355" s="435" t="s">
        <v>3661</v>
      </c>
      <c r="F1355" s="435" t="s">
        <v>3662</v>
      </c>
      <c r="G1355" s="435">
        <v>5</v>
      </c>
      <c r="H1355" s="435" t="s">
        <v>900</v>
      </c>
    </row>
    <row r="1356" spans="1:10" ht="13.5">
      <c r="A1356" s="636" t="str">
        <f t="shared" si="21"/>
        <v>太陽スポーツクラブ大分西_20</v>
      </c>
      <c r="B1356" s="435" t="s">
        <v>36</v>
      </c>
      <c r="C1356" s="435" t="str">
        <f>("20")</f>
        <v>20</v>
      </c>
      <c r="D1356" s="435" t="s">
        <v>901</v>
      </c>
      <c r="E1356" s="435" t="s">
        <v>3663</v>
      </c>
      <c r="F1356" s="435" t="s">
        <v>3664</v>
      </c>
      <c r="G1356" s="435">
        <v>5</v>
      </c>
      <c r="H1356" s="435" t="s">
        <v>900</v>
      </c>
      <c r="J1356" s="435" t="s">
        <v>896</v>
      </c>
    </row>
    <row r="1357" spans="1:8" ht="13.5">
      <c r="A1357" s="636" t="str">
        <f t="shared" si="21"/>
        <v>太陽スポーツクラブ大分西_21</v>
      </c>
      <c r="B1357" s="435" t="s">
        <v>36</v>
      </c>
      <c r="C1357" s="435" t="str">
        <f>("21")</f>
        <v>21</v>
      </c>
      <c r="D1357" s="435" t="s">
        <v>901</v>
      </c>
      <c r="E1357" s="435" t="s">
        <v>3665</v>
      </c>
      <c r="F1357" s="435" t="s">
        <v>3666</v>
      </c>
      <c r="G1357" s="435">
        <v>4</v>
      </c>
      <c r="H1357" s="435" t="s">
        <v>900</v>
      </c>
    </row>
    <row r="1358" spans="1:8" ht="13.5">
      <c r="A1358" s="636" t="str">
        <f t="shared" si="21"/>
        <v>太陽スポーツクラブ大分西_22</v>
      </c>
      <c r="B1358" s="435" t="s">
        <v>36</v>
      </c>
      <c r="C1358" s="435" t="str">
        <f>("22")</f>
        <v>22</v>
      </c>
      <c r="D1358" s="435" t="s">
        <v>901</v>
      </c>
      <c r="E1358" s="435" t="s">
        <v>3667</v>
      </c>
      <c r="F1358" s="435" t="s">
        <v>3668</v>
      </c>
      <c r="G1358" s="435">
        <v>3</v>
      </c>
      <c r="H1358" s="435" t="s">
        <v>900</v>
      </c>
    </row>
    <row r="1359" spans="1:8" ht="13.5">
      <c r="A1359" s="636" t="str">
        <f t="shared" si="21"/>
        <v>横瀬西ＦＣ．ＲｏｓａＣｌａｒｏ_1</v>
      </c>
      <c r="B1359" s="435" t="s">
        <v>355</v>
      </c>
      <c r="C1359" s="435" t="str">
        <f>("1")</f>
        <v>1</v>
      </c>
      <c r="D1359" s="435" t="s">
        <v>897</v>
      </c>
      <c r="E1359" s="435" t="s">
        <v>3669</v>
      </c>
      <c r="F1359" s="435" t="s">
        <v>3670</v>
      </c>
      <c r="G1359" s="435">
        <v>5</v>
      </c>
      <c r="H1359" s="435" t="s">
        <v>900</v>
      </c>
    </row>
    <row r="1360" spans="1:8" ht="13.5">
      <c r="A1360" s="636" t="str">
        <f t="shared" si="21"/>
        <v>横瀬西ＦＣ．ＲｏｓａＣｌａｒｏ_2</v>
      </c>
      <c r="B1360" s="435" t="s">
        <v>355</v>
      </c>
      <c r="C1360" s="435" t="str">
        <f>("2")</f>
        <v>2</v>
      </c>
      <c r="D1360" s="435" t="s">
        <v>926</v>
      </c>
      <c r="E1360" s="435" t="s">
        <v>3671</v>
      </c>
      <c r="F1360" s="435" t="s">
        <v>3672</v>
      </c>
      <c r="G1360" s="435">
        <v>2</v>
      </c>
      <c r="H1360" s="435" t="s">
        <v>911</v>
      </c>
    </row>
    <row r="1361" spans="1:8" ht="13.5">
      <c r="A1361" s="636" t="str">
        <f t="shared" si="21"/>
        <v>横瀬西ＦＣ．ＲｏｓａＣｌａｒｏ_3</v>
      </c>
      <c r="B1361" s="435" t="s">
        <v>355</v>
      </c>
      <c r="C1361" s="435" t="str">
        <f>("3")</f>
        <v>3</v>
      </c>
      <c r="D1361" s="435" t="s">
        <v>926</v>
      </c>
      <c r="E1361" s="435" t="s">
        <v>3673</v>
      </c>
      <c r="F1361" s="435" t="s">
        <v>3674</v>
      </c>
      <c r="G1361" s="435">
        <v>1</v>
      </c>
      <c r="H1361" s="435" t="s">
        <v>900</v>
      </c>
    </row>
    <row r="1362" spans="1:8" ht="13.5">
      <c r="A1362" s="636" t="str">
        <f t="shared" si="21"/>
        <v>横瀬西ＦＣ．ＲｏｓａＣｌａｒｏ_4</v>
      </c>
      <c r="B1362" s="435" t="s">
        <v>355</v>
      </c>
      <c r="C1362" s="435" t="str">
        <f>("4")</f>
        <v>4</v>
      </c>
      <c r="D1362" s="435" t="s">
        <v>901</v>
      </c>
      <c r="E1362" s="435" t="s">
        <v>3675</v>
      </c>
      <c r="F1362" s="435" t="s">
        <v>3676</v>
      </c>
      <c r="G1362" s="435">
        <v>1</v>
      </c>
      <c r="H1362" s="435" t="s">
        <v>900</v>
      </c>
    </row>
    <row r="1363" spans="1:8" ht="13.5">
      <c r="A1363" s="636" t="str">
        <f t="shared" si="21"/>
        <v>横瀬西ＦＣ．ＲｏｓａＣｌａｒｏ_5</v>
      </c>
      <c r="B1363" s="435" t="s">
        <v>355</v>
      </c>
      <c r="C1363" s="435" t="str">
        <f>("5")</f>
        <v>5</v>
      </c>
      <c r="D1363" s="435" t="s">
        <v>926</v>
      </c>
      <c r="E1363" s="435" t="s">
        <v>3677</v>
      </c>
      <c r="F1363" s="435" t="s">
        <v>3678</v>
      </c>
      <c r="G1363" s="435">
        <v>3</v>
      </c>
      <c r="H1363" s="435" t="s">
        <v>900</v>
      </c>
    </row>
    <row r="1364" spans="1:8" ht="13.5">
      <c r="A1364" s="636" t="str">
        <f t="shared" si="21"/>
        <v>横瀬西ＦＣ．ＲｏｓａＣｌａｒｏ_6</v>
      </c>
      <c r="B1364" s="435" t="s">
        <v>355</v>
      </c>
      <c r="C1364" s="435" t="str">
        <f>("6")</f>
        <v>6</v>
      </c>
      <c r="D1364" s="435" t="s">
        <v>901</v>
      </c>
      <c r="E1364" s="435" t="s">
        <v>3679</v>
      </c>
      <c r="F1364" s="435" t="s">
        <v>3680</v>
      </c>
      <c r="G1364" s="435">
        <v>2</v>
      </c>
      <c r="H1364" s="435" t="s">
        <v>900</v>
      </c>
    </row>
    <row r="1365" spans="1:8" ht="13.5">
      <c r="A1365" s="636" t="str">
        <f t="shared" si="21"/>
        <v>横瀬西ＦＣ．ＲｏｓａＣｌａｒｏ_7</v>
      </c>
      <c r="B1365" s="435" t="s">
        <v>355</v>
      </c>
      <c r="C1365" s="435" t="str">
        <f>("7")</f>
        <v>7</v>
      </c>
      <c r="D1365" s="435" t="s">
        <v>908</v>
      </c>
      <c r="E1365" s="435" t="s">
        <v>3681</v>
      </c>
      <c r="F1365" s="435" t="s">
        <v>3682</v>
      </c>
      <c r="G1365" s="435">
        <v>5</v>
      </c>
      <c r="H1365" s="435" t="s">
        <v>900</v>
      </c>
    </row>
    <row r="1366" spans="1:8" ht="13.5">
      <c r="A1366" s="636" t="str">
        <f t="shared" si="21"/>
        <v>横瀬西ＦＣ．ＲｏｓａＣｌａｒｏ_8</v>
      </c>
      <c r="B1366" s="435" t="s">
        <v>355</v>
      </c>
      <c r="C1366" s="435" t="str">
        <f>("8")</f>
        <v>8</v>
      </c>
      <c r="D1366" s="435" t="s">
        <v>901</v>
      </c>
      <c r="E1366" s="435" t="s">
        <v>3683</v>
      </c>
      <c r="F1366" s="435" t="s">
        <v>3684</v>
      </c>
      <c r="G1366" s="435">
        <v>2</v>
      </c>
      <c r="H1366" s="435" t="s">
        <v>900</v>
      </c>
    </row>
    <row r="1367" spans="1:8" ht="13.5">
      <c r="A1367" s="636" t="str">
        <f t="shared" si="21"/>
        <v>横瀬西ＦＣ．ＲｏｓａＣｌａｒｏ_9</v>
      </c>
      <c r="B1367" s="435" t="s">
        <v>355</v>
      </c>
      <c r="C1367" s="435" t="str">
        <f>("9")</f>
        <v>9</v>
      </c>
      <c r="D1367" s="435" t="s">
        <v>908</v>
      </c>
      <c r="E1367" s="435" t="s">
        <v>3685</v>
      </c>
      <c r="F1367" s="435" t="s">
        <v>3686</v>
      </c>
      <c r="G1367" s="435">
        <v>5</v>
      </c>
      <c r="H1367" s="435" t="s">
        <v>900</v>
      </c>
    </row>
    <row r="1368" spans="1:9" ht="13.5">
      <c r="A1368" s="636" t="str">
        <f t="shared" si="21"/>
        <v>横瀬西ＦＣ．ＲｏｓａＣｌａｒｏ_10</v>
      </c>
      <c r="B1368" s="435" t="s">
        <v>355</v>
      </c>
      <c r="C1368" s="435" t="str">
        <f>("10")</f>
        <v>10</v>
      </c>
      <c r="D1368" s="435" t="s">
        <v>901</v>
      </c>
      <c r="E1368" s="435" t="s">
        <v>3687</v>
      </c>
      <c r="F1368" s="435" t="s">
        <v>3688</v>
      </c>
      <c r="G1368" s="435">
        <v>5</v>
      </c>
      <c r="H1368" s="435" t="s">
        <v>911</v>
      </c>
      <c r="I1368" s="435" t="s">
        <v>15</v>
      </c>
    </row>
    <row r="1369" spans="1:8" ht="13.5">
      <c r="A1369" s="636" t="str">
        <f t="shared" si="21"/>
        <v>横瀬西ＦＣ．ＲｏｓａＣｌａｒｏ_11</v>
      </c>
      <c r="B1369" s="435" t="s">
        <v>355</v>
      </c>
      <c r="C1369" s="435" t="str">
        <f>("11")</f>
        <v>11</v>
      </c>
      <c r="D1369" s="435" t="s">
        <v>908</v>
      </c>
      <c r="E1369" s="435" t="s">
        <v>3689</v>
      </c>
      <c r="F1369" s="435" t="s">
        <v>3690</v>
      </c>
      <c r="G1369" s="435">
        <v>4</v>
      </c>
      <c r="H1369" s="435" t="s">
        <v>911</v>
      </c>
    </row>
    <row r="1370" spans="1:8" ht="13.5">
      <c r="A1370" s="636" t="str">
        <f t="shared" si="21"/>
        <v>横瀬西ＦＣ．ＲｏｓａＣｌａｒｏ_12</v>
      </c>
      <c r="B1370" s="435" t="s">
        <v>355</v>
      </c>
      <c r="C1370" s="435" t="str">
        <f>("12")</f>
        <v>12</v>
      </c>
      <c r="D1370" s="435" t="s">
        <v>926</v>
      </c>
      <c r="E1370" s="435" t="s">
        <v>3691</v>
      </c>
      <c r="F1370" s="435" t="s">
        <v>3692</v>
      </c>
      <c r="G1370" s="435">
        <v>1</v>
      </c>
      <c r="H1370" s="435" t="s">
        <v>900</v>
      </c>
    </row>
    <row r="1371" spans="1:8" ht="13.5">
      <c r="A1371" s="636" t="str">
        <f t="shared" si="21"/>
        <v>横瀬西ＦＣ．ＲｏｓａＣｌａｒｏ_13</v>
      </c>
      <c r="B1371" s="435" t="s">
        <v>355</v>
      </c>
      <c r="C1371" s="435" t="str">
        <f>("13")</f>
        <v>13</v>
      </c>
      <c r="D1371" s="435" t="s">
        <v>901</v>
      </c>
      <c r="E1371" s="435" t="s">
        <v>3693</v>
      </c>
      <c r="F1371" s="435" t="s">
        <v>3694</v>
      </c>
      <c r="G1371" s="435">
        <v>1</v>
      </c>
      <c r="H1371" s="435" t="s">
        <v>900</v>
      </c>
    </row>
    <row r="1372" spans="1:8" ht="13.5">
      <c r="A1372" s="636" t="str">
        <f t="shared" si="21"/>
        <v>横瀬西ＦＣ．ＲｏｓａＣｌａｒｏ_14</v>
      </c>
      <c r="B1372" s="435" t="s">
        <v>355</v>
      </c>
      <c r="C1372" s="435" t="str">
        <f>("14")</f>
        <v>14</v>
      </c>
      <c r="D1372" s="435" t="s">
        <v>901</v>
      </c>
      <c r="E1372" s="435" t="s">
        <v>3695</v>
      </c>
      <c r="F1372" s="435" t="s">
        <v>3696</v>
      </c>
      <c r="G1372" s="435">
        <v>1</v>
      </c>
      <c r="H1372" s="435" t="s">
        <v>900</v>
      </c>
    </row>
    <row r="1373" spans="1:8" ht="13.5">
      <c r="A1373" s="636" t="str">
        <f t="shared" si="21"/>
        <v>横瀬西ＦＣ．ＲｏｓａＣｌａｒｏ_15</v>
      </c>
      <c r="B1373" s="435" t="s">
        <v>355</v>
      </c>
      <c r="C1373" s="435" t="str">
        <f>("15")</f>
        <v>15</v>
      </c>
      <c r="D1373" s="435" t="s">
        <v>926</v>
      </c>
      <c r="E1373" s="435" t="s">
        <v>3697</v>
      </c>
      <c r="F1373" s="435" t="s">
        <v>3698</v>
      </c>
      <c r="G1373" s="435">
        <v>4</v>
      </c>
      <c r="H1373" s="435" t="s">
        <v>911</v>
      </c>
    </row>
    <row r="1374" spans="1:8" ht="13.5">
      <c r="A1374" s="636" t="str">
        <f t="shared" si="21"/>
        <v>Ｍ．Ｓ．Ｓ_3</v>
      </c>
      <c r="B1374" s="435" t="s">
        <v>40</v>
      </c>
      <c r="C1374" s="435" t="str">
        <f>("3")</f>
        <v>3</v>
      </c>
      <c r="D1374" s="435" t="s">
        <v>908</v>
      </c>
      <c r="E1374" s="435" t="s">
        <v>3699</v>
      </c>
      <c r="F1374" s="435" t="s">
        <v>3700</v>
      </c>
      <c r="G1374" s="435">
        <v>4</v>
      </c>
      <c r="H1374" s="435" t="s">
        <v>900</v>
      </c>
    </row>
    <row r="1375" spans="1:8" ht="13.5">
      <c r="A1375" s="636" t="str">
        <f t="shared" si="21"/>
        <v>Ｍ．Ｓ．Ｓ_4</v>
      </c>
      <c r="B1375" s="435" t="s">
        <v>40</v>
      </c>
      <c r="C1375" s="435" t="str">
        <f>("4")</f>
        <v>4</v>
      </c>
      <c r="D1375" s="435" t="s">
        <v>901</v>
      </c>
      <c r="E1375" s="435" t="s">
        <v>3701</v>
      </c>
      <c r="F1375" s="435" t="s">
        <v>3702</v>
      </c>
      <c r="G1375" s="435">
        <v>5</v>
      </c>
      <c r="H1375" s="435" t="s">
        <v>900</v>
      </c>
    </row>
    <row r="1376" spans="1:8" ht="13.5">
      <c r="A1376" s="636" t="str">
        <f t="shared" si="21"/>
        <v>Ｍ．Ｓ．Ｓ_5</v>
      </c>
      <c r="B1376" s="435" t="s">
        <v>40</v>
      </c>
      <c r="C1376" s="435" t="str">
        <f>("5")</f>
        <v>5</v>
      </c>
      <c r="D1376" s="435" t="s">
        <v>908</v>
      </c>
      <c r="E1376" s="435" t="s">
        <v>3703</v>
      </c>
      <c r="F1376" s="435" t="s">
        <v>3704</v>
      </c>
      <c r="G1376" s="435">
        <v>5</v>
      </c>
      <c r="H1376" s="435" t="s">
        <v>900</v>
      </c>
    </row>
    <row r="1377" spans="1:10" ht="13.5">
      <c r="A1377" s="636" t="str">
        <f t="shared" si="21"/>
        <v>Ｍ．Ｓ．Ｓ_6</v>
      </c>
      <c r="B1377" s="435" t="s">
        <v>40</v>
      </c>
      <c r="C1377" s="435" t="str">
        <f>("6")</f>
        <v>6</v>
      </c>
      <c r="D1377" s="435" t="s">
        <v>901</v>
      </c>
      <c r="E1377" s="435" t="s">
        <v>3705</v>
      </c>
      <c r="F1377" s="435" t="s">
        <v>3706</v>
      </c>
      <c r="G1377" s="435">
        <v>4</v>
      </c>
      <c r="H1377" s="435" t="s">
        <v>900</v>
      </c>
      <c r="J1377" s="435" t="s">
        <v>311</v>
      </c>
    </row>
    <row r="1378" spans="1:8" ht="13.5">
      <c r="A1378" s="636" t="str">
        <f t="shared" si="21"/>
        <v>Ｍ．Ｓ．Ｓ_7</v>
      </c>
      <c r="B1378" s="435" t="s">
        <v>40</v>
      </c>
      <c r="C1378" s="435" t="str">
        <f>("7")</f>
        <v>7</v>
      </c>
      <c r="D1378" s="435" t="s">
        <v>926</v>
      </c>
      <c r="E1378" s="435" t="s">
        <v>3707</v>
      </c>
      <c r="F1378" s="435" t="s">
        <v>3708</v>
      </c>
      <c r="G1378" s="435">
        <v>5</v>
      </c>
      <c r="H1378" s="435" t="s">
        <v>900</v>
      </c>
    </row>
    <row r="1379" spans="1:10" ht="13.5">
      <c r="A1379" s="636" t="str">
        <f t="shared" si="21"/>
        <v>Ｍ．Ｓ．Ｓ_9</v>
      </c>
      <c r="B1379" s="435" t="s">
        <v>40</v>
      </c>
      <c r="C1379" s="435" t="str">
        <f>("9")</f>
        <v>9</v>
      </c>
      <c r="D1379" s="435" t="s">
        <v>908</v>
      </c>
      <c r="E1379" s="435" t="s">
        <v>3709</v>
      </c>
      <c r="F1379" s="435" t="s">
        <v>2200</v>
      </c>
      <c r="G1379" s="435">
        <v>4</v>
      </c>
      <c r="H1379" s="435" t="s">
        <v>900</v>
      </c>
      <c r="J1379" s="435" t="s">
        <v>311</v>
      </c>
    </row>
    <row r="1380" spans="1:8" ht="13.5">
      <c r="A1380" s="636" t="str">
        <f t="shared" si="21"/>
        <v>Ｍ．Ｓ．Ｓ_10</v>
      </c>
      <c r="B1380" s="435" t="s">
        <v>40</v>
      </c>
      <c r="C1380" s="435" t="str">
        <f>("10")</f>
        <v>10</v>
      </c>
      <c r="D1380" s="435" t="s">
        <v>926</v>
      </c>
      <c r="E1380" s="435" t="s">
        <v>3710</v>
      </c>
      <c r="F1380" s="435" t="s">
        <v>3711</v>
      </c>
      <c r="G1380" s="435">
        <v>4</v>
      </c>
      <c r="H1380" s="435" t="s">
        <v>900</v>
      </c>
    </row>
    <row r="1381" spans="1:10" ht="13.5">
      <c r="A1381" s="636" t="str">
        <f t="shared" si="21"/>
        <v>Ｍ．Ｓ．Ｓ_11</v>
      </c>
      <c r="B1381" s="435" t="s">
        <v>40</v>
      </c>
      <c r="C1381" s="435" t="str">
        <f>("11")</f>
        <v>11</v>
      </c>
      <c r="D1381" s="435" t="s">
        <v>901</v>
      </c>
      <c r="E1381" s="435" t="s">
        <v>3712</v>
      </c>
      <c r="F1381" s="435" t="s">
        <v>3713</v>
      </c>
      <c r="G1381" s="435">
        <v>4</v>
      </c>
      <c r="H1381" s="435" t="s">
        <v>900</v>
      </c>
      <c r="J1381" s="435" t="s">
        <v>24</v>
      </c>
    </row>
    <row r="1382" spans="1:8" ht="13.5">
      <c r="A1382" s="636" t="str">
        <f t="shared" si="21"/>
        <v>Ｍ．Ｓ．Ｓ_12</v>
      </c>
      <c r="B1382" s="435" t="s">
        <v>40</v>
      </c>
      <c r="C1382" s="435" t="str">
        <f>("12")</f>
        <v>12</v>
      </c>
      <c r="D1382" s="435" t="s">
        <v>908</v>
      </c>
      <c r="E1382" s="435" t="s">
        <v>3714</v>
      </c>
      <c r="F1382" s="435" t="s">
        <v>3715</v>
      </c>
      <c r="G1382" s="435">
        <v>4</v>
      </c>
      <c r="H1382" s="435" t="s">
        <v>900</v>
      </c>
    </row>
    <row r="1383" spans="1:8" ht="13.5">
      <c r="A1383" s="636" t="str">
        <f t="shared" si="21"/>
        <v>Ｍ．Ｓ．Ｓ_13</v>
      </c>
      <c r="B1383" s="435" t="s">
        <v>40</v>
      </c>
      <c r="C1383" s="435" t="str">
        <f>("13")</f>
        <v>13</v>
      </c>
      <c r="D1383" s="435" t="s">
        <v>901</v>
      </c>
      <c r="E1383" s="435" t="s">
        <v>3716</v>
      </c>
      <c r="F1383" s="435" t="s">
        <v>3717</v>
      </c>
      <c r="G1383" s="435">
        <v>5</v>
      </c>
      <c r="H1383" s="435" t="s">
        <v>900</v>
      </c>
    </row>
    <row r="1384" spans="1:8" ht="13.5">
      <c r="A1384" s="636" t="str">
        <f t="shared" si="21"/>
        <v>Ｍ．Ｓ．Ｓ_14</v>
      </c>
      <c r="B1384" s="435" t="s">
        <v>40</v>
      </c>
      <c r="C1384" s="435" t="str">
        <f>("14")</f>
        <v>14</v>
      </c>
      <c r="D1384" s="435" t="s">
        <v>926</v>
      </c>
      <c r="E1384" s="435" t="s">
        <v>3718</v>
      </c>
      <c r="F1384" s="435" t="s">
        <v>3719</v>
      </c>
      <c r="G1384" s="435">
        <v>5</v>
      </c>
      <c r="H1384" s="435" t="s">
        <v>900</v>
      </c>
    </row>
    <row r="1385" spans="1:10" ht="13.5">
      <c r="A1385" s="636" t="str">
        <f t="shared" si="21"/>
        <v>Ｍ．Ｓ．Ｓ_15</v>
      </c>
      <c r="B1385" s="435" t="s">
        <v>40</v>
      </c>
      <c r="C1385" s="435" t="str">
        <f>("15")</f>
        <v>15</v>
      </c>
      <c r="D1385" s="435" t="s">
        <v>901</v>
      </c>
      <c r="E1385" s="435" t="s">
        <v>3720</v>
      </c>
      <c r="F1385" s="435" t="s">
        <v>3721</v>
      </c>
      <c r="G1385" s="435">
        <v>5</v>
      </c>
      <c r="H1385" s="435" t="s">
        <v>900</v>
      </c>
      <c r="J1385" s="435" t="s">
        <v>311</v>
      </c>
    </row>
    <row r="1386" spans="1:10" ht="13.5">
      <c r="A1386" s="636" t="str">
        <f t="shared" si="21"/>
        <v>Ｍ．Ｓ．Ｓ_16</v>
      </c>
      <c r="B1386" s="435" t="s">
        <v>40</v>
      </c>
      <c r="C1386" s="435" t="str">
        <f>("16")</f>
        <v>16</v>
      </c>
      <c r="D1386" s="435" t="s">
        <v>897</v>
      </c>
      <c r="E1386" s="435" t="s">
        <v>3722</v>
      </c>
      <c r="F1386" s="435" t="s">
        <v>3723</v>
      </c>
      <c r="G1386" s="435">
        <v>5</v>
      </c>
      <c r="H1386" s="435" t="s">
        <v>900</v>
      </c>
      <c r="I1386" s="435" t="s">
        <v>15</v>
      </c>
      <c r="J1386" s="435" t="s">
        <v>336</v>
      </c>
    </row>
    <row r="1387" spans="1:8" ht="13.5">
      <c r="A1387" s="636" t="str">
        <f t="shared" si="21"/>
        <v>Ｍ．Ｓ．Ｓ_18</v>
      </c>
      <c r="B1387" s="435" t="s">
        <v>40</v>
      </c>
      <c r="C1387" s="435" t="str">
        <f>("18")</f>
        <v>18</v>
      </c>
      <c r="D1387" s="435" t="s">
        <v>908</v>
      </c>
      <c r="E1387" s="435" t="s">
        <v>3724</v>
      </c>
      <c r="F1387" s="435" t="s">
        <v>3725</v>
      </c>
      <c r="G1387" s="435">
        <v>5</v>
      </c>
      <c r="H1387" s="435" t="s">
        <v>900</v>
      </c>
    </row>
    <row r="1388" spans="1:10" ht="13.5">
      <c r="A1388" s="636" t="str">
        <f t="shared" si="21"/>
        <v>リノスフットボールクラブ　Ｕ－１２_1</v>
      </c>
      <c r="B1388" s="435" t="s">
        <v>30</v>
      </c>
      <c r="C1388" s="435" t="str">
        <f>("1")</f>
        <v>1</v>
      </c>
      <c r="D1388" s="435" t="s">
        <v>897</v>
      </c>
      <c r="E1388" s="435" t="s">
        <v>3726</v>
      </c>
      <c r="F1388" s="435" t="s">
        <v>3727</v>
      </c>
      <c r="G1388" s="435">
        <v>5</v>
      </c>
      <c r="H1388" s="435" t="s">
        <v>900</v>
      </c>
      <c r="J1388" s="435" t="s">
        <v>305</v>
      </c>
    </row>
    <row r="1389" spans="1:10" ht="13.5">
      <c r="A1389" s="636" t="str">
        <f t="shared" si="21"/>
        <v>リノスフットボールクラブ　Ｕ－１２_11</v>
      </c>
      <c r="B1389" s="435" t="s">
        <v>30</v>
      </c>
      <c r="C1389" s="435" t="str">
        <f>("11")</f>
        <v>11</v>
      </c>
      <c r="D1389" s="435" t="s">
        <v>926</v>
      </c>
      <c r="E1389" s="435" t="s">
        <v>3728</v>
      </c>
      <c r="F1389" s="435" t="s">
        <v>3729</v>
      </c>
      <c r="G1389" s="435">
        <v>5</v>
      </c>
      <c r="H1389" s="435" t="s">
        <v>900</v>
      </c>
      <c r="J1389" s="435" t="s">
        <v>311</v>
      </c>
    </row>
    <row r="1390" spans="1:8" ht="13.5">
      <c r="A1390" s="636" t="str">
        <f t="shared" si="21"/>
        <v>リノスフットボールクラブ　Ｕ－１２_16</v>
      </c>
      <c r="B1390" s="435" t="s">
        <v>30</v>
      </c>
      <c r="C1390" s="435" t="str">
        <f>("16")</f>
        <v>16</v>
      </c>
      <c r="D1390" s="435" t="s">
        <v>901</v>
      </c>
      <c r="E1390" s="435" t="s">
        <v>3730</v>
      </c>
      <c r="F1390" s="435" t="s">
        <v>3731</v>
      </c>
      <c r="G1390" s="435">
        <v>3</v>
      </c>
      <c r="H1390" s="435" t="s">
        <v>900</v>
      </c>
    </row>
    <row r="1391" spans="1:8" ht="13.5">
      <c r="A1391" s="636" t="str">
        <f t="shared" si="21"/>
        <v>リノスフットボールクラブ　Ｕ－１２_25</v>
      </c>
      <c r="B1391" s="435" t="s">
        <v>30</v>
      </c>
      <c r="C1391" s="435" t="str">
        <f>("25")</f>
        <v>25</v>
      </c>
      <c r="D1391" s="435" t="s">
        <v>908</v>
      </c>
      <c r="E1391" s="435" t="s">
        <v>3732</v>
      </c>
      <c r="F1391" s="435" t="s">
        <v>3733</v>
      </c>
      <c r="G1391" s="435">
        <v>5</v>
      </c>
      <c r="H1391" s="435" t="s">
        <v>900</v>
      </c>
    </row>
    <row r="1392" spans="1:8" ht="13.5">
      <c r="A1392" s="636" t="str">
        <f t="shared" si="21"/>
        <v>リノスフットボールクラブ　Ｕ－１２_26</v>
      </c>
      <c r="B1392" s="435" t="s">
        <v>30</v>
      </c>
      <c r="C1392" s="435" t="str">
        <f>("26")</f>
        <v>26</v>
      </c>
      <c r="D1392" s="435" t="s">
        <v>926</v>
      </c>
      <c r="E1392" s="435" t="s">
        <v>3734</v>
      </c>
      <c r="F1392" s="435" t="s">
        <v>2694</v>
      </c>
      <c r="G1392" s="435">
        <v>5</v>
      </c>
      <c r="H1392" s="435" t="s">
        <v>900</v>
      </c>
    </row>
    <row r="1393" spans="1:8" ht="13.5">
      <c r="A1393" s="636" t="str">
        <f t="shared" si="21"/>
        <v>リノスフットボールクラブ　Ｕ－１２_32</v>
      </c>
      <c r="B1393" s="435" t="s">
        <v>30</v>
      </c>
      <c r="C1393" s="435" t="str">
        <f>("32")</f>
        <v>32</v>
      </c>
      <c r="D1393" s="435" t="s">
        <v>926</v>
      </c>
      <c r="E1393" s="435" t="s">
        <v>3735</v>
      </c>
      <c r="F1393" s="435" t="s">
        <v>3736</v>
      </c>
      <c r="G1393" s="435">
        <v>4</v>
      </c>
      <c r="H1393" s="435" t="s">
        <v>900</v>
      </c>
    </row>
    <row r="1394" spans="1:8" ht="13.5">
      <c r="A1394" s="636" t="str">
        <f t="shared" si="21"/>
        <v>リノスフットボールクラブ　Ｕ－１２_36</v>
      </c>
      <c r="B1394" s="435" t="s">
        <v>30</v>
      </c>
      <c r="C1394" s="435" t="str">
        <f>("36")</f>
        <v>36</v>
      </c>
      <c r="D1394" s="435" t="s">
        <v>926</v>
      </c>
      <c r="E1394" s="435" t="s">
        <v>3737</v>
      </c>
      <c r="F1394" s="435" t="s">
        <v>3738</v>
      </c>
      <c r="G1394" s="435">
        <v>4</v>
      </c>
      <c r="H1394" s="435" t="s">
        <v>900</v>
      </c>
    </row>
    <row r="1395" spans="1:10" ht="13.5">
      <c r="A1395" s="636" t="str">
        <f t="shared" si="21"/>
        <v>リノスフットボールクラブ　Ｕ－１２_40</v>
      </c>
      <c r="B1395" s="435" t="s">
        <v>30</v>
      </c>
      <c r="C1395" s="435" t="str">
        <f>("40")</f>
        <v>40</v>
      </c>
      <c r="D1395" s="435" t="s">
        <v>901</v>
      </c>
      <c r="E1395" s="435" t="s">
        <v>3739</v>
      </c>
      <c r="F1395" s="435" t="s">
        <v>3740</v>
      </c>
      <c r="G1395" s="435">
        <v>5</v>
      </c>
      <c r="H1395" s="435" t="s">
        <v>900</v>
      </c>
      <c r="I1395" s="435" t="s">
        <v>15</v>
      </c>
      <c r="J1395" s="435" t="s">
        <v>311</v>
      </c>
    </row>
    <row r="1396" spans="1:8" ht="13.5">
      <c r="A1396" s="636" t="str">
        <f t="shared" si="21"/>
        <v>リノスフットボールクラブ　Ｕ－１２_41</v>
      </c>
      <c r="B1396" s="435" t="s">
        <v>30</v>
      </c>
      <c r="C1396" s="435" t="str">
        <f>("41")</f>
        <v>41</v>
      </c>
      <c r="D1396" s="435" t="s">
        <v>901</v>
      </c>
      <c r="E1396" s="435" t="s">
        <v>3741</v>
      </c>
      <c r="F1396" s="435" t="s">
        <v>3742</v>
      </c>
      <c r="G1396" s="435">
        <v>4</v>
      </c>
      <c r="H1396" s="435" t="s">
        <v>900</v>
      </c>
    </row>
    <row r="1397" spans="1:8" ht="13.5">
      <c r="A1397" s="636" t="str">
        <f t="shared" si="21"/>
        <v>リノスフットボールクラブ　Ｕ－１２_42</v>
      </c>
      <c r="B1397" s="435" t="s">
        <v>30</v>
      </c>
      <c r="C1397" s="435" t="str">
        <f>("42")</f>
        <v>42</v>
      </c>
      <c r="D1397" s="435" t="s">
        <v>908</v>
      </c>
      <c r="E1397" s="435" t="s">
        <v>3743</v>
      </c>
      <c r="F1397" s="435" t="s">
        <v>3744</v>
      </c>
      <c r="G1397" s="435">
        <v>3</v>
      </c>
      <c r="H1397" s="435" t="s">
        <v>900</v>
      </c>
    </row>
    <row r="1398" spans="1:10" ht="13.5">
      <c r="A1398" s="636" t="str">
        <f t="shared" si="21"/>
        <v>リノスフットボールクラブ　Ｕ－１２_48</v>
      </c>
      <c r="B1398" s="435" t="s">
        <v>30</v>
      </c>
      <c r="C1398" s="435" t="str">
        <f>("48")</f>
        <v>48</v>
      </c>
      <c r="D1398" s="435" t="s">
        <v>908</v>
      </c>
      <c r="E1398" s="435" t="s">
        <v>3745</v>
      </c>
      <c r="F1398" s="435" t="s">
        <v>3746</v>
      </c>
      <c r="G1398" s="435">
        <v>5</v>
      </c>
      <c r="H1398" s="435" t="s">
        <v>900</v>
      </c>
      <c r="J1398" s="435" t="s">
        <v>295</v>
      </c>
    </row>
    <row r="1399" spans="1:8" ht="13.5">
      <c r="A1399" s="636" t="str">
        <f t="shared" si="21"/>
        <v>リノスフットボールクラブ　Ｕ－１２_49</v>
      </c>
      <c r="B1399" s="435" t="s">
        <v>30</v>
      </c>
      <c r="C1399" s="435" t="str">
        <f>("49")</f>
        <v>49</v>
      </c>
      <c r="D1399" s="435" t="s">
        <v>926</v>
      </c>
      <c r="E1399" s="435" t="s">
        <v>3747</v>
      </c>
      <c r="F1399" s="435" t="s">
        <v>3748</v>
      </c>
      <c r="G1399" s="435">
        <v>3</v>
      </c>
      <c r="H1399" s="435" t="s">
        <v>900</v>
      </c>
    </row>
    <row r="1400" spans="1:8" ht="13.5">
      <c r="A1400" s="636" t="str">
        <f t="shared" si="21"/>
        <v>リノスフットボールクラブ　Ｕ－１２_52</v>
      </c>
      <c r="B1400" s="435" t="s">
        <v>30</v>
      </c>
      <c r="C1400" s="435" t="str">
        <f>("52")</f>
        <v>52</v>
      </c>
      <c r="D1400" s="435" t="s">
        <v>908</v>
      </c>
      <c r="E1400" s="435" t="s">
        <v>3749</v>
      </c>
      <c r="F1400" s="435" t="s">
        <v>3750</v>
      </c>
      <c r="G1400" s="435">
        <v>4</v>
      </c>
      <c r="H1400" s="435" t="s">
        <v>900</v>
      </c>
    </row>
    <row r="1401" spans="1:10" ht="13.5">
      <c r="A1401" s="636" t="str">
        <f t="shared" si="21"/>
        <v>リノスフットボールクラブ　Ｕ－１２_53</v>
      </c>
      <c r="B1401" s="435" t="s">
        <v>30</v>
      </c>
      <c r="C1401" s="435" t="str">
        <f>("53")</f>
        <v>53</v>
      </c>
      <c r="D1401" s="435" t="s">
        <v>908</v>
      </c>
      <c r="E1401" s="435" t="s">
        <v>3751</v>
      </c>
      <c r="F1401" s="435" t="s">
        <v>3752</v>
      </c>
      <c r="G1401" s="435">
        <v>5</v>
      </c>
      <c r="H1401" s="435" t="s">
        <v>900</v>
      </c>
      <c r="J1401" s="435" t="s">
        <v>295</v>
      </c>
    </row>
    <row r="1402" spans="1:8" ht="13.5">
      <c r="A1402" s="636" t="str">
        <f t="shared" si="21"/>
        <v>リノスフットボールクラブ　Ｕ－１２_56</v>
      </c>
      <c r="B1402" s="435" t="s">
        <v>30</v>
      </c>
      <c r="C1402" s="435" t="str">
        <f>("56")</f>
        <v>56</v>
      </c>
      <c r="D1402" s="435" t="s">
        <v>908</v>
      </c>
      <c r="E1402" s="435" t="s">
        <v>3753</v>
      </c>
      <c r="F1402" s="435" t="s">
        <v>3754</v>
      </c>
      <c r="G1402" s="435">
        <v>4</v>
      </c>
      <c r="H1402" s="435" t="s">
        <v>900</v>
      </c>
    </row>
    <row r="1403" spans="1:8" ht="13.5">
      <c r="A1403" s="636" t="str">
        <f t="shared" si="21"/>
        <v>朝日ＦＣ_1</v>
      </c>
      <c r="B1403" s="435" t="s">
        <v>3755</v>
      </c>
      <c r="C1403" s="435" t="str">
        <f>("1")</f>
        <v>1</v>
      </c>
      <c r="D1403" s="435" t="s">
        <v>897</v>
      </c>
      <c r="E1403" s="435" t="s">
        <v>3756</v>
      </c>
      <c r="F1403" s="435" t="s">
        <v>3757</v>
      </c>
      <c r="G1403" s="435">
        <v>4</v>
      </c>
      <c r="H1403" s="435" t="s">
        <v>900</v>
      </c>
    </row>
    <row r="1404" spans="1:8" ht="13.5">
      <c r="A1404" s="636" t="str">
        <f t="shared" si="21"/>
        <v>朝日ＦＣ_3</v>
      </c>
      <c r="B1404" s="435" t="s">
        <v>3755</v>
      </c>
      <c r="C1404" s="435" t="str">
        <f>("3")</f>
        <v>3</v>
      </c>
      <c r="D1404" s="435" t="s">
        <v>901</v>
      </c>
      <c r="E1404" s="435" t="s">
        <v>3758</v>
      </c>
      <c r="F1404" s="435" t="s">
        <v>3759</v>
      </c>
      <c r="G1404" s="435">
        <v>4</v>
      </c>
      <c r="H1404" s="435" t="s">
        <v>900</v>
      </c>
    </row>
    <row r="1405" spans="1:8" ht="13.5">
      <c r="A1405" s="636" t="str">
        <f t="shared" si="21"/>
        <v>朝日ＦＣ_4</v>
      </c>
      <c r="B1405" s="435" t="s">
        <v>3755</v>
      </c>
      <c r="C1405" s="435" t="str">
        <f>("4")</f>
        <v>4</v>
      </c>
      <c r="D1405" s="435" t="s">
        <v>908</v>
      </c>
      <c r="E1405" s="435" t="s">
        <v>3760</v>
      </c>
      <c r="F1405" s="435" t="s">
        <v>3761</v>
      </c>
      <c r="G1405" s="435">
        <v>5</v>
      </c>
      <c r="H1405" s="435" t="s">
        <v>900</v>
      </c>
    </row>
    <row r="1406" spans="1:8" ht="13.5">
      <c r="A1406" s="636" t="str">
        <f t="shared" si="21"/>
        <v>朝日ＦＣ_5</v>
      </c>
      <c r="B1406" s="435" t="s">
        <v>3755</v>
      </c>
      <c r="C1406" s="435" t="str">
        <f>("5")</f>
        <v>5</v>
      </c>
      <c r="D1406" s="435" t="s">
        <v>901</v>
      </c>
      <c r="E1406" s="435" t="s">
        <v>3762</v>
      </c>
      <c r="F1406" s="435" t="s">
        <v>3763</v>
      </c>
      <c r="G1406" s="435">
        <v>4</v>
      </c>
      <c r="H1406" s="435" t="s">
        <v>900</v>
      </c>
    </row>
    <row r="1407" spans="1:8" ht="13.5">
      <c r="A1407" s="636" t="str">
        <f t="shared" si="21"/>
        <v>朝日ＦＣ_6</v>
      </c>
      <c r="B1407" s="435" t="s">
        <v>3755</v>
      </c>
      <c r="C1407" s="435" t="str">
        <f>("6")</f>
        <v>6</v>
      </c>
      <c r="D1407" s="435" t="s">
        <v>901</v>
      </c>
      <c r="E1407" s="435" t="s">
        <v>3764</v>
      </c>
      <c r="F1407" s="435" t="s">
        <v>3765</v>
      </c>
      <c r="G1407" s="435">
        <v>5</v>
      </c>
      <c r="H1407" s="435" t="s">
        <v>900</v>
      </c>
    </row>
    <row r="1408" spans="1:8" ht="13.5">
      <c r="A1408" s="636" t="str">
        <f t="shared" si="21"/>
        <v>朝日ＦＣ_7</v>
      </c>
      <c r="B1408" s="435" t="s">
        <v>3755</v>
      </c>
      <c r="C1408" s="435" t="str">
        <f>("7")</f>
        <v>7</v>
      </c>
      <c r="D1408" s="435" t="s">
        <v>901</v>
      </c>
      <c r="E1408" s="435" t="s">
        <v>3766</v>
      </c>
      <c r="F1408" s="435" t="s">
        <v>3767</v>
      </c>
      <c r="G1408" s="435">
        <v>4</v>
      </c>
      <c r="H1408" s="435" t="s">
        <v>900</v>
      </c>
    </row>
    <row r="1409" spans="1:8" ht="13.5">
      <c r="A1409" s="636" t="str">
        <f aca="true" t="shared" si="22" ref="A1409:A1472">CONCATENATE(B1409,"_",C1409)</f>
        <v>朝日ＦＣ_8</v>
      </c>
      <c r="B1409" s="435" t="s">
        <v>3755</v>
      </c>
      <c r="C1409" s="435" t="str">
        <f>("8")</f>
        <v>8</v>
      </c>
      <c r="D1409" s="435" t="s">
        <v>901</v>
      </c>
      <c r="E1409" s="435" t="s">
        <v>3768</v>
      </c>
      <c r="F1409" s="435" t="s">
        <v>3769</v>
      </c>
      <c r="G1409" s="435">
        <v>5</v>
      </c>
      <c r="H1409" s="435" t="s">
        <v>911</v>
      </c>
    </row>
    <row r="1410" spans="1:8" ht="13.5">
      <c r="A1410" s="636" t="str">
        <f t="shared" si="22"/>
        <v>朝日ＦＣ_9</v>
      </c>
      <c r="B1410" s="435" t="s">
        <v>3755</v>
      </c>
      <c r="C1410" s="435" t="str">
        <f>("9")</f>
        <v>9</v>
      </c>
      <c r="D1410" s="435" t="s">
        <v>908</v>
      </c>
      <c r="E1410" s="435" t="s">
        <v>3770</v>
      </c>
      <c r="F1410" s="435" t="s">
        <v>3771</v>
      </c>
      <c r="G1410" s="435">
        <v>4</v>
      </c>
      <c r="H1410" s="435" t="s">
        <v>900</v>
      </c>
    </row>
    <row r="1411" spans="1:8" ht="13.5">
      <c r="A1411" s="636" t="str">
        <f t="shared" si="22"/>
        <v>朝日ＦＣ_11</v>
      </c>
      <c r="B1411" s="435" t="s">
        <v>3755</v>
      </c>
      <c r="C1411" s="435" t="str">
        <f>("11")</f>
        <v>11</v>
      </c>
      <c r="D1411" s="435" t="s">
        <v>908</v>
      </c>
      <c r="E1411" s="435" t="s">
        <v>3772</v>
      </c>
      <c r="F1411" s="435" t="s">
        <v>3773</v>
      </c>
      <c r="G1411" s="435">
        <v>4</v>
      </c>
      <c r="H1411" s="435" t="s">
        <v>900</v>
      </c>
    </row>
    <row r="1412" spans="1:8" ht="13.5">
      <c r="A1412" s="636" t="str">
        <f t="shared" si="22"/>
        <v>朝日ＦＣ_12</v>
      </c>
      <c r="B1412" s="435" t="s">
        <v>3755</v>
      </c>
      <c r="C1412" s="435" t="str">
        <f>("12")</f>
        <v>12</v>
      </c>
      <c r="D1412" s="435" t="s">
        <v>926</v>
      </c>
      <c r="E1412" s="435" t="s">
        <v>3774</v>
      </c>
      <c r="F1412" s="435" t="s">
        <v>3775</v>
      </c>
      <c r="G1412" s="435">
        <v>4</v>
      </c>
      <c r="H1412" s="435" t="s">
        <v>900</v>
      </c>
    </row>
    <row r="1413" spans="1:8" ht="13.5">
      <c r="A1413" s="636" t="str">
        <f t="shared" si="22"/>
        <v>朝日ＦＣ_13</v>
      </c>
      <c r="B1413" s="435" t="s">
        <v>3755</v>
      </c>
      <c r="C1413" s="435" t="str">
        <f>("13")</f>
        <v>13</v>
      </c>
      <c r="D1413" s="435" t="s">
        <v>901</v>
      </c>
      <c r="E1413" s="435" t="s">
        <v>3776</v>
      </c>
      <c r="F1413" s="435" t="s">
        <v>3777</v>
      </c>
      <c r="G1413" s="435">
        <v>4</v>
      </c>
      <c r="H1413" s="435" t="s">
        <v>900</v>
      </c>
    </row>
    <row r="1414" spans="1:8" ht="13.5">
      <c r="A1414" s="636" t="str">
        <f t="shared" si="22"/>
        <v>朝日ＦＣ_14</v>
      </c>
      <c r="B1414" s="435" t="s">
        <v>3755</v>
      </c>
      <c r="C1414" s="435" t="str">
        <f>("14")</f>
        <v>14</v>
      </c>
      <c r="D1414" s="435" t="s">
        <v>901</v>
      </c>
      <c r="E1414" s="435" t="s">
        <v>3778</v>
      </c>
      <c r="F1414" s="435" t="s">
        <v>3779</v>
      </c>
      <c r="G1414" s="435">
        <v>4</v>
      </c>
      <c r="H1414" s="435" t="s">
        <v>900</v>
      </c>
    </row>
    <row r="1415" spans="1:9" ht="13.5">
      <c r="A1415" s="636" t="str">
        <f t="shared" si="22"/>
        <v>朝日ＦＣ_15</v>
      </c>
      <c r="B1415" s="435" t="s">
        <v>3755</v>
      </c>
      <c r="C1415" s="435" t="str">
        <f>("15")</f>
        <v>15</v>
      </c>
      <c r="D1415" s="435" t="s">
        <v>908</v>
      </c>
      <c r="E1415" s="435" t="s">
        <v>3780</v>
      </c>
      <c r="F1415" s="435" t="s">
        <v>3781</v>
      </c>
      <c r="G1415" s="435">
        <v>5</v>
      </c>
      <c r="H1415" s="435" t="s">
        <v>900</v>
      </c>
      <c r="I1415" s="435" t="s">
        <v>15</v>
      </c>
    </row>
    <row r="1416" spans="1:8" ht="13.5">
      <c r="A1416" s="636" t="str">
        <f t="shared" si="22"/>
        <v>スマイス　セレソン　スポーツクラブ_1</v>
      </c>
      <c r="B1416" s="435" t="s">
        <v>14</v>
      </c>
      <c r="C1416" s="435" t="str">
        <f>("1")</f>
        <v>1</v>
      </c>
      <c r="D1416" s="435" t="s">
        <v>908</v>
      </c>
      <c r="E1416" s="435" t="s">
        <v>3782</v>
      </c>
      <c r="F1416" s="435" t="s">
        <v>3783</v>
      </c>
      <c r="G1416" s="435">
        <v>5</v>
      </c>
      <c r="H1416" s="435" t="s">
        <v>900</v>
      </c>
    </row>
    <row r="1417" spans="1:8" ht="13.5">
      <c r="A1417" s="636" t="str">
        <f t="shared" si="22"/>
        <v>スマイス　セレソン　スポーツクラブ_2</v>
      </c>
      <c r="B1417" s="435" t="s">
        <v>14</v>
      </c>
      <c r="C1417" s="435" t="str">
        <f>("2")</f>
        <v>2</v>
      </c>
      <c r="D1417" s="435" t="s">
        <v>908</v>
      </c>
      <c r="E1417" s="435" t="s">
        <v>3784</v>
      </c>
      <c r="F1417" s="435" t="s">
        <v>3785</v>
      </c>
      <c r="G1417" s="435">
        <v>5</v>
      </c>
      <c r="H1417" s="435" t="s">
        <v>900</v>
      </c>
    </row>
    <row r="1418" spans="1:8" ht="13.5">
      <c r="A1418" s="636" t="str">
        <f t="shared" si="22"/>
        <v>スマイス　セレソン　スポーツクラブ_3</v>
      </c>
      <c r="B1418" s="435" t="s">
        <v>14</v>
      </c>
      <c r="C1418" s="435" t="str">
        <f>("3")</f>
        <v>3</v>
      </c>
      <c r="D1418" s="435" t="s">
        <v>926</v>
      </c>
      <c r="E1418" s="435" t="s">
        <v>3786</v>
      </c>
      <c r="F1418" s="435" t="s">
        <v>3787</v>
      </c>
      <c r="G1418" s="435">
        <v>4</v>
      </c>
      <c r="H1418" s="435" t="s">
        <v>900</v>
      </c>
    </row>
    <row r="1419" spans="1:8" ht="13.5">
      <c r="A1419" s="636" t="str">
        <f t="shared" si="22"/>
        <v>スマイス　セレソン　スポーツクラブ_4</v>
      </c>
      <c r="B1419" s="435" t="s">
        <v>14</v>
      </c>
      <c r="C1419" s="435" t="str">
        <f>("4")</f>
        <v>4</v>
      </c>
      <c r="D1419" s="435" t="s">
        <v>908</v>
      </c>
      <c r="E1419" s="435" t="s">
        <v>3788</v>
      </c>
      <c r="F1419" s="435" t="s">
        <v>3789</v>
      </c>
      <c r="G1419" s="435">
        <v>4</v>
      </c>
      <c r="H1419" s="435" t="s">
        <v>900</v>
      </c>
    </row>
    <row r="1420" spans="1:8" ht="13.5">
      <c r="A1420" s="636" t="str">
        <f t="shared" si="22"/>
        <v>スマイス　セレソン　スポーツクラブ_5</v>
      </c>
      <c r="B1420" s="435" t="s">
        <v>14</v>
      </c>
      <c r="C1420" s="435" t="str">
        <f>("5")</f>
        <v>5</v>
      </c>
      <c r="D1420" s="435" t="s">
        <v>926</v>
      </c>
      <c r="E1420" s="435" t="s">
        <v>3790</v>
      </c>
      <c r="F1420" s="435" t="s">
        <v>3791</v>
      </c>
      <c r="G1420" s="435">
        <v>5</v>
      </c>
      <c r="H1420" s="435" t="s">
        <v>900</v>
      </c>
    </row>
    <row r="1421" spans="1:8" ht="13.5">
      <c r="A1421" s="636" t="str">
        <f t="shared" si="22"/>
        <v>スマイス　セレソン　スポーツクラブ_6</v>
      </c>
      <c r="B1421" s="435" t="s">
        <v>14</v>
      </c>
      <c r="C1421" s="435" t="str">
        <f>("6")</f>
        <v>6</v>
      </c>
      <c r="D1421" s="435" t="s">
        <v>908</v>
      </c>
      <c r="E1421" s="435" t="s">
        <v>3792</v>
      </c>
      <c r="F1421" s="435" t="s">
        <v>3793</v>
      </c>
      <c r="G1421" s="435">
        <v>5</v>
      </c>
      <c r="H1421" s="435" t="s">
        <v>900</v>
      </c>
    </row>
    <row r="1422" spans="1:10" ht="13.5">
      <c r="A1422" s="636" t="str">
        <f t="shared" si="22"/>
        <v>スマイス　セレソン　スポーツクラブ_7</v>
      </c>
      <c r="B1422" s="435" t="s">
        <v>14</v>
      </c>
      <c r="C1422" s="435" t="str">
        <f>("7")</f>
        <v>7</v>
      </c>
      <c r="D1422" s="435" t="s">
        <v>901</v>
      </c>
      <c r="E1422" s="435" t="s">
        <v>3794</v>
      </c>
      <c r="F1422" s="435" t="s">
        <v>3795</v>
      </c>
      <c r="G1422" s="435">
        <v>5</v>
      </c>
      <c r="H1422" s="435" t="s">
        <v>900</v>
      </c>
      <c r="J1422" s="435" t="s">
        <v>337</v>
      </c>
    </row>
    <row r="1423" spans="1:10" ht="13.5">
      <c r="A1423" s="636" t="str">
        <f t="shared" si="22"/>
        <v>スマイス　セレソン　スポーツクラブ_8</v>
      </c>
      <c r="B1423" s="435" t="s">
        <v>14</v>
      </c>
      <c r="C1423" s="435" t="str">
        <f>("8")</f>
        <v>8</v>
      </c>
      <c r="D1423" s="435" t="s">
        <v>926</v>
      </c>
      <c r="E1423" s="435" t="s">
        <v>3796</v>
      </c>
      <c r="F1423" s="435" t="s">
        <v>1252</v>
      </c>
      <c r="G1423" s="435">
        <v>5</v>
      </c>
      <c r="H1423" s="435" t="s">
        <v>900</v>
      </c>
      <c r="J1423" s="435" t="s">
        <v>40</v>
      </c>
    </row>
    <row r="1424" spans="1:9" ht="13.5">
      <c r="A1424" s="636" t="str">
        <f t="shared" si="22"/>
        <v>スマイス　セレソン　スポーツクラブ_9</v>
      </c>
      <c r="B1424" s="435" t="s">
        <v>14</v>
      </c>
      <c r="C1424" s="435" t="str">
        <f>("9")</f>
        <v>9</v>
      </c>
      <c r="D1424" s="435" t="s">
        <v>926</v>
      </c>
      <c r="E1424" s="435" t="s">
        <v>3797</v>
      </c>
      <c r="F1424" s="435" t="s">
        <v>3798</v>
      </c>
      <c r="G1424" s="435">
        <v>5</v>
      </c>
      <c r="H1424" s="435" t="s">
        <v>900</v>
      </c>
      <c r="I1424" s="435" t="s">
        <v>15</v>
      </c>
    </row>
    <row r="1425" spans="1:8" ht="13.5">
      <c r="A1425" s="636" t="str">
        <f t="shared" si="22"/>
        <v>スマイス　セレソン　スポーツクラブ_10</v>
      </c>
      <c r="B1425" s="435" t="s">
        <v>14</v>
      </c>
      <c r="C1425" s="435" t="str">
        <f>("10")</f>
        <v>10</v>
      </c>
      <c r="D1425" s="435" t="s">
        <v>901</v>
      </c>
      <c r="E1425" s="435" t="s">
        <v>3799</v>
      </c>
      <c r="F1425" s="435" t="s">
        <v>3800</v>
      </c>
      <c r="G1425" s="435">
        <v>5</v>
      </c>
      <c r="H1425" s="435" t="s">
        <v>900</v>
      </c>
    </row>
    <row r="1426" spans="1:10" ht="13.5">
      <c r="A1426" s="636" t="str">
        <f t="shared" si="22"/>
        <v>スマイス　セレソン　スポーツクラブ_11</v>
      </c>
      <c r="B1426" s="435" t="s">
        <v>14</v>
      </c>
      <c r="C1426" s="435" t="str">
        <f>("11")</f>
        <v>11</v>
      </c>
      <c r="D1426" s="435" t="s">
        <v>901</v>
      </c>
      <c r="E1426" s="435" t="s">
        <v>3801</v>
      </c>
      <c r="F1426" s="435" t="s">
        <v>3802</v>
      </c>
      <c r="G1426" s="435">
        <v>5</v>
      </c>
      <c r="H1426" s="435" t="s">
        <v>900</v>
      </c>
      <c r="J1426" s="435" t="s">
        <v>356</v>
      </c>
    </row>
    <row r="1427" spans="1:10" ht="13.5">
      <c r="A1427" s="636" t="str">
        <f t="shared" si="22"/>
        <v>スマイス　セレソン　スポーツクラブ_12</v>
      </c>
      <c r="B1427" s="435" t="s">
        <v>14</v>
      </c>
      <c r="C1427" s="435" t="str">
        <f>("12")</f>
        <v>12</v>
      </c>
      <c r="D1427" s="435" t="s">
        <v>897</v>
      </c>
      <c r="E1427" s="435" t="s">
        <v>3803</v>
      </c>
      <c r="F1427" s="435" t="s">
        <v>3804</v>
      </c>
      <c r="G1427" s="435">
        <v>5</v>
      </c>
      <c r="H1427" s="435" t="s">
        <v>900</v>
      </c>
      <c r="J1427" s="435" t="s">
        <v>344</v>
      </c>
    </row>
    <row r="1428" spans="1:8" ht="13.5">
      <c r="A1428" s="636" t="str">
        <f t="shared" si="22"/>
        <v>スマイス　セレソン　スポーツクラブ_13</v>
      </c>
      <c r="B1428" s="435" t="s">
        <v>14</v>
      </c>
      <c r="C1428" s="435" t="str">
        <f>("13")</f>
        <v>13</v>
      </c>
      <c r="D1428" s="435" t="s">
        <v>908</v>
      </c>
      <c r="E1428" s="435" t="s">
        <v>3805</v>
      </c>
      <c r="F1428" s="435" t="s">
        <v>3806</v>
      </c>
      <c r="G1428" s="435">
        <v>5</v>
      </c>
      <c r="H1428" s="435" t="s">
        <v>900</v>
      </c>
    </row>
    <row r="1429" spans="1:10" ht="13.5">
      <c r="A1429" s="636" t="str">
        <f t="shared" si="22"/>
        <v>スマイス　セレソン　スポーツクラブ_14</v>
      </c>
      <c r="B1429" s="435" t="s">
        <v>14</v>
      </c>
      <c r="C1429" s="435" t="str">
        <f>("14")</f>
        <v>14</v>
      </c>
      <c r="D1429" s="435" t="s">
        <v>901</v>
      </c>
      <c r="E1429" s="435" t="s">
        <v>3807</v>
      </c>
      <c r="F1429" s="435" t="s">
        <v>3808</v>
      </c>
      <c r="G1429" s="435">
        <v>5</v>
      </c>
      <c r="H1429" s="435" t="s">
        <v>900</v>
      </c>
      <c r="J1429" s="435" t="s">
        <v>344</v>
      </c>
    </row>
    <row r="1430" spans="1:8" ht="13.5">
      <c r="A1430" s="636" t="str">
        <f t="shared" si="22"/>
        <v>スマイス　セレソン　スポーツクラブ_15</v>
      </c>
      <c r="B1430" s="435" t="s">
        <v>14</v>
      </c>
      <c r="C1430" s="435" t="str">
        <f>("15")</f>
        <v>15</v>
      </c>
      <c r="D1430" s="435" t="s">
        <v>901</v>
      </c>
      <c r="E1430" s="435" t="s">
        <v>3809</v>
      </c>
      <c r="F1430" s="435" t="s">
        <v>3810</v>
      </c>
      <c r="G1430" s="435">
        <v>5</v>
      </c>
      <c r="H1430" s="435" t="s">
        <v>900</v>
      </c>
    </row>
    <row r="1431" spans="1:8" ht="13.5">
      <c r="A1431" s="636" t="str">
        <f t="shared" si="22"/>
        <v>スマイス　セレソン　スポーツクラブ_16</v>
      </c>
      <c r="B1431" s="435" t="s">
        <v>14</v>
      </c>
      <c r="C1431" s="435" t="str">
        <f>("16")</f>
        <v>16</v>
      </c>
      <c r="D1431" s="435" t="s">
        <v>897</v>
      </c>
      <c r="E1431" s="435" t="s">
        <v>3811</v>
      </c>
      <c r="F1431" s="435" t="s">
        <v>3812</v>
      </c>
      <c r="G1431" s="435">
        <v>5</v>
      </c>
      <c r="H1431" s="435" t="s">
        <v>900</v>
      </c>
    </row>
    <row r="1432" spans="1:8" ht="13.5">
      <c r="A1432" s="636" t="str">
        <f t="shared" si="22"/>
        <v>スマイス　セレソン　スポーツクラブ　（Ｂ）_1</v>
      </c>
      <c r="B1432" s="435" t="s">
        <v>3813</v>
      </c>
      <c r="C1432" s="435" t="str">
        <f>("1")</f>
        <v>1</v>
      </c>
      <c r="D1432" s="435" t="s">
        <v>897</v>
      </c>
      <c r="E1432" s="435" t="s">
        <v>3814</v>
      </c>
      <c r="F1432" s="435" t="s">
        <v>3815</v>
      </c>
      <c r="G1432" s="435">
        <v>5</v>
      </c>
      <c r="H1432" s="435" t="s">
        <v>900</v>
      </c>
    </row>
    <row r="1433" spans="1:9" ht="13.5">
      <c r="A1433" s="636" t="str">
        <f t="shared" si="22"/>
        <v>スマイス　セレソン　スポーツクラブ　（Ｂ）_2</v>
      </c>
      <c r="B1433" s="435" t="s">
        <v>3813</v>
      </c>
      <c r="C1433" s="435" t="str">
        <f>("2")</f>
        <v>2</v>
      </c>
      <c r="D1433" s="435" t="s">
        <v>908</v>
      </c>
      <c r="E1433" s="435" t="s">
        <v>3816</v>
      </c>
      <c r="F1433" s="435" t="s">
        <v>3817</v>
      </c>
      <c r="G1433" s="435">
        <v>5</v>
      </c>
      <c r="H1433" s="435" t="s">
        <v>900</v>
      </c>
      <c r="I1433" s="435" t="s">
        <v>15</v>
      </c>
    </row>
    <row r="1434" spans="1:8" ht="13.5">
      <c r="A1434" s="636" t="str">
        <f t="shared" si="22"/>
        <v>スマイス　セレソン　スポーツクラブ　（Ｂ）_3</v>
      </c>
      <c r="B1434" s="435" t="s">
        <v>3813</v>
      </c>
      <c r="C1434" s="435" t="str">
        <f>("3")</f>
        <v>3</v>
      </c>
      <c r="D1434" s="435" t="s">
        <v>926</v>
      </c>
      <c r="E1434" s="435" t="s">
        <v>3818</v>
      </c>
      <c r="F1434" s="435" t="s">
        <v>3819</v>
      </c>
      <c r="G1434" s="435">
        <v>5</v>
      </c>
      <c r="H1434" s="435" t="s">
        <v>900</v>
      </c>
    </row>
    <row r="1435" spans="1:8" ht="13.5">
      <c r="A1435" s="636" t="str">
        <f t="shared" si="22"/>
        <v>スマイス　セレソン　スポーツクラブ　（Ｂ）_4</v>
      </c>
      <c r="B1435" s="435" t="s">
        <v>3813</v>
      </c>
      <c r="C1435" s="435" t="str">
        <f>("4")</f>
        <v>4</v>
      </c>
      <c r="D1435" s="435" t="s">
        <v>908</v>
      </c>
      <c r="E1435" s="435" t="s">
        <v>3820</v>
      </c>
      <c r="F1435" s="435" t="s">
        <v>3821</v>
      </c>
      <c r="G1435" s="435">
        <v>5</v>
      </c>
      <c r="H1435" s="435" t="s">
        <v>900</v>
      </c>
    </row>
    <row r="1436" spans="1:10" ht="13.5">
      <c r="A1436" s="636" t="str">
        <f t="shared" si="22"/>
        <v>スマイス　セレソン　スポーツクラブ　（Ｂ）_5</v>
      </c>
      <c r="B1436" s="435" t="s">
        <v>3813</v>
      </c>
      <c r="C1436" s="435" t="str">
        <f>("5")</f>
        <v>5</v>
      </c>
      <c r="D1436" s="435" t="s">
        <v>926</v>
      </c>
      <c r="E1436" s="435" t="s">
        <v>3822</v>
      </c>
      <c r="F1436" s="435" t="s">
        <v>3823</v>
      </c>
      <c r="G1436" s="435">
        <v>5</v>
      </c>
      <c r="H1436" s="435" t="s">
        <v>911</v>
      </c>
      <c r="J1436" s="435" t="s">
        <v>344</v>
      </c>
    </row>
    <row r="1437" spans="1:8" ht="13.5">
      <c r="A1437" s="636" t="str">
        <f t="shared" si="22"/>
        <v>スマイス　セレソン　スポーツクラブ　（Ｂ）_6</v>
      </c>
      <c r="B1437" s="435" t="s">
        <v>3813</v>
      </c>
      <c r="C1437" s="435" t="str">
        <f>("6")</f>
        <v>6</v>
      </c>
      <c r="D1437" s="435" t="s">
        <v>901</v>
      </c>
      <c r="E1437" s="435" t="s">
        <v>3824</v>
      </c>
      <c r="F1437" s="435" t="s">
        <v>3825</v>
      </c>
      <c r="G1437" s="435">
        <v>5</v>
      </c>
      <c r="H1437" s="435" t="s">
        <v>900</v>
      </c>
    </row>
    <row r="1438" spans="1:8" ht="13.5">
      <c r="A1438" s="636" t="str">
        <f t="shared" si="22"/>
        <v>スマイス　セレソン　スポーツクラブ　（Ｂ）_7</v>
      </c>
      <c r="B1438" s="435" t="s">
        <v>3813</v>
      </c>
      <c r="C1438" s="435" t="str">
        <f>("7")</f>
        <v>7</v>
      </c>
      <c r="D1438" s="435" t="s">
        <v>926</v>
      </c>
      <c r="E1438" s="435" t="s">
        <v>3826</v>
      </c>
      <c r="F1438" s="435" t="s">
        <v>3827</v>
      </c>
      <c r="G1438" s="435">
        <v>5</v>
      </c>
      <c r="H1438" s="435" t="s">
        <v>900</v>
      </c>
    </row>
    <row r="1439" spans="1:8" ht="13.5">
      <c r="A1439" s="636" t="str">
        <f t="shared" si="22"/>
        <v>スマイス　セレソン　スポーツクラブ　（Ｂ）_8</v>
      </c>
      <c r="B1439" s="435" t="s">
        <v>3813</v>
      </c>
      <c r="C1439" s="435" t="str">
        <f>("8")</f>
        <v>8</v>
      </c>
      <c r="D1439" s="435" t="s">
        <v>901</v>
      </c>
      <c r="E1439" s="435" t="s">
        <v>3828</v>
      </c>
      <c r="F1439" s="435" t="s">
        <v>3829</v>
      </c>
      <c r="G1439" s="435">
        <v>4</v>
      </c>
      <c r="H1439" s="435" t="s">
        <v>900</v>
      </c>
    </row>
    <row r="1440" spans="1:8" ht="13.5">
      <c r="A1440" s="636" t="str">
        <f t="shared" si="22"/>
        <v>スマイス　セレソン　スポーツクラブ　（Ｂ）_9</v>
      </c>
      <c r="B1440" s="435" t="s">
        <v>3813</v>
      </c>
      <c r="C1440" s="435" t="str">
        <f>("9")</f>
        <v>9</v>
      </c>
      <c r="D1440" s="435" t="s">
        <v>901</v>
      </c>
      <c r="E1440" s="435" t="s">
        <v>3830</v>
      </c>
      <c r="F1440" s="435" t="s">
        <v>3831</v>
      </c>
      <c r="G1440" s="435">
        <v>4</v>
      </c>
      <c r="H1440" s="435" t="s">
        <v>900</v>
      </c>
    </row>
    <row r="1441" spans="1:8" ht="13.5">
      <c r="A1441" s="636" t="str">
        <f t="shared" si="22"/>
        <v>スマイス　セレソン　スポーツクラブ　（Ｂ）_10</v>
      </c>
      <c r="B1441" s="435" t="s">
        <v>3813</v>
      </c>
      <c r="C1441" s="435" t="str">
        <f>("10")</f>
        <v>10</v>
      </c>
      <c r="D1441" s="435" t="s">
        <v>926</v>
      </c>
      <c r="E1441" s="435" t="s">
        <v>3832</v>
      </c>
      <c r="F1441" s="435" t="s">
        <v>3833</v>
      </c>
      <c r="G1441" s="435">
        <v>4</v>
      </c>
      <c r="H1441" s="435" t="s">
        <v>900</v>
      </c>
    </row>
    <row r="1442" spans="1:10" ht="13.5">
      <c r="A1442" s="636" t="str">
        <f t="shared" si="22"/>
        <v>スマイス　セレソン　スポーツクラブ　（Ｂ）_11</v>
      </c>
      <c r="B1442" s="435" t="s">
        <v>3813</v>
      </c>
      <c r="C1442" s="435" t="str">
        <f>("11")</f>
        <v>11</v>
      </c>
      <c r="D1442" s="435" t="s">
        <v>901</v>
      </c>
      <c r="E1442" s="435" t="s">
        <v>3834</v>
      </c>
      <c r="F1442" s="435" t="s">
        <v>3835</v>
      </c>
      <c r="G1442" s="435">
        <v>4</v>
      </c>
      <c r="H1442" s="435" t="s">
        <v>900</v>
      </c>
      <c r="J1442" s="435" t="s">
        <v>335</v>
      </c>
    </row>
    <row r="1443" spans="1:8" ht="13.5">
      <c r="A1443" s="636" t="str">
        <f t="shared" si="22"/>
        <v>スマイス　セレソン　スポーツクラブ　（Ｂ）_12</v>
      </c>
      <c r="B1443" s="435" t="s">
        <v>3813</v>
      </c>
      <c r="C1443" s="435" t="str">
        <f>("12")</f>
        <v>12</v>
      </c>
      <c r="D1443" s="435" t="s">
        <v>897</v>
      </c>
      <c r="E1443" s="435" t="s">
        <v>3836</v>
      </c>
      <c r="F1443" s="435" t="s">
        <v>3837</v>
      </c>
      <c r="G1443" s="435">
        <v>4</v>
      </c>
      <c r="H1443" s="435" t="s">
        <v>900</v>
      </c>
    </row>
    <row r="1444" spans="1:8" ht="13.5">
      <c r="A1444" s="636" t="str">
        <f t="shared" si="22"/>
        <v>スマイス　セレソン　スポーツクラブ　（Ｂ）_13</v>
      </c>
      <c r="B1444" s="435" t="s">
        <v>3813</v>
      </c>
      <c r="C1444" s="435" t="str">
        <f>("13")</f>
        <v>13</v>
      </c>
      <c r="D1444" s="435" t="s">
        <v>908</v>
      </c>
      <c r="E1444" s="435" t="s">
        <v>3838</v>
      </c>
      <c r="F1444" s="435" t="s">
        <v>3839</v>
      </c>
      <c r="G1444" s="435">
        <v>4</v>
      </c>
      <c r="H1444" s="435" t="s">
        <v>900</v>
      </c>
    </row>
    <row r="1445" spans="1:8" ht="13.5">
      <c r="A1445" s="636" t="str">
        <f t="shared" si="22"/>
        <v>スマイス　セレソン　スポーツクラブ　（Ｂ）_14</v>
      </c>
      <c r="B1445" s="435" t="s">
        <v>3813</v>
      </c>
      <c r="C1445" s="435" t="str">
        <f>("14")</f>
        <v>14</v>
      </c>
      <c r="D1445" s="435" t="s">
        <v>908</v>
      </c>
      <c r="E1445" s="435" t="s">
        <v>3840</v>
      </c>
      <c r="F1445" s="435" t="s">
        <v>3841</v>
      </c>
      <c r="G1445" s="435">
        <v>4</v>
      </c>
      <c r="H1445" s="435" t="s">
        <v>900</v>
      </c>
    </row>
    <row r="1446" spans="1:8" ht="13.5">
      <c r="A1446" s="636" t="str">
        <f t="shared" si="22"/>
        <v>スマイス　セレソン　スポーツクラブ　（Ｂ）_15</v>
      </c>
      <c r="B1446" s="435" t="s">
        <v>3813</v>
      </c>
      <c r="C1446" s="435" t="str">
        <f>("15")</f>
        <v>15</v>
      </c>
      <c r="D1446" s="435" t="s">
        <v>926</v>
      </c>
      <c r="E1446" s="435" t="s">
        <v>3842</v>
      </c>
      <c r="F1446" s="435" t="s">
        <v>3843</v>
      </c>
      <c r="G1446" s="435">
        <v>4</v>
      </c>
      <c r="H1446" s="435" t="s">
        <v>900</v>
      </c>
    </row>
    <row r="1447" spans="1:8" ht="13.5">
      <c r="A1447" s="636" t="str">
        <f t="shared" si="22"/>
        <v>スマイス　セレソン　スポーツクラブ　（Ｂ）_16</v>
      </c>
      <c r="B1447" s="435" t="s">
        <v>3813</v>
      </c>
      <c r="C1447" s="435" t="str">
        <f>("16")</f>
        <v>16</v>
      </c>
      <c r="D1447" s="435" t="s">
        <v>897</v>
      </c>
      <c r="E1447" s="435" t="s">
        <v>3844</v>
      </c>
      <c r="F1447" s="435" t="s">
        <v>1260</v>
      </c>
      <c r="G1447" s="435">
        <v>4</v>
      </c>
      <c r="H1447" s="435" t="s">
        <v>900</v>
      </c>
    </row>
    <row r="1448" spans="1:8" ht="13.5">
      <c r="A1448" s="636" t="str">
        <f t="shared" si="22"/>
        <v>ＦＣ　ＪＵＮＩＯＲＳ_1</v>
      </c>
      <c r="B1448" s="435" t="s">
        <v>3845</v>
      </c>
      <c r="C1448" s="435" t="str">
        <f>("1")</f>
        <v>1</v>
      </c>
      <c r="D1448" s="435" t="s">
        <v>897</v>
      </c>
      <c r="E1448" s="435" t="s">
        <v>3846</v>
      </c>
      <c r="F1448" s="435" t="s">
        <v>3847</v>
      </c>
      <c r="G1448" s="435">
        <v>5</v>
      </c>
      <c r="H1448" s="435" t="s">
        <v>900</v>
      </c>
    </row>
    <row r="1449" spans="1:8" ht="13.5">
      <c r="A1449" s="636" t="str">
        <f t="shared" si="22"/>
        <v>ＦＣ　ＪＵＮＩＯＲＳ_2</v>
      </c>
      <c r="B1449" s="435" t="s">
        <v>3845</v>
      </c>
      <c r="C1449" s="435" t="str">
        <f>("2")</f>
        <v>2</v>
      </c>
      <c r="D1449" s="435" t="s">
        <v>908</v>
      </c>
      <c r="E1449" s="435" t="s">
        <v>3848</v>
      </c>
      <c r="F1449" s="435" t="s">
        <v>3849</v>
      </c>
      <c r="G1449" s="435">
        <v>5</v>
      </c>
      <c r="H1449" s="435" t="s">
        <v>900</v>
      </c>
    </row>
    <row r="1450" spans="1:9" ht="13.5">
      <c r="A1450" s="636" t="str">
        <f t="shared" si="22"/>
        <v>ＦＣ　ＪＵＮＩＯＲＳ_4</v>
      </c>
      <c r="B1450" s="435" t="s">
        <v>3845</v>
      </c>
      <c r="C1450" s="435" t="str">
        <f>("4")</f>
        <v>4</v>
      </c>
      <c r="D1450" s="435" t="s">
        <v>901</v>
      </c>
      <c r="E1450" s="435" t="s">
        <v>3850</v>
      </c>
      <c r="F1450" s="435" t="s">
        <v>3851</v>
      </c>
      <c r="G1450" s="435">
        <v>5</v>
      </c>
      <c r="H1450" s="435" t="s">
        <v>900</v>
      </c>
      <c r="I1450" s="435" t="s">
        <v>15</v>
      </c>
    </row>
    <row r="1451" spans="1:10" ht="13.5">
      <c r="A1451" s="636" t="str">
        <f t="shared" si="22"/>
        <v>ＦＣ　ＪＵＮＩＯＲＳ_5</v>
      </c>
      <c r="B1451" s="435" t="s">
        <v>3845</v>
      </c>
      <c r="C1451" s="435" t="str">
        <f>("5")</f>
        <v>5</v>
      </c>
      <c r="D1451" s="435" t="s">
        <v>908</v>
      </c>
      <c r="E1451" s="435" t="s">
        <v>3852</v>
      </c>
      <c r="F1451" s="435" t="s">
        <v>3853</v>
      </c>
      <c r="G1451" s="435">
        <v>5</v>
      </c>
      <c r="H1451" s="435" t="s">
        <v>900</v>
      </c>
      <c r="J1451" s="435" t="s">
        <v>2434</v>
      </c>
    </row>
    <row r="1452" spans="1:8" ht="13.5">
      <c r="A1452" s="636" t="str">
        <f t="shared" si="22"/>
        <v>ＦＣ　ＪＵＮＩＯＲＳ_6</v>
      </c>
      <c r="B1452" s="435" t="s">
        <v>3845</v>
      </c>
      <c r="C1452" s="435" t="str">
        <f>("6")</f>
        <v>6</v>
      </c>
      <c r="D1452" s="435" t="s">
        <v>908</v>
      </c>
      <c r="E1452" s="435" t="s">
        <v>3854</v>
      </c>
      <c r="F1452" s="435" t="s">
        <v>3855</v>
      </c>
      <c r="G1452" s="435">
        <v>4</v>
      </c>
      <c r="H1452" s="435" t="s">
        <v>900</v>
      </c>
    </row>
    <row r="1453" spans="1:8" ht="13.5">
      <c r="A1453" s="636" t="str">
        <f t="shared" si="22"/>
        <v>ＦＣ　ＪＵＮＩＯＲＳ_7</v>
      </c>
      <c r="B1453" s="435" t="s">
        <v>3845</v>
      </c>
      <c r="C1453" s="435" t="str">
        <f>("7")</f>
        <v>7</v>
      </c>
      <c r="D1453" s="435" t="s">
        <v>926</v>
      </c>
      <c r="E1453" s="435" t="s">
        <v>3856</v>
      </c>
      <c r="F1453" s="435" t="s">
        <v>3857</v>
      </c>
      <c r="G1453" s="435">
        <v>5</v>
      </c>
      <c r="H1453" s="435" t="s">
        <v>900</v>
      </c>
    </row>
    <row r="1454" spans="1:8" ht="13.5">
      <c r="A1454" s="636" t="str">
        <f t="shared" si="22"/>
        <v>ＦＣ　ＪＵＮＩＯＲＳ_8</v>
      </c>
      <c r="B1454" s="435" t="s">
        <v>3845</v>
      </c>
      <c r="C1454" s="435" t="str">
        <f>("8")</f>
        <v>8</v>
      </c>
      <c r="D1454" s="435" t="s">
        <v>901</v>
      </c>
      <c r="E1454" s="435" t="s">
        <v>3858</v>
      </c>
      <c r="F1454" s="435" t="s">
        <v>3859</v>
      </c>
      <c r="G1454" s="435">
        <v>5</v>
      </c>
      <c r="H1454" s="435" t="s">
        <v>900</v>
      </c>
    </row>
    <row r="1455" spans="1:8" ht="13.5">
      <c r="A1455" s="636" t="str">
        <f t="shared" si="22"/>
        <v>ＦＣ　ＪＵＮＩＯＲＳ_9</v>
      </c>
      <c r="B1455" s="435" t="s">
        <v>3845</v>
      </c>
      <c r="C1455" s="435" t="str">
        <f>("9")</f>
        <v>9</v>
      </c>
      <c r="D1455" s="435" t="s">
        <v>926</v>
      </c>
      <c r="E1455" s="435" t="s">
        <v>3860</v>
      </c>
      <c r="F1455" s="435" t="s">
        <v>3861</v>
      </c>
      <c r="G1455" s="435">
        <v>5</v>
      </c>
      <c r="H1455" s="435" t="s">
        <v>900</v>
      </c>
    </row>
    <row r="1456" spans="1:8" ht="13.5">
      <c r="A1456" s="636" t="str">
        <f t="shared" si="22"/>
        <v>ＦＣ　ＪＵＮＩＯＲＳ_10</v>
      </c>
      <c r="B1456" s="435" t="s">
        <v>3845</v>
      </c>
      <c r="C1456" s="435" t="str">
        <f>("10")</f>
        <v>10</v>
      </c>
      <c r="D1456" s="435" t="s">
        <v>926</v>
      </c>
      <c r="E1456" s="435" t="s">
        <v>3862</v>
      </c>
      <c r="F1456" s="435" t="s">
        <v>3863</v>
      </c>
      <c r="G1456" s="435">
        <v>5</v>
      </c>
      <c r="H1456" s="435" t="s">
        <v>900</v>
      </c>
    </row>
    <row r="1457" spans="1:8" ht="13.5">
      <c r="A1457" s="636" t="str">
        <f t="shared" si="22"/>
        <v>ＦＣ　ＪＵＮＩＯＲＳ_11</v>
      </c>
      <c r="B1457" s="435" t="s">
        <v>3845</v>
      </c>
      <c r="C1457" s="435" t="str">
        <f>("11")</f>
        <v>11</v>
      </c>
      <c r="D1457" s="435" t="s">
        <v>901</v>
      </c>
      <c r="E1457" s="435" t="s">
        <v>3864</v>
      </c>
      <c r="F1457" s="435" t="s">
        <v>3865</v>
      </c>
      <c r="G1457" s="435">
        <v>4</v>
      </c>
      <c r="H1457" s="435" t="s">
        <v>900</v>
      </c>
    </row>
    <row r="1458" spans="1:8" ht="13.5">
      <c r="A1458" s="636" t="str">
        <f t="shared" si="22"/>
        <v>ＦＣ　ＪＵＮＩＯＲＳ_13</v>
      </c>
      <c r="B1458" s="435" t="s">
        <v>3845</v>
      </c>
      <c r="C1458" s="435" t="str">
        <f>("13")</f>
        <v>13</v>
      </c>
      <c r="D1458" s="435" t="s">
        <v>901</v>
      </c>
      <c r="E1458" s="435" t="s">
        <v>3866</v>
      </c>
      <c r="F1458" s="435" t="s">
        <v>3867</v>
      </c>
      <c r="G1458" s="435">
        <v>4</v>
      </c>
      <c r="H1458" s="435" t="s">
        <v>900</v>
      </c>
    </row>
    <row r="1459" spans="1:8" ht="13.5">
      <c r="A1459" s="636" t="str">
        <f t="shared" si="22"/>
        <v>ＦＣ　ＪＵＮＩＯＲＳ_17</v>
      </c>
      <c r="B1459" s="435" t="s">
        <v>3845</v>
      </c>
      <c r="C1459" s="435" t="str">
        <f>("17")</f>
        <v>17</v>
      </c>
      <c r="D1459" s="435" t="s">
        <v>897</v>
      </c>
      <c r="E1459" s="435" t="s">
        <v>3868</v>
      </c>
      <c r="F1459" s="435" t="s">
        <v>3869</v>
      </c>
      <c r="G1459" s="435">
        <v>4</v>
      </c>
      <c r="H1459" s="435" t="s">
        <v>900</v>
      </c>
    </row>
    <row r="1460" spans="1:8" ht="13.5">
      <c r="A1460" s="636" t="str">
        <f t="shared" si="22"/>
        <v>ＦＣ　ＪＵＮＩＯＲＳ　ＮＥＸＴ_1</v>
      </c>
      <c r="B1460" s="435" t="s">
        <v>3870</v>
      </c>
      <c r="C1460" s="435" t="str">
        <f>("1")</f>
        <v>1</v>
      </c>
      <c r="D1460" s="435" t="s">
        <v>897</v>
      </c>
      <c r="E1460" s="435" t="s">
        <v>3871</v>
      </c>
      <c r="F1460" s="435" t="s">
        <v>3872</v>
      </c>
      <c r="G1460" s="435">
        <v>5</v>
      </c>
      <c r="H1460" s="435" t="s">
        <v>900</v>
      </c>
    </row>
    <row r="1461" spans="1:10" ht="13.5">
      <c r="A1461" s="636" t="str">
        <f t="shared" si="22"/>
        <v>ＦＣ　ＪＵＮＩＯＲＳ　ＮＥＸＴ_2</v>
      </c>
      <c r="B1461" s="435" t="s">
        <v>3870</v>
      </c>
      <c r="C1461" s="435" t="str">
        <f>("2")</f>
        <v>2</v>
      </c>
      <c r="D1461" s="435" t="s">
        <v>897</v>
      </c>
      <c r="E1461" s="435" t="s">
        <v>3873</v>
      </c>
      <c r="F1461" s="435" t="s">
        <v>3874</v>
      </c>
      <c r="G1461" s="435">
        <v>4</v>
      </c>
      <c r="H1461" s="435" t="s">
        <v>900</v>
      </c>
      <c r="J1461" s="435" t="s">
        <v>2434</v>
      </c>
    </row>
    <row r="1462" spans="1:8" ht="13.5">
      <c r="A1462" s="636" t="str">
        <f t="shared" si="22"/>
        <v>ＦＣ　ＪＵＮＩＯＲＳ　ＮＥＸＴ_8</v>
      </c>
      <c r="B1462" s="435" t="s">
        <v>3870</v>
      </c>
      <c r="C1462" s="435" t="str">
        <f>("8")</f>
        <v>8</v>
      </c>
      <c r="D1462" s="435" t="s">
        <v>908</v>
      </c>
      <c r="E1462" s="435" t="s">
        <v>3875</v>
      </c>
      <c r="F1462" s="435" t="s">
        <v>3876</v>
      </c>
      <c r="G1462" s="435">
        <v>4</v>
      </c>
      <c r="H1462" s="435" t="s">
        <v>900</v>
      </c>
    </row>
    <row r="1463" spans="1:8" ht="13.5">
      <c r="A1463" s="636" t="str">
        <f t="shared" si="22"/>
        <v>ＦＣ　ＪＵＮＩＯＲＳ　ＮＥＸＴ_11</v>
      </c>
      <c r="B1463" s="435" t="s">
        <v>3870</v>
      </c>
      <c r="C1463" s="435" t="str">
        <f>("11")</f>
        <v>11</v>
      </c>
      <c r="D1463" s="435" t="s">
        <v>901</v>
      </c>
      <c r="E1463" s="435" t="s">
        <v>3877</v>
      </c>
      <c r="F1463" s="435" t="s">
        <v>3878</v>
      </c>
      <c r="G1463" s="435">
        <v>5</v>
      </c>
      <c r="H1463" s="435" t="s">
        <v>900</v>
      </c>
    </row>
    <row r="1464" spans="1:8" ht="13.5">
      <c r="A1464" s="636" t="str">
        <f t="shared" si="22"/>
        <v>ＦＣ　ＪＵＮＩＯＲＳ　ＮＥＸＴ_16</v>
      </c>
      <c r="B1464" s="435" t="s">
        <v>3870</v>
      </c>
      <c r="C1464" s="435" t="str">
        <f>("16")</f>
        <v>16</v>
      </c>
      <c r="D1464" s="435" t="s">
        <v>901</v>
      </c>
      <c r="E1464" s="435" t="s">
        <v>3879</v>
      </c>
      <c r="F1464" s="435" t="s">
        <v>3880</v>
      </c>
      <c r="G1464" s="435">
        <v>4</v>
      </c>
      <c r="H1464" s="435" t="s">
        <v>900</v>
      </c>
    </row>
    <row r="1465" spans="1:8" ht="13.5">
      <c r="A1465" s="636" t="str">
        <f t="shared" si="22"/>
        <v>ＦＣ　ＪＵＮＩＯＲＳ　ＮＥＸＴ_19</v>
      </c>
      <c r="B1465" s="435" t="s">
        <v>3870</v>
      </c>
      <c r="C1465" s="435" t="str">
        <f>("19")</f>
        <v>19</v>
      </c>
      <c r="D1465" s="435" t="s">
        <v>926</v>
      </c>
      <c r="E1465" s="435" t="s">
        <v>3881</v>
      </c>
      <c r="F1465" s="435" t="s">
        <v>3882</v>
      </c>
      <c r="G1465" s="435">
        <v>5</v>
      </c>
      <c r="H1465" s="435" t="s">
        <v>900</v>
      </c>
    </row>
    <row r="1466" spans="1:8" ht="13.5">
      <c r="A1466" s="636" t="str">
        <f t="shared" si="22"/>
        <v>ＦＣ　ＪＵＮＩＯＲＳ　ＮＥＸＴ_38</v>
      </c>
      <c r="B1466" s="435" t="s">
        <v>3870</v>
      </c>
      <c r="C1466" s="435" t="str">
        <f>("38")</f>
        <v>38</v>
      </c>
      <c r="D1466" s="435" t="s">
        <v>901</v>
      </c>
      <c r="E1466" s="435" t="s">
        <v>3883</v>
      </c>
      <c r="F1466" s="435" t="s">
        <v>3884</v>
      </c>
      <c r="G1466" s="435">
        <v>4</v>
      </c>
      <c r="H1466" s="435" t="s">
        <v>900</v>
      </c>
    </row>
    <row r="1467" spans="1:8" ht="13.5">
      <c r="A1467" s="636" t="str">
        <f t="shared" si="22"/>
        <v>ＦＣ　ＪＵＮＩＯＲＳ　ＮＥＸＴ_51</v>
      </c>
      <c r="B1467" s="435" t="s">
        <v>3870</v>
      </c>
      <c r="C1467" s="435" t="str">
        <f>("51")</f>
        <v>51</v>
      </c>
      <c r="D1467" s="435" t="s">
        <v>908</v>
      </c>
      <c r="E1467" s="435" t="s">
        <v>3885</v>
      </c>
      <c r="F1467" s="435" t="s">
        <v>3886</v>
      </c>
      <c r="G1467" s="435">
        <v>4</v>
      </c>
      <c r="H1467" s="435" t="s">
        <v>900</v>
      </c>
    </row>
    <row r="1468" spans="1:8" ht="13.5">
      <c r="A1468" s="636" t="str">
        <f t="shared" si="22"/>
        <v>ＦＣ　ＪＵＮＩＯＲＳ　ＮＥＸＴ_60</v>
      </c>
      <c r="B1468" s="435" t="s">
        <v>3870</v>
      </c>
      <c r="C1468" s="435" t="str">
        <f>("60")</f>
        <v>60</v>
      </c>
      <c r="D1468" s="435" t="s">
        <v>901</v>
      </c>
      <c r="E1468" s="435" t="s">
        <v>3887</v>
      </c>
      <c r="F1468" s="435" t="s">
        <v>3888</v>
      </c>
      <c r="G1468" s="435">
        <v>5</v>
      </c>
      <c r="H1468" s="435" t="s">
        <v>900</v>
      </c>
    </row>
    <row r="1469" spans="1:8" ht="13.5">
      <c r="A1469" s="636" t="str">
        <f t="shared" si="22"/>
        <v>ＦＣ　ＪＵＮＩＯＲＳ　ＮＥＸＴ_73</v>
      </c>
      <c r="B1469" s="435" t="s">
        <v>3870</v>
      </c>
      <c r="C1469" s="435" t="str">
        <f>("73")</f>
        <v>73</v>
      </c>
      <c r="D1469" s="435" t="s">
        <v>926</v>
      </c>
      <c r="E1469" s="435" t="s">
        <v>3889</v>
      </c>
      <c r="F1469" s="435" t="s">
        <v>3890</v>
      </c>
      <c r="G1469" s="435">
        <v>5</v>
      </c>
      <c r="H1469" s="435" t="s">
        <v>900</v>
      </c>
    </row>
    <row r="1470" spans="1:9" ht="13.5">
      <c r="A1470" s="636" t="str">
        <f t="shared" si="22"/>
        <v>ＦＣ　ＪＵＮＩＯＲＳ　ＮＥＸＴ_84</v>
      </c>
      <c r="B1470" s="435" t="s">
        <v>3870</v>
      </c>
      <c r="C1470" s="435" t="str">
        <f>("84")</f>
        <v>84</v>
      </c>
      <c r="D1470" s="435" t="s">
        <v>901</v>
      </c>
      <c r="E1470" s="435" t="s">
        <v>3891</v>
      </c>
      <c r="F1470" s="435" t="s">
        <v>3892</v>
      </c>
      <c r="G1470" s="435">
        <v>5</v>
      </c>
      <c r="H1470" s="435" t="s">
        <v>900</v>
      </c>
      <c r="I1470" s="435" t="s">
        <v>15</v>
      </c>
    </row>
    <row r="1471" spans="1:8" ht="13.5">
      <c r="A1471" s="636" t="str">
        <f t="shared" si="22"/>
        <v>ＦＣ　ＪＵＮＩＯＲＳ　ＮＥＸＴ_86</v>
      </c>
      <c r="B1471" s="435" t="s">
        <v>3870</v>
      </c>
      <c r="C1471" s="435" t="str">
        <f>("86")</f>
        <v>86</v>
      </c>
      <c r="D1471" s="435" t="s">
        <v>901</v>
      </c>
      <c r="E1471" s="435" t="s">
        <v>3893</v>
      </c>
      <c r="F1471" s="435" t="s">
        <v>3894</v>
      </c>
      <c r="G1471" s="435">
        <v>5</v>
      </c>
      <c r="H1471" s="435" t="s">
        <v>900</v>
      </c>
    </row>
    <row r="1472" spans="1:8" ht="13.5">
      <c r="A1472" s="636" t="str">
        <f t="shared" si="22"/>
        <v>ＦＣ　ＪＵＮＩＯＲＳ　ＮＥＸＴ_90</v>
      </c>
      <c r="B1472" s="435" t="s">
        <v>3870</v>
      </c>
      <c r="C1472" s="435" t="str">
        <f>("90")</f>
        <v>90</v>
      </c>
      <c r="D1472" s="435" t="s">
        <v>926</v>
      </c>
      <c r="E1472" s="435" t="s">
        <v>3895</v>
      </c>
      <c r="F1472" s="435" t="s">
        <v>3896</v>
      </c>
      <c r="G1472" s="435">
        <v>5</v>
      </c>
      <c r="H1472" s="435" t="s">
        <v>900</v>
      </c>
    </row>
    <row r="1473" spans="1:8" ht="13.5">
      <c r="A1473" s="636" t="str">
        <f aca="true" t="shared" si="23" ref="A1473:A1536">CONCATENATE(B1473,"_",C1473)</f>
        <v>ＦＣ　ＪＵＮＩＯＲＳ　ＮＥＸＴ_92</v>
      </c>
      <c r="B1473" s="435" t="s">
        <v>3870</v>
      </c>
      <c r="C1473" s="435" t="str">
        <f>("92")</f>
        <v>92</v>
      </c>
      <c r="D1473" s="435" t="s">
        <v>908</v>
      </c>
      <c r="E1473" s="435" t="s">
        <v>3897</v>
      </c>
      <c r="F1473" s="435" t="s">
        <v>3898</v>
      </c>
      <c r="G1473" s="435">
        <v>4</v>
      </c>
      <c r="H1473" s="435" t="s">
        <v>900</v>
      </c>
    </row>
    <row r="1474" spans="1:8" ht="13.5">
      <c r="A1474" s="636" t="str">
        <f t="shared" si="23"/>
        <v>ＦＣ　ＪＵＮＩＯＲＳ　ＮＥＸＴ_95</v>
      </c>
      <c r="B1474" s="435" t="s">
        <v>3870</v>
      </c>
      <c r="C1474" s="435" t="str">
        <f>("95")</f>
        <v>95</v>
      </c>
      <c r="D1474" s="435" t="s">
        <v>908</v>
      </c>
      <c r="E1474" s="435" t="s">
        <v>3899</v>
      </c>
      <c r="F1474" s="435" t="s">
        <v>3900</v>
      </c>
      <c r="G1474" s="435">
        <v>4</v>
      </c>
      <c r="H1474" s="435" t="s">
        <v>900</v>
      </c>
    </row>
    <row r="1475" spans="1:8" ht="13.5">
      <c r="A1475" s="636" t="str">
        <f t="shared" si="23"/>
        <v>ＦＣ中津ジュニア_1</v>
      </c>
      <c r="B1475" s="435" t="s">
        <v>1580</v>
      </c>
      <c r="C1475" s="435" t="str">
        <f>("1")</f>
        <v>1</v>
      </c>
      <c r="D1475" s="435" t="s">
        <v>897</v>
      </c>
      <c r="E1475" s="435" t="s">
        <v>3901</v>
      </c>
      <c r="F1475" s="435" t="s">
        <v>3902</v>
      </c>
      <c r="G1475" s="435">
        <v>4</v>
      </c>
      <c r="H1475" s="435" t="s">
        <v>900</v>
      </c>
    </row>
    <row r="1476" spans="1:8" ht="13.5">
      <c r="A1476" s="636" t="str">
        <f t="shared" si="23"/>
        <v>ＦＣ中津ジュニア_2</v>
      </c>
      <c r="B1476" s="435" t="s">
        <v>1580</v>
      </c>
      <c r="C1476" s="435" t="str">
        <f>("2")</f>
        <v>2</v>
      </c>
      <c r="D1476" s="435" t="s">
        <v>908</v>
      </c>
      <c r="E1476" s="435" t="s">
        <v>3903</v>
      </c>
      <c r="F1476" s="435" t="s">
        <v>3904</v>
      </c>
      <c r="G1476" s="435">
        <v>5</v>
      </c>
      <c r="H1476" s="435" t="s">
        <v>900</v>
      </c>
    </row>
    <row r="1477" spans="1:8" ht="13.5">
      <c r="A1477" s="636" t="str">
        <f t="shared" si="23"/>
        <v>ＦＣ中津ジュニア_3</v>
      </c>
      <c r="B1477" s="435" t="s">
        <v>1580</v>
      </c>
      <c r="C1477" s="435" t="str">
        <f>("3")</f>
        <v>3</v>
      </c>
      <c r="D1477" s="435" t="s">
        <v>908</v>
      </c>
      <c r="E1477" s="435" t="s">
        <v>3905</v>
      </c>
      <c r="F1477" s="435" t="s">
        <v>3906</v>
      </c>
      <c r="G1477" s="435">
        <v>5</v>
      </c>
      <c r="H1477" s="435" t="s">
        <v>900</v>
      </c>
    </row>
    <row r="1478" spans="1:8" ht="13.5">
      <c r="A1478" s="636" t="str">
        <f t="shared" si="23"/>
        <v>ＦＣ中津ジュニア_4</v>
      </c>
      <c r="B1478" s="435" t="s">
        <v>1580</v>
      </c>
      <c r="C1478" s="435" t="str">
        <f>("4")</f>
        <v>4</v>
      </c>
      <c r="D1478" s="435" t="s">
        <v>901</v>
      </c>
      <c r="E1478" s="435" t="s">
        <v>3907</v>
      </c>
      <c r="F1478" s="435" t="s">
        <v>3908</v>
      </c>
      <c r="G1478" s="435">
        <v>5</v>
      </c>
      <c r="H1478" s="435" t="s">
        <v>900</v>
      </c>
    </row>
    <row r="1479" spans="1:8" ht="13.5">
      <c r="A1479" s="636" t="str">
        <f t="shared" si="23"/>
        <v>ＦＣ中津ジュニア_5</v>
      </c>
      <c r="B1479" s="435" t="s">
        <v>1580</v>
      </c>
      <c r="C1479" s="435" t="str">
        <f>("5")</f>
        <v>5</v>
      </c>
      <c r="D1479" s="435" t="s">
        <v>908</v>
      </c>
      <c r="E1479" s="435" t="s">
        <v>3909</v>
      </c>
      <c r="F1479" s="435" t="s">
        <v>3910</v>
      </c>
      <c r="G1479" s="435">
        <v>3</v>
      </c>
      <c r="H1479" s="435" t="s">
        <v>900</v>
      </c>
    </row>
    <row r="1480" spans="1:8" ht="13.5">
      <c r="A1480" s="636" t="str">
        <f t="shared" si="23"/>
        <v>ＦＣ中津ジュニア_6</v>
      </c>
      <c r="B1480" s="435" t="s">
        <v>1580</v>
      </c>
      <c r="C1480" s="435" t="str">
        <f>("6")</f>
        <v>6</v>
      </c>
      <c r="D1480" s="435" t="s">
        <v>901</v>
      </c>
      <c r="E1480" s="435" t="s">
        <v>3911</v>
      </c>
      <c r="F1480" s="435" t="s">
        <v>3912</v>
      </c>
      <c r="G1480" s="435">
        <v>3</v>
      </c>
      <c r="H1480" s="435" t="s">
        <v>900</v>
      </c>
    </row>
    <row r="1481" spans="1:9" ht="13.5">
      <c r="A1481" s="636" t="str">
        <f t="shared" si="23"/>
        <v>ＦＣ中津ジュニア_7</v>
      </c>
      <c r="B1481" s="435" t="s">
        <v>1580</v>
      </c>
      <c r="C1481" s="435" t="str">
        <f>("7")</f>
        <v>7</v>
      </c>
      <c r="D1481" s="435" t="s">
        <v>901</v>
      </c>
      <c r="E1481" s="435" t="s">
        <v>3913</v>
      </c>
      <c r="F1481" s="435" t="s">
        <v>3914</v>
      </c>
      <c r="G1481" s="435">
        <v>5</v>
      </c>
      <c r="H1481" s="435" t="s">
        <v>900</v>
      </c>
      <c r="I1481" s="435" t="s">
        <v>15</v>
      </c>
    </row>
    <row r="1482" spans="1:8" ht="13.5">
      <c r="A1482" s="636" t="str">
        <f t="shared" si="23"/>
        <v>ＦＣ中津ジュニア_8</v>
      </c>
      <c r="B1482" s="435" t="s">
        <v>1580</v>
      </c>
      <c r="C1482" s="435" t="str">
        <f>("8")</f>
        <v>8</v>
      </c>
      <c r="D1482" s="435" t="s">
        <v>926</v>
      </c>
      <c r="E1482" s="435" t="s">
        <v>3915</v>
      </c>
      <c r="F1482" s="435" t="s">
        <v>3916</v>
      </c>
      <c r="G1482" s="435">
        <v>4</v>
      </c>
      <c r="H1482" s="435" t="s">
        <v>900</v>
      </c>
    </row>
    <row r="1483" spans="1:8" ht="13.5">
      <c r="A1483" s="636" t="str">
        <f t="shared" si="23"/>
        <v>ＦＣ中津ジュニア_9</v>
      </c>
      <c r="B1483" s="435" t="s">
        <v>1580</v>
      </c>
      <c r="C1483" s="435" t="str">
        <f>("9")</f>
        <v>9</v>
      </c>
      <c r="D1483" s="435" t="s">
        <v>901</v>
      </c>
      <c r="E1483" s="435" t="s">
        <v>3917</v>
      </c>
      <c r="F1483" s="435" t="s">
        <v>3918</v>
      </c>
      <c r="G1483" s="435">
        <v>4</v>
      </c>
      <c r="H1483" s="435" t="s">
        <v>900</v>
      </c>
    </row>
    <row r="1484" spans="1:8" ht="13.5">
      <c r="A1484" s="636" t="str">
        <f t="shared" si="23"/>
        <v>ＦＣ中津ジュニア_10</v>
      </c>
      <c r="B1484" s="435" t="s">
        <v>1580</v>
      </c>
      <c r="C1484" s="435" t="str">
        <f>("10")</f>
        <v>10</v>
      </c>
      <c r="D1484" s="435" t="s">
        <v>926</v>
      </c>
      <c r="E1484" s="435" t="s">
        <v>3919</v>
      </c>
      <c r="F1484" s="435" t="s">
        <v>3920</v>
      </c>
      <c r="G1484" s="435">
        <v>4</v>
      </c>
      <c r="H1484" s="435" t="s">
        <v>900</v>
      </c>
    </row>
    <row r="1485" spans="1:8" ht="13.5">
      <c r="A1485" s="636" t="str">
        <f t="shared" si="23"/>
        <v>ＦＣ中津ジュニア_11</v>
      </c>
      <c r="B1485" s="435" t="s">
        <v>1580</v>
      </c>
      <c r="C1485" s="435" t="str">
        <f>("11")</f>
        <v>11</v>
      </c>
      <c r="D1485" s="435" t="s">
        <v>901</v>
      </c>
      <c r="E1485" s="435" t="s">
        <v>3921</v>
      </c>
      <c r="F1485" s="435" t="s">
        <v>3922</v>
      </c>
      <c r="G1485" s="435">
        <v>3</v>
      </c>
      <c r="H1485" s="435" t="s">
        <v>900</v>
      </c>
    </row>
    <row r="1486" spans="1:8" ht="13.5">
      <c r="A1486" s="636" t="str">
        <f t="shared" si="23"/>
        <v>ＦＣ中津ジュニア_12</v>
      </c>
      <c r="B1486" s="435" t="s">
        <v>1580</v>
      </c>
      <c r="C1486" s="435" t="str">
        <f>("12")</f>
        <v>12</v>
      </c>
      <c r="D1486" s="435" t="s">
        <v>908</v>
      </c>
      <c r="E1486" s="435" t="s">
        <v>3923</v>
      </c>
      <c r="F1486" s="435" t="s">
        <v>3924</v>
      </c>
      <c r="G1486" s="435">
        <v>4</v>
      </c>
      <c r="H1486" s="435" t="s">
        <v>900</v>
      </c>
    </row>
    <row r="1487" spans="1:8" ht="13.5">
      <c r="A1487" s="636" t="str">
        <f t="shared" si="23"/>
        <v>ＦＣ中津ジュニア_13</v>
      </c>
      <c r="B1487" s="435" t="s">
        <v>1580</v>
      </c>
      <c r="C1487" s="435" t="str">
        <f>("13")</f>
        <v>13</v>
      </c>
      <c r="D1487" s="435" t="s">
        <v>908</v>
      </c>
      <c r="E1487" s="435" t="s">
        <v>3925</v>
      </c>
      <c r="F1487" s="435" t="s">
        <v>3926</v>
      </c>
      <c r="G1487" s="435">
        <v>3</v>
      </c>
      <c r="H1487" s="435" t="s">
        <v>900</v>
      </c>
    </row>
    <row r="1488" spans="1:8" ht="13.5">
      <c r="A1488" s="636" t="str">
        <f t="shared" si="23"/>
        <v>ＦＣ中津ジュニア_14</v>
      </c>
      <c r="B1488" s="435" t="s">
        <v>1580</v>
      </c>
      <c r="C1488" s="435" t="str">
        <f>("14")</f>
        <v>14</v>
      </c>
      <c r="D1488" s="435" t="s">
        <v>908</v>
      </c>
      <c r="E1488" s="435" t="s">
        <v>3927</v>
      </c>
      <c r="F1488" s="435" t="s">
        <v>3928</v>
      </c>
      <c r="G1488" s="435">
        <v>3</v>
      </c>
      <c r="H1488" s="435" t="s">
        <v>900</v>
      </c>
    </row>
    <row r="1489" spans="1:8" ht="13.5">
      <c r="A1489" s="636" t="str">
        <f t="shared" si="23"/>
        <v>ＦＣ中津ジュニア_16</v>
      </c>
      <c r="B1489" s="435" t="s">
        <v>1580</v>
      </c>
      <c r="C1489" s="435" t="str">
        <f>("16")</f>
        <v>16</v>
      </c>
      <c r="D1489" s="435" t="s">
        <v>901</v>
      </c>
      <c r="E1489" s="435" t="s">
        <v>3929</v>
      </c>
      <c r="F1489" s="435" t="s">
        <v>3930</v>
      </c>
      <c r="G1489" s="435">
        <v>3</v>
      </c>
      <c r="H1489" s="435" t="s">
        <v>900</v>
      </c>
    </row>
    <row r="1490" spans="1:8" ht="13.5">
      <c r="A1490" s="636" t="str">
        <f t="shared" si="23"/>
        <v>ＦＣリーベル_1</v>
      </c>
      <c r="B1490" s="435" t="s">
        <v>3931</v>
      </c>
      <c r="C1490" s="435" t="str">
        <f>("1")</f>
        <v>1</v>
      </c>
      <c r="D1490" s="435" t="s">
        <v>897</v>
      </c>
      <c r="E1490" s="435" t="s">
        <v>3932</v>
      </c>
      <c r="F1490" s="435" t="s">
        <v>3933</v>
      </c>
      <c r="G1490" s="435">
        <v>5</v>
      </c>
      <c r="H1490" s="435" t="s">
        <v>900</v>
      </c>
    </row>
    <row r="1491" spans="1:8" ht="13.5">
      <c r="A1491" s="636" t="str">
        <f t="shared" si="23"/>
        <v>ＦＣリーベル_2</v>
      </c>
      <c r="B1491" s="435" t="s">
        <v>3931</v>
      </c>
      <c r="C1491" s="435" t="str">
        <f>("2")</f>
        <v>2</v>
      </c>
      <c r="D1491" s="435" t="s">
        <v>901</v>
      </c>
      <c r="E1491" s="435" t="s">
        <v>3934</v>
      </c>
      <c r="F1491" s="435" t="s">
        <v>3935</v>
      </c>
      <c r="G1491" s="435">
        <v>4</v>
      </c>
      <c r="H1491" s="435" t="s">
        <v>911</v>
      </c>
    </row>
    <row r="1492" spans="1:8" ht="13.5">
      <c r="A1492" s="636" t="str">
        <f t="shared" si="23"/>
        <v>ＦＣリーベル_3</v>
      </c>
      <c r="B1492" s="435" t="s">
        <v>3931</v>
      </c>
      <c r="C1492" s="435" t="str">
        <f>("3")</f>
        <v>3</v>
      </c>
      <c r="D1492" s="435" t="s">
        <v>901</v>
      </c>
      <c r="E1492" s="435" t="s">
        <v>3936</v>
      </c>
      <c r="F1492" s="435" t="s">
        <v>3937</v>
      </c>
      <c r="G1492" s="435">
        <v>3</v>
      </c>
      <c r="H1492" s="435" t="s">
        <v>900</v>
      </c>
    </row>
    <row r="1493" spans="1:8" ht="13.5">
      <c r="A1493" s="636" t="str">
        <f t="shared" si="23"/>
        <v>ＦＣリーベル_4</v>
      </c>
      <c r="B1493" s="435" t="s">
        <v>3931</v>
      </c>
      <c r="C1493" s="435" t="str">
        <f>("4")</f>
        <v>4</v>
      </c>
      <c r="D1493" s="435" t="s">
        <v>901</v>
      </c>
      <c r="E1493" s="435" t="s">
        <v>3938</v>
      </c>
      <c r="F1493" s="435" t="s">
        <v>3939</v>
      </c>
      <c r="G1493" s="435">
        <v>5</v>
      </c>
      <c r="H1493" s="435" t="s">
        <v>911</v>
      </c>
    </row>
    <row r="1494" spans="1:8" ht="13.5">
      <c r="A1494" s="636" t="str">
        <f t="shared" si="23"/>
        <v>ＦＣリーベル_5</v>
      </c>
      <c r="B1494" s="435" t="s">
        <v>3931</v>
      </c>
      <c r="C1494" s="435" t="str">
        <f>("5")</f>
        <v>5</v>
      </c>
      <c r="D1494" s="435" t="s">
        <v>901</v>
      </c>
      <c r="E1494" s="435" t="s">
        <v>3940</v>
      </c>
      <c r="F1494" s="435" t="s">
        <v>3941</v>
      </c>
      <c r="G1494" s="435">
        <v>3</v>
      </c>
      <c r="H1494" s="435" t="s">
        <v>900</v>
      </c>
    </row>
    <row r="1495" spans="1:8" ht="13.5">
      <c r="A1495" s="636" t="str">
        <f t="shared" si="23"/>
        <v>ＦＣリーベル_6</v>
      </c>
      <c r="B1495" s="435" t="s">
        <v>3931</v>
      </c>
      <c r="C1495" s="435" t="str">
        <f>("6")</f>
        <v>6</v>
      </c>
      <c r="D1495" s="435" t="s">
        <v>901</v>
      </c>
      <c r="E1495" s="435" t="s">
        <v>3942</v>
      </c>
      <c r="F1495" s="435" t="s">
        <v>3943</v>
      </c>
      <c r="G1495" s="435">
        <v>5</v>
      </c>
      <c r="H1495" s="435" t="s">
        <v>900</v>
      </c>
    </row>
    <row r="1496" spans="1:9" ht="13.5">
      <c r="A1496" s="636" t="str">
        <f t="shared" si="23"/>
        <v>ＦＣリーベル_7</v>
      </c>
      <c r="B1496" s="435" t="s">
        <v>3931</v>
      </c>
      <c r="C1496" s="435" t="str">
        <f>("7")</f>
        <v>7</v>
      </c>
      <c r="D1496" s="435" t="s">
        <v>908</v>
      </c>
      <c r="E1496" s="435" t="s">
        <v>3944</v>
      </c>
      <c r="F1496" s="435" t="s">
        <v>3945</v>
      </c>
      <c r="G1496" s="435">
        <v>5</v>
      </c>
      <c r="H1496" s="435" t="s">
        <v>900</v>
      </c>
      <c r="I1496" s="435" t="s">
        <v>15</v>
      </c>
    </row>
    <row r="1497" spans="1:8" ht="13.5">
      <c r="A1497" s="636" t="str">
        <f t="shared" si="23"/>
        <v>ＦＣリーベル_8</v>
      </c>
      <c r="B1497" s="435" t="s">
        <v>3931</v>
      </c>
      <c r="C1497" s="435" t="str">
        <f>("8")</f>
        <v>8</v>
      </c>
      <c r="D1497" s="435" t="s">
        <v>901</v>
      </c>
      <c r="E1497" s="435" t="s">
        <v>3946</v>
      </c>
      <c r="F1497" s="435" t="s">
        <v>3947</v>
      </c>
      <c r="G1497" s="435">
        <v>3</v>
      </c>
      <c r="H1497" s="435" t="s">
        <v>900</v>
      </c>
    </row>
    <row r="1498" spans="1:8" ht="13.5">
      <c r="A1498" s="636" t="str">
        <f t="shared" si="23"/>
        <v>ＦＣリーベル_9</v>
      </c>
      <c r="B1498" s="435" t="s">
        <v>3931</v>
      </c>
      <c r="C1498" s="435" t="str">
        <f>("9")</f>
        <v>9</v>
      </c>
      <c r="D1498" s="435" t="s">
        <v>908</v>
      </c>
      <c r="E1498" s="435" t="s">
        <v>3948</v>
      </c>
      <c r="F1498" s="435" t="s">
        <v>3949</v>
      </c>
      <c r="G1498" s="435">
        <v>4</v>
      </c>
      <c r="H1498" s="435" t="s">
        <v>911</v>
      </c>
    </row>
    <row r="1499" spans="1:8" ht="13.5">
      <c r="A1499" s="636" t="str">
        <f t="shared" si="23"/>
        <v>ＦＣリーベル_10</v>
      </c>
      <c r="B1499" s="435" t="s">
        <v>3931</v>
      </c>
      <c r="C1499" s="435" t="str">
        <f>("10")</f>
        <v>10</v>
      </c>
      <c r="D1499" s="435" t="s">
        <v>926</v>
      </c>
      <c r="E1499" s="435" t="s">
        <v>3950</v>
      </c>
      <c r="F1499" s="435" t="s">
        <v>3951</v>
      </c>
      <c r="G1499" s="435">
        <v>3</v>
      </c>
      <c r="H1499" s="435" t="s">
        <v>900</v>
      </c>
    </row>
    <row r="1500" spans="1:8" ht="13.5">
      <c r="A1500" s="636" t="str">
        <f t="shared" si="23"/>
        <v>ＦＣリーベル_11</v>
      </c>
      <c r="B1500" s="435" t="s">
        <v>3931</v>
      </c>
      <c r="C1500" s="435" t="str">
        <f>("11")</f>
        <v>11</v>
      </c>
      <c r="D1500" s="435" t="s">
        <v>926</v>
      </c>
      <c r="E1500" s="435" t="s">
        <v>3952</v>
      </c>
      <c r="F1500" s="435" t="s">
        <v>3953</v>
      </c>
      <c r="G1500" s="435">
        <v>4</v>
      </c>
      <c r="H1500" s="435" t="s">
        <v>900</v>
      </c>
    </row>
    <row r="1501" spans="1:8" ht="13.5">
      <c r="A1501" s="636" t="str">
        <f t="shared" si="23"/>
        <v>ＦＣリーベル_12</v>
      </c>
      <c r="B1501" s="435" t="s">
        <v>3931</v>
      </c>
      <c r="C1501" s="435" t="str">
        <f>("12")</f>
        <v>12</v>
      </c>
      <c r="D1501" s="435" t="s">
        <v>897</v>
      </c>
      <c r="E1501" s="435" t="s">
        <v>3954</v>
      </c>
      <c r="F1501" s="435" t="s">
        <v>3955</v>
      </c>
      <c r="G1501" s="435">
        <v>5</v>
      </c>
      <c r="H1501" s="435" t="s">
        <v>900</v>
      </c>
    </row>
    <row r="1502" spans="1:8" ht="13.5">
      <c r="A1502" s="636" t="str">
        <f t="shared" si="23"/>
        <v>ＦＣリーベル_13</v>
      </c>
      <c r="B1502" s="435" t="s">
        <v>3931</v>
      </c>
      <c r="C1502" s="435" t="str">
        <f>("13")</f>
        <v>13</v>
      </c>
      <c r="D1502" s="435" t="s">
        <v>901</v>
      </c>
      <c r="E1502" s="435" t="s">
        <v>3956</v>
      </c>
      <c r="F1502" s="435" t="s">
        <v>3957</v>
      </c>
      <c r="G1502" s="435">
        <v>5</v>
      </c>
      <c r="H1502" s="435" t="s">
        <v>900</v>
      </c>
    </row>
    <row r="1503" spans="1:8" ht="13.5">
      <c r="A1503" s="636" t="str">
        <f t="shared" si="23"/>
        <v>ＦＣリーベル_15</v>
      </c>
      <c r="B1503" s="435" t="s">
        <v>3931</v>
      </c>
      <c r="C1503" s="435" t="str">
        <f>("15")</f>
        <v>15</v>
      </c>
      <c r="D1503" s="435" t="s">
        <v>901</v>
      </c>
      <c r="E1503" s="435" t="s">
        <v>3958</v>
      </c>
      <c r="F1503" s="435" t="s">
        <v>3959</v>
      </c>
      <c r="G1503" s="435">
        <v>5</v>
      </c>
      <c r="H1503" s="435" t="s">
        <v>900</v>
      </c>
    </row>
    <row r="1504" spans="1:8" ht="13.5">
      <c r="A1504" s="636" t="str">
        <f t="shared" si="23"/>
        <v>ＦＣリーベル_16</v>
      </c>
      <c r="B1504" s="435" t="s">
        <v>3931</v>
      </c>
      <c r="C1504" s="435" t="str">
        <f>("16")</f>
        <v>16</v>
      </c>
      <c r="D1504" s="435" t="s">
        <v>901</v>
      </c>
      <c r="E1504" s="435" t="s">
        <v>3960</v>
      </c>
      <c r="F1504" s="435" t="s">
        <v>3961</v>
      </c>
      <c r="G1504" s="435">
        <v>3</v>
      </c>
      <c r="H1504" s="435" t="s">
        <v>900</v>
      </c>
    </row>
    <row r="1505" spans="1:8" ht="13.5">
      <c r="A1505" s="636" t="str">
        <f t="shared" si="23"/>
        <v>如水ジュニアサッカークラブ_1</v>
      </c>
      <c r="B1505" s="435" t="s">
        <v>19</v>
      </c>
      <c r="C1505" s="435" t="str">
        <f>("1")</f>
        <v>1</v>
      </c>
      <c r="D1505" s="435" t="s">
        <v>897</v>
      </c>
      <c r="E1505" s="435" t="s">
        <v>3962</v>
      </c>
      <c r="F1505" s="435" t="s">
        <v>3963</v>
      </c>
      <c r="G1505" s="435">
        <v>5</v>
      </c>
      <c r="H1505" s="435" t="s">
        <v>900</v>
      </c>
    </row>
    <row r="1506" spans="1:8" ht="13.5">
      <c r="A1506" s="636" t="str">
        <f t="shared" si="23"/>
        <v>如水ジュニアサッカークラブ_2</v>
      </c>
      <c r="B1506" s="435" t="s">
        <v>19</v>
      </c>
      <c r="C1506" s="435" t="str">
        <f>("2")</f>
        <v>2</v>
      </c>
      <c r="D1506" s="435" t="s">
        <v>908</v>
      </c>
      <c r="E1506" s="435" t="s">
        <v>3964</v>
      </c>
      <c r="F1506" s="435" t="s">
        <v>3965</v>
      </c>
      <c r="G1506" s="435">
        <v>5</v>
      </c>
      <c r="H1506" s="435" t="s">
        <v>900</v>
      </c>
    </row>
    <row r="1507" spans="1:8" ht="13.5">
      <c r="A1507" s="636" t="str">
        <f t="shared" si="23"/>
        <v>如水ジュニアサッカークラブ_3</v>
      </c>
      <c r="B1507" s="435" t="s">
        <v>19</v>
      </c>
      <c r="C1507" s="435" t="str">
        <f>("3")</f>
        <v>3</v>
      </c>
      <c r="D1507" s="435" t="s">
        <v>908</v>
      </c>
      <c r="E1507" s="435" t="s">
        <v>3966</v>
      </c>
      <c r="F1507" s="435" t="s">
        <v>3967</v>
      </c>
      <c r="G1507" s="435">
        <v>5</v>
      </c>
      <c r="H1507" s="435" t="s">
        <v>900</v>
      </c>
    </row>
    <row r="1508" spans="1:8" ht="13.5">
      <c r="A1508" s="636" t="str">
        <f t="shared" si="23"/>
        <v>如水ジュニアサッカークラブ_4</v>
      </c>
      <c r="B1508" s="435" t="s">
        <v>19</v>
      </c>
      <c r="C1508" s="435" t="str">
        <f>("4")</f>
        <v>4</v>
      </c>
      <c r="D1508" s="435" t="s">
        <v>901</v>
      </c>
      <c r="E1508" s="435" t="s">
        <v>3968</v>
      </c>
      <c r="F1508" s="435" t="s">
        <v>3969</v>
      </c>
      <c r="G1508" s="435">
        <v>4</v>
      </c>
      <c r="H1508" s="435" t="s">
        <v>900</v>
      </c>
    </row>
    <row r="1509" spans="1:8" ht="13.5">
      <c r="A1509" s="636" t="str">
        <f t="shared" si="23"/>
        <v>如水ジュニアサッカークラブ_5</v>
      </c>
      <c r="B1509" s="435" t="s">
        <v>19</v>
      </c>
      <c r="C1509" s="435" t="str">
        <f>("5")</f>
        <v>5</v>
      </c>
      <c r="D1509" s="435" t="s">
        <v>908</v>
      </c>
      <c r="E1509" s="435" t="s">
        <v>3970</v>
      </c>
      <c r="F1509" s="435" t="s">
        <v>3971</v>
      </c>
      <c r="G1509" s="435">
        <v>5</v>
      </c>
      <c r="H1509" s="435" t="s">
        <v>900</v>
      </c>
    </row>
    <row r="1510" spans="1:8" ht="13.5">
      <c r="A1510" s="636" t="str">
        <f t="shared" si="23"/>
        <v>如水ジュニアサッカークラブ_6</v>
      </c>
      <c r="B1510" s="435" t="s">
        <v>19</v>
      </c>
      <c r="C1510" s="435" t="str">
        <f>("6")</f>
        <v>6</v>
      </c>
      <c r="D1510" s="435" t="s">
        <v>908</v>
      </c>
      <c r="E1510" s="435" t="s">
        <v>3972</v>
      </c>
      <c r="F1510" s="435" t="s">
        <v>3973</v>
      </c>
      <c r="G1510" s="435">
        <v>4</v>
      </c>
      <c r="H1510" s="435" t="s">
        <v>900</v>
      </c>
    </row>
    <row r="1511" spans="1:8" ht="13.5">
      <c r="A1511" s="636" t="str">
        <f t="shared" si="23"/>
        <v>如水ジュニアサッカークラブ_7</v>
      </c>
      <c r="B1511" s="435" t="s">
        <v>19</v>
      </c>
      <c r="C1511" s="435" t="str">
        <f>("7")</f>
        <v>7</v>
      </c>
      <c r="D1511" s="435" t="s">
        <v>901</v>
      </c>
      <c r="E1511" s="435" t="s">
        <v>3974</v>
      </c>
      <c r="F1511" s="435" t="s">
        <v>3975</v>
      </c>
      <c r="G1511" s="435">
        <v>5</v>
      </c>
      <c r="H1511" s="435" t="s">
        <v>900</v>
      </c>
    </row>
    <row r="1512" spans="1:8" ht="13.5">
      <c r="A1512" s="636" t="str">
        <f t="shared" si="23"/>
        <v>如水ジュニアサッカークラブ_8</v>
      </c>
      <c r="B1512" s="435" t="s">
        <v>19</v>
      </c>
      <c r="C1512" s="435" t="str">
        <f>("8")</f>
        <v>8</v>
      </c>
      <c r="D1512" s="435" t="s">
        <v>926</v>
      </c>
      <c r="E1512" s="435" t="s">
        <v>3976</v>
      </c>
      <c r="F1512" s="435" t="s">
        <v>3977</v>
      </c>
      <c r="G1512" s="435">
        <v>4</v>
      </c>
      <c r="H1512" s="435" t="s">
        <v>900</v>
      </c>
    </row>
    <row r="1513" spans="1:8" ht="13.5">
      <c r="A1513" s="636" t="str">
        <f t="shared" si="23"/>
        <v>如水ジュニアサッカークラブ_9</v>
      </c>
      <c r="B1513" s="435" t="s">
        <v>19</v>
      </c>
      <c r="C1513" s="435" t="str">
        <f>("9")</f>
        <v>9</v>
      </c>
      <c r="D1513" s="435" t="s">
        <v>926</v>
      </c>
      <c r="E1513" s="435" t="s">
        <v>3978</v>
      </c>
      <c r="F1513" s="435" t="s">
        <v>3979</v>
      </c>
      <c r="G1513" s="435">
        <v>5</v>
      </c>
      <c r="H1513" s="435" t="s">
        <v>900</v>
      </c>
    </row>
    <row r="1514" spans="1:8" ht="13.5">
      <c r="A1514" s="636" t="str">
        <f t="shared" si="23"/>
        <v>如水ジュニアサッカークラブ_10</v>
      </c>
      <c r="B1514" s="435" t="s">
        <v>19</v>
      </c>
      <c r="C1514" s="435" t="str">
        <f>("10")</f>
        <v>10</v>
      </c>
      <c r="D1514" s="435" t="s">
        <v>901</v>
      </c>
      <c r="E1514" s="435" t="s">
        <v>3980</v>
      </c>
      <c r="F1514" s="435" t="s">
        <v>3981</v>
      </c>
      <c r="G1514" s="435">
        <v>5</v>
      </c>
      <c r="H1514" s="435" t="s">
        <v>900</v>
      </c>
    </row>
    <row r="1515" spans="1:8" ht="13.5">
      <c r="A1515" s="636" t="str">
        <f t="shared" si="23"/>
        <v>如水ジュニアサッカークラブ_11</v>
      </c>
      <c r="B1515" s="435" t="s">
        <v>19</v>
      </c>
      <c r="C1515" s="435" t="str">
        <f>("11")</f>
        <v>11</v>
      </c>
      <c r="D1515" s="435" t="s">
        <v>901</v>
      </c>
      <c r="E1515" s="435" t="s">
        <v>3982</v>
      </c>
      <c r="F1515" s="435" t="s">
        <v>3983</v>
      </c>
      <c r="G1515" s="435">
        <v>4</v>
      </c>
      <c r="H1515" s="435" t="s">
        <v>900</v>
      </c>
    </row>
    <row r="1516" spans="1:8" ht="13.5">
      <c r="A1516" s="636" t="str">
        <f t="shared" si="23"/>
        <v>如水ジュニアサッカークラブ_12</v>
      </c>
      <c r="B1516" s="435" t="s">
        <v>19</v>
      </c>
      <c r="C1516" s="435" t="str">
        <f>("12")</f>
        <v>12</v>
      </c>
      <c r="D1516" s="435" t="s">
        <v>897</v>
      </c>
      <c r="E1516" s="435" t="s">
        <v>3984</v>
      </c>
      <c r="F1516" s="435" t="s">
        <v>3985</v>
      </c>
      <c r="G1516" s="435">
        <v>4</v>
      </c>
      <c r="H1516" s="435" t="s">
        <v>900</v>
      </c>
    </row>
    <row r="1517" spans="1:9" ht="13.5">
      <c r="A1517" s="636" t="str">
        <f t="shared" si="23"/>
        <v>如水ジュニアサッカークラブ_13</v>
      </c>
      <c r="B1517" s="435" t="s">
        <v>19</v>
      </c>
      <c r="C1517" s="435" t="str">
        <f>("13")</f>
        <v>13</v>
      </c>
      <c r="D1517" s="435" t="s">
        <v>901</v>
      </c>
      <c r="E1517" s="435" t="s">
        <v>3986</v>
      </c>
      <c r="F1517" s="435" t="s">
        <v>3987</v>
      </c>
      <c r="G1517" s="435">
        <v>5</v>
      </c>
      <c r="H1517" s="435" t="s">
        <v>900</v>
      </c>
      <c r="I1517" s="435" t="s">
        <v>15</v>
      </c>
    </row>
    <row r="1518" spans="1:8" ht="13.5">
      <c r="A1518" s="636" t="str">
        <f t="shared" si="23"/>
        <v>如水ジュニアサッカークラブ_14</v>
      </c>
      <c r="B1518" s="435" t="s">
        <v>19</v>
      </c>
      <c r="C1518" s="435" t="str">
        <f>("14")</f>
        <v>14</v>
      </c>
      <c r="D1518" s="435" t="s">
        <v>926</v>
      </c>
      <c r="E1518" s="435" t="s">
        <v>3988</v>
      </c>
      <c r="F1518" s="435" t="s">
        <v>3989</v>
      </c>
      <c r="G1518" s="435">
        <v>4</v>
      </c>
      <c r="H1518" s="435" t="s">
        <v>900</v>
      </c>
    </row>
    <row r="1519" spans="1:8" ht="13.5">
      <c r="A1519" s="636" t="str">
        <f t="shared" si="23"/>
        <v>如水ジュニアサッカークラブ_15</v>
      </c>
      <c r="B1519" s="435" t="s">
        <v>19</v>
      </c>
      <c r="C1519" s="435" t="str">
        <f>("15")</f>
        <v>15</v>
      </c>
      <c r="D1519" s="435" t="s">
        <v>908</v>
      </c>
      <c r="E1519" s="435" t="s">
        <v>3990</v>
      </c>
      <c r="F1519" s="435" t="s">
        <v>3991</v>
      </c>
      <c r="G1519" s="435">
        <v>4</v>
      </c>
      <c r="H1519" s="435" t="s">
        <v>900</v>
      </c>
    </row>
    <row r="1520" spans="1:8" ht="13.5">
      <c r="A1520" s="636" t="str">
        <f t="shared" si="23"/>
        <v>如水ジュニアサッカークラブ_16</v>
      </c>
      <c r="B1520" s="435" t="s">
        <v>19</v>
      </c>
      <c r="C1520" s="435" t="str">
        <f>("16")</f>
        <v>16</v>
      </c>
      <c r="D1520" s="435" t="s">
        <v>908</v>
      </c>
      <c r="E1520" s="435" t="s">
        <v>3992</v>
      </c>
      <c r="F1520" s="435" t="s">
        <v>3993</v>
      </c>
      <c r="G1520" s="435">
        <v>4</v>
      </c>
      <c r="H1520" s="435" t="s">
        <v>900</v>
      </c>
    </row>
    <row r="1521" spans="1:8" ht="13.5">
      <c r="A1521" s="636" t="str">
        <f t="shared" si="23"/>
        <v>ａｎｉｍｏｓｅｌｅｃｔ　ｆｏｏｔｂａｌｌ　ｃｌｕｂ　Ｕ－１２_1</v>
      </c>
      <c r="B1521" s="435" t="s">
        <v>289</v>
      </c>
      <c r="C1521" s="435" t="str">
        <f>("1")</f>
        <v>1</v>
      </c>
      <c r="D1521" s="435" t="s">
        <v>897</v>
      </c>
      <c r="E1521" s="435" t="s">
        <v>3994</v>
      </c>
      <c r="F1521" s="435" t="s">
        <v>3995</v>
      </c>
      <c r="G1521" s="435">
        <v>5</v>
      </c>
      <c r="H1521" s="435" t="s">
        <v>900</v>
      </c>
    </row>
    <row r="1522" spans="1:8" ht="13.5">
      <c r="A1522" s="636" t="str">
        <f t="shared" si="23"/>
        <v>ａｎｉｍｏｓｅｌｅｃｔ　ｆｏｏｔｂａｌｌ　ｃｌｕｂ　Ｕ－１２_2</v>
      </c>
      <c r="B1522" s="435" t="s">
        <v>289</v>
      </c>
      <c r="C1522" s="435" t="str">
        <f>("2")</f>
        <v>2</v>
      </c>
      <c r="D1522" s="435" t="s">
        <v>908</v>
      </c>
      <c r="E1522" s="435" t="s">
        <v>3996</v>
      </c>
      <c r="F1522" s="435" t="s">
        <v>3997</v>
      </c>
      <c r="G1522" s="435">
        <v>5</v>
      </c>
      <c r="H1522" s="435" t="s">
        <v>900</v>
      </c>
    </row>
    <row r="1523" spans="1:10" ht="13.5">
      <c r="A1523" s="636" t="str">
        <f t="shared" si="23"/>
        <v>ａｎｉｍｏｓｅｌｅｃｔ　ｆｏｏｔｂａｌｌ　ｃｌｕｂ　Ｕ－１２_3</v>
      </c>
      <c r="B1523" s="435" t="s">
        <v>289</v>
      </c>
      <c r="C1523" s="435" t="str">
        <f>("3")</f>
        <v>3</v>
      </c>
      <c r="D1523" s="435" t="s">
        <v>908</v>
      </c>
      <c r="E1523" s="435" t="s">
        <v>3998</v>
      </c>
      <c r="F1523" s="435" t="s">
        <v>3999</v>
      </c>
      <c r="G1523" s="435">
        <v>5</v>
      </c>
      <c r="H1523" s="435" t="s">
        <v>900</v>
      </c>
      <c r="J1523" s="435" t="s">
        <v>354</v>
      </c>
    </row>
    <row r="1524" spans="1:9" ht="13.5">
      <c r="A1524" s="636" t="str">
        <f t="shared" si="23"/>
        <v>ａｎｉｍｏｓｅｌｅｃｔ　ｆｏｏｔｂａｌｌ　ｃｌｕｂ　Ｕ－１２_5</v>
      </c>
      <c r="B1524" s="435" t="s">
        <v>289</v>
      </c>
      <c r="C1524" s="435" t="str">
        <f>("5")</f>
        <v>5</v>
      </c>
      <c r="D1524" s="435" t="s">
        <v>908</v>
      </c>
      <c r="E1524" s="435" t="s">
        <v>4000</v>
      </c>
      <c r="F1524" s="435" t="s">
        <v>4001</v>
      </c>
      <c r="G1524" s="435">
        <v>5</v>
      </c>
      <c r="H1524" s="435" t="s">
        <v>900</v>
      </c>
      <c r="I1524" s="435" t="s">
        <v>15</v>
      </c>
    </row>
    <row r="1525" spans="1:8" ht="13.5">
      <c r="A1525" s="636" t="str">
        <f t="shared" si="23"/>
        <v>ａｎｉｍｏｓｅｌｅｃｔ　ｆｏｏｔｂａｌｌ　ｃｌｕｂ　Ｕ－１２_6</v>
      </c>
      <c r="B1525" s="435" t="s">
        <v>289</v>
      </c>
      <c r="C1525" s="435" t="str">
        <f>("6")</f>
        <v>6</v>
      </c>
      <c r="D1525" s="435" t="s">
        <v>901</v>
      </c>
      <c r="E1525" s="435" t="s">
        <v>4002</v>
      </c>
      <c r="F1525" s="435" t="s">
        <v>4003</v>
      </c>
      <c r="G1525" s="435">
        <v>3</v>
      </c>
      <c r="H1525" s="435" t="s">
        <v>900</v>
      </c>
    </row>
    <row r="1526" spans="1:8" ht="13.5">
      <c r="A1526" s="636" t="str">
        <f t="shared" si="23"/>
        <v>ａｎｉｍｏｓｅｌｅｃｔ　ｆｏｏｔｂａｌｌ　ｃｌｕｂ　Ｕ－１２_7</v>
      </c>
      <c r="B1526" s="435" t="s">
        <v>289</v>
      </c>
      <c r="C1526" s="435" t="str">
        <f>("7")</f>
        <v>7</v>
      </c>
      <c r="D1526" s="435" t="s">
        <v>908</v>
      </c>
      <c r="E1526" s="435" t="s">
        <v>4004</v>
      </c>
      <c r="F1526" s="435" t="s">
        <v>4005</v>
      </c>
      <c r="G1526" s="435">
        <v>5</v>
      </c>
      <c r="H1526" s="435" t="s">
        <v>900</v>
      </c>
    </row>
    <row r="1527" spans="1:8" ht="13.5">
      <c r="A1527" s="636" t="str">
        <f t="shared" si="23"/>
        <v>ａｎｉｍｏｓｅｌｅｃｔ　ｆｏｏｔｂａｌｌ　ｃｌｕｂ　Ｕ－１２_8</v>
      </c>
      <c r="B1527" s="435" t="s">
        <v>289</v>
      </c>
      <c r="C1527" s="435" t="str">
        <f>("8")</f>
        <v>8</v>
      </c>
      <c r="D1527" s="435" t="s">
        <v>901</v>
      </c>
      <c r="E1527" s="435" t="s">
        <v>4006</v>
      </c>
      <c r="F1527" s="435" t="s">
        <v>4007</v>
      </c>
      <c r="G1527" s="435">
        <v>3</v>
      </c>
      <c r="H1527" s="435" t="s">
        <v>900</v>
      </c>
    </row>
    <row r="1528" spans="1:8" ht="13.5">
      <c r="A1528" s="636" t="str">
        <f t="shared" si="23"/>
        <v>ａｎｉｍｏｓｅｌｅｃｔ　ｆｏｏｔｂａｌｌ　ｃｌｕｂ　Ｕ－１２_10</v>
      </c>
      <c r="B1528" s="435" t="s">
        <v>289</v>
      </c>
      <c r="C1528" s="435" t="str">
        <f>("10")</f>
        <v>10</v>
      </c>
      <c r="D1528" s="435" t="s">
        <v>901</v>
      </c>
      <c r="E1528" s="435" t="s">
        <v>4008</v>
      </c>
      <c r="F1528" s="435" t="s">
        <v>4009</v>
      </c>
      <c r="G1528" s="435">
        <v>3</v>
      </c>
      <c r="H1528" s="435" t="s">
        <v>900</v>
      </c>
    </row>
    <row r="1529" spans="1:8" ht="13.5">
      <c r="A1529" s="636" t="str">
        <f t="shared" si="23"/>
        <v>ａｎｉｍｏｓｅｌｅｃｔ　ｆｏｏｔｂａｌｌ　ｃｌｕｂ　Ｕ－１２_11</v>
      </c>
      <c r="B1529" s="435" t="s">
        <v>289</v>
      </c>
      <c r="C1529" s="435" t="str">
        <f>("11")</f>
        <v>11</v>
      </c>
      <c r="D1529" s="435" t="s">
        <v>926</v>
      </c>
      <c r="E1529" s="435" t="s">
        <v>4010</v>
      </c>
      <c r="F1529" s="435" t="s">
        <v>4011</v>
      </c>
      <c r="G1529" s="435">
        <v>2</v>
      </c>
      <c r="H1529" s="435" t="s">
        <v>900</v>
      </c>
    </row>
    <row r="1530" spans="1:8" ht="13.5">
      <c r="A1530" s="636" t="str">
        <f t="shared" si="23"/>
        <v>ａｎｉｍｏｓｅｌｅｃｔ　ｆｏｏｔｂａｌｌ　ｃｌｕｂ　Ｕ－１２_12</v>
      </c>
      <c r="B1530" s="435" t="s">
        <v>289</v>
      </c>
      <c r="C1530" s="435" t="str">
        <f>("12")</f>
        <v>12</v>
      </c>
      <c r="D1530" s="435" t="s">
        <v>908</v>
      </c>
      <c r="E1530" s="435" t="s">
        <v>4012</v>
      </c>
      <c r="F1530" s="435" t="s">
        <v>4013</v>
      </c>
      <c r="G1530" s="435">
        <v>5</v>
      </c>
      <c r="H1530" s="435" t="s">
        <v>900</v>
      </c>
    </row>
    <row r="1531" spans="1:8" ht="13.5">
      <c r="A1531" s="636" t="str">
        <f t="shared" si="23"/>
        <v>ａｎｉｍｏｓｅｌｅｃｔ　ｆｏｏｔｂａｌｌ　ｃｌｕｂ　Ｕ－１２_13</v>
      </c>
      <c r="B1531" s="435" t="s">
        <v>289</v>
      </c>
      <c r="C1531" s="435" t="str">
        <f>("13")</f>
        <v>13</v>
      </c>
      <c r="D1531" s="435" t="s">
        <v>908</v>
      </c>
      <c r="E1531" s="435" t="s">
        <v>4014</v>
      </c>
      <c r="F1531" s="435" t="s">
        <v>4015</v>
      </c>
      <c r="G1531" s="435">
        <v>5</v>
      </c>
      <c r="H1531" s="435" t="s">
        <v>900</v>
      </c>
    </row>
    <row r="1532" spans="1:8" ht="13.5">
      <c r="A1532" s="636" t="str">
        <f t="shared" si="23"/>
        <v>ＦＣ．ＲＥ．ＳＴＡＲＴ　_2</v>
      </c>
      <c r="B1532" s="435" t="s">
        <v>1000</v>
      </c>
      <c r="C1532" s="435" t="str">
        <f>("2")</f>
        <v>2</v>
      </c>
      <c r="D1532" s="435" t="s">
        <v>926</v>
      </c>
      <c r="E1532" s="435" t="s">
        <v>4016</v>
      </c>
      <c r="F1532" s="435" t="s">
        <v>4017</v>
      </c>
      <c r="G1532" s="435">
        <v>2</v>
      </c>
      <c r="H1532" s="435" t="s">
        <v>900</v>
      </c>
    </row>
    <row r="1533" spans="1:8" ht="13.5">
      <c r="A1533" s="636" t="str">
        <f t="shared" si="23"/>
        <v>ＦＣ．ＲＥ．ＳＴＡＲＴ　_3</v>
      </c>
      <c r="B1533" s="435" t="s">
        <v>1000</v>
      </c>
      <c r="C1533" s="435" t="str">
        <f>("3")</f>
        <v>3</v>
      </c>
      <c r="D1533" s="435" t="s">
        <v>901</v>
      </c>
      <c r="E1533" s="435" t="s">
        <v>4018</v>
      </c>
      <c r="F1533" s="435" t="s">
        <v>4019</v>
      </c>
      <c r="G1533" s="435">
        <v>3</v>
      </c>
      <c r="H1533" s="435" t="s">
        <v>900</v>
      </c>
    </row>
    <row r="1534" spans="1:8" ht="13.5">
      <c r="A1534" s="636" t="str">
        <f t="shared" si="23"/>
        <v>ＦＣ．ＲＥ．ＳＴＡＲＴ　_4</v>
      </c>
      <c r="B1534" s="435" t="s">
        <v>1000</v>
      </c>
      <c r="C1534" s="435" t="str">
        <f>("4")</f>
        <v>4</v>
      </c>
      <c r="D1534" s="435" t="s">
        <v>908</v>
      </c>
      <c r="E1534" s="435" t="s">
        <v>4020</v>
      </c>
      <c r="F1534" s="435" t="s">
        <v>4021</v>
      </c>
      <c r="G1534" s="435">
        <v>4</v>
      </c>
      <c r="H1534" s="435" t="s">
        <v>900</v>
      </c>
    </row>
    <row r="1535" spans="1:8" ht="13.5">
      <c r="A1535" s="636" t="str">
        <f t="shared" si="23"/>
        <v>ＦＣ．ＲＥ．ＳＴＡＲＴ　_5</v>
      </c>
      <c r="B1535" s="435" t="s">
        <v>1000</v>
      </c>
      <c r="C1535" s="435" t="str">
        <f>("5")</f>
        <v>5</v>
      </c>
      <c r="D1535" s="435" t="s">
        <v>901</v>
      </c>
      <c r="E1535" s="435" t="s">
        <v>4022</v>
      </c>
      <c r="F1535" s="435" t="s">
        <v>4023</v>
      </c>
      <c r="G1535" s="435">
        <v>4</v>
      </c>
      <c r="H1535" s="435" t="s">
        <v>900</v>
      </c>
    </row>
    <row r="1536" spans="1:8" ht="13.5">
      <c r="A1536" s="636" t="str">
        <f t="shared" si="23"/>
        <v>ＦＣ．ＲＥ．ＳＴＡＲＴ　_6</v>
      </c>
      <c r="B1536" s="435" t="s">
        <v>1000</v>
      </c>
      <c r="C1536" s="435" t="str">
        <f>("6")</f>
        <v>6</v>
      </c>
      <c r="D1536" s="435" t="s">
        <v>901</v>
      </c>
      <c r="E1536" s="435" t="s">
        <v>4024</v>
      </c>
      <c r="F1536" s="435" t="s">
        <v>2423</v>
      </c>
      <c r="G1536" s="435">
        <v>4</v>
      </c>
      <c r="H1536" s="435" t="s">
        <v>900</v>
      </c>
    </row>
    <row r="1537" spans="1:8" ht="13.5">
      <c r="A1537" s="636" t="str">
        <f aca="true" t="shared" si="24" ref="A1537:A1555">CONCATENATE(B1537,"_",C1537)</f>
        <v>ＦＣ．ＲＥ．ＳＴＡＲＴ　_7</v>
      </c>
      <c r="B1537" s="435" t="s">
        <v>1000</v>
      </c>
      <c r="C1537" s="435" t="str">
        <f>("7")</f>
        <v>7</v>
      </c>
      <c r="D1537" s="435" t="s">
        <v>901</v>
      </c>
      <c r="E1537" s="435" t="s">
        <v>4025</v>
      </c>
      <c r="F1537" s="435" t="s">
        <v>4026</v>
      </c>
      <c r="G1537" s="435">
        <v>4</v>
      </c>
      <c r="H1537" s="435" t="s">
        <v>900</v>
      </c>
    </row>
    <row r="1538" spans="1:10" ht="13.5">
      <c r="A1538" s="636" t="str">
        <f t="shared" si="24"/>
        <v>ＦＣ．ＲＥ．ＳＴＡＲＴ　_8</v>
      </c>
      <c r="B1538" s="435" t="s">
        <v>1000</v>
      </c>
      <c r="C1538" s="435" t="str">
        <f>("8")</f>
        <v>8</v>
      </c>
      <c r="D1538" s="435" t="s">
        <v>901</v>
      </c>
      <c r="E1538" s="435" t="s">
        <v>4027</v>
      </c>
      <c r="F1538" s="435" t="s">
        <v>4028</v>
      </c>
      <c r="G1538" s="435">
        <v>4</v>
      </c>
      <c r="H1538" s="435" t="s">
        <v>900</v>
      </c>
      <c r="J1538" s="435" t="s">
        <v>4029</v>
      </c>
    </row>
    <row r="1539" spans="1:8" ht="13.5">
      <c r="A1539" s="636" t="str">
        <f t="shared" si="24"/>
        <v>ＦＣ．ＲＥ．ＳＴＡＲＴ　_9</v>
      </c>
      <c r="B1539" s="435" t="s">
        <v>1000</v>
      </c>
      <c r="C1539" s="435" t="str">
        <f>("9")</f>
        <v>9</v>
      </c>
      <c r="D1539" s="435" t="s">
        <v>908</v>
      </c>
      <c r="E1539" s="435" t="s">
        <v>4030</v>
      </c>
      <c r="F1539" s="435" t="s">
        <v>4031</v>
      </c>
      <c r="G1539" s="435">
        <v>4</v>
      </c>
      <c r="H1539" s="435" t="s">
        <v>900</v>
      </c>
    </row>
    <row r="1540" spans="1:10" ht="13.5">
      <c r="A1540" s="636" t="str">
        <f t="shared" si="24"/>
        <v>ＦＣ．ＲＥ．ＳＴＡＲＴ　_10</v>
      </c>
      <c r="B1540" s="435" t="s">
        <v>1000</v>
      </c>
      <c r="C1540" s="435" t="str">
        <f>("10")</f>
        <v>10</v>
      </c>
      <c r="D1540" s="435" t="s">
        <v>908</v>
      </c>
      <c r="E1540" s="435" t="s">
        <v>4032</v>
      </c>
      <c r="F1540" s="435" t="s">
        <v>4033</v>
      </c>
      <c r="G1540" s="435">
        <v>5</v>
      </c>
      <c r="H1540" s="435" t="s">
        <v>900</v>
      </c>
      <c r="I1540" s="435" t="s">
        <v>15</v>
      </c>
      <c r="J1540" s="435" t="s">
        <v>4029</v>
      </c>
    </row>
    <row r="1541" spans="1:8" ht="13.5">
      <c r="A1541" s="636" t="str">
        <f t="shared" si="24"/>
        <v>ＦＣ．ＲＥ．ＳＴＡＲＴ　_11</v>
      </c>
      <c r="B1541" s="435" t="s">
        <v>1000</v>
      </c>
      <c r="C1541" s="435" t="str">
        <f>("11")</f>
        <v>11</v>
      </c>
      <c r="D1541" s="435" t="s">
        <v>901</v>
      </c>
      <c r="E1541" s="435" t="s">
        <v>4034</v>
      </c>
      <c r="F1541" s="435" t="s">
        <v>4035</v>
      </c>
      <c r="G1541" s="435">
        <v>4</v>
      </c>
      <c r="H1541" s="435" t="s">
        <v>900</v>
      </c>
    </row>
    <row r="1542" spans="1:8" ht="13.5">
      <c r="A1542" s="636" t="str">
        <f t="shared" si="24"/>
        <v>ＦＣ．ＲＥ．ＳＴＡＲＴ　_12</v>
      </c>
      <c r="B1542" s="435" t="s">
        <v>1000</v>
      </c>
      <c r="C1542" s="435" t="str">
        <f>("12")</f>
        <v>12</v>
      </c>
      <c r="D1542" s="435" t="s">
        <v>926</v>
      </c>
      <c r="E1542" s="435" t="s">
        <v>4036</v>
      </c>
      <c r="F1542" s="435" t="s">
        <v>4037</v>
      </c>
      <c r="G1542" s="435">
        <v>3</v>
      </c>
      <c r="H1542" s="435" t="s">
        <v>900</v>
      </c>
    </row>
    <row r="1543" spans="1:8" ht="13.5">
      <c r="A1543" s="636" t="str">
        <f t="shared" si="24"/>
        <v>ＦＣ．ＲＥ．ＳＴＡＲＴ　_13</v>
      </c>
      <c r="B1543" s="435" t="s">
        <v>1000</v>
      </c>
      <c r="C1543" s="435" t="str">
        <f>("13")</f>
        <v>13</v>
      </c>
      <c r="D1543" s="435" t="s">
        <v>897</v>
      </c>
      <c r="E1543" s="435" t="s">
        <v>4038</v>
      </c>
      <c r="F1543" s="435" t="s">
        <v>4039</v>
      </c>
      <c r="G1543" s="435">
        <v>5</v>
      </c>
      <c r="H1543" s="435" t="s">
        <v>900</v>
      </c>
    </row>
    <row r="1544" spans="1:8" ht="13.5">
      <c r="A1544" s="636" t="str">
        <f t="shared" si="24"/>
        <v>ＦＣ．ＲＥ．ＳＴＡＲＴ　_14</v>
      </c>
      <c r="B1544" s="435" t="s">
        <v>1000</v>
      </c>
      <c r="C1544" s="435" t="str">
        <f>("14")</f>
        <v>14</v>
      </c>
      <c r="D1544" s="435" t="s">
        <v>926</v>
      </c>
      <c r="E1544" s="435" t="s">
        <v>4040</v>
      </c>
      <c r="F1544" s="435" t="s">
        <v>4041</v>
      </c>
      <c r="G1544" s="435">
        <v>4</v>
      </c>
      <c r="H1544" s="435" t="s">
        <v>900</v>
      </c>
    </row>
    <row r="1545" spans="1:8" ht="13.5">
      <c r="A1545" s="636" t="str">
        <f t="shared" si="24"/>
        <v>ＦＣ．ＲＥ．ＳＴＡＲＴ　_15</v>
      </c>
      <c r="B1545" s="435" t="s">
        <v>1000</v>
      </c>
      <c r="C1545" s="435" t="str">
        <f>("15")</f>
        <v>15</v>
      </c>
      <c r="D1545" s="435" t="s">
        <v>897</v>
      </c>
      <c r="E1545" s="435" t="s">
        <v>4042</v>
      </c>
      <c r="F1545" s="435" t="s">
        <v>4043</v>
      </c>
      <c r="G1545" s="435">
        <v>4</v>
      </c>
      <c r="H1545" s="435" t="s">
        <v>900</v>
      </c>
    </row>
    <row r="1546" spans="1:8" ht="13.5">
      <c r="A1546" s="636" t="str">
        <f t="shared" si="24"/>
        <v>彦陽ジュニアサッカークラブ_1</v>
      </c>
      <c r="B1546" s="435" t="s">
        <v>4044</v>
      </c>
      <c r="C1546" s="435" t="str">
        <f>("1")</f>
        <v>1</v>
      </c>
      <c r="D1546" s="435" t="s">
        <v>897</v>
      </c>
      <c r="E1546" s="435" t="s">
        <v>4045</v>
      </c>
      <c r="F1546" s="435" t="s">
        <v>4046</v>
      </c>
      <c r="G1546" s="435">
        <v>5</v>
      </c>
      <c r="H1546" s="435" t="s">
        <v>900</v>
      </c>
    </row>
    <row r="1547" spans="1:9" ht="13.5">
      <c r="A1547" s="636" t="str">
        <f t="shared" si="24"/>
        <v>彦陽ジュニアサッカークラブ_2</v>
      </c>
      <c r="B1547" s="435" t="s">
        <v>4044</v>
      </c>
      <c r="C1547" s="435" t="str">
        <f>("2")</f>
        <v>2</v>
      </c>
      <c r="D1547" s="435" t="s">
        <v>901</v>
      </c>
      <c r="E1547" s="435" t="s">
        <v>4047</v>
      </c>
      <c r="F1547" s="435" t="s">
        <v>4048</v>
      </c>
      <c r="G1547" s="435">
        <v>5</v>
      </c>
      <c r="H1547" s="435" t="s">
        <v>900</v>
      </c>
      <c r="I1547" s="435" t="s">
        <v>15</v>
      </c>
    </row>
    <row r="1548" spans="1:8" ht="13.5">
      <c r="A1548" s="636" t="str">
        <f t="shared" si="24"/>
        <v>彦陽ジュニアサッカークラブ_13</v>
      </c>
      <c r="B1548" s="435" t="s">
        <v>4044</v>
      </c>
      <c r="C1548" s="435" t="str">
        <f>("13")</f>
        <v>13</v>
      </c>
      <c r="D1548" s="435" t="s">
        <v>908</v>
      </c>
      <c r="E1548" s="435" t="s">
        <v>4049</v>
      </c>
      <c r="F1548" s="435" t="s">
        <v>4050</v>
      </c>
      <c r="G1548" s="435">
        <v>4</v>
      </c>
      <c r="H1548" s="435" t="s">
        <v>900</v>
      </c>
    </row>
    <row r="1549" spans="1:8" ht="13.5">
      <c r="A1549" s="636" t="str">
        <f t="shared" si="24"/>
        <v>彦陽ジュニアサッカークラブ_14</v>
      </c>
      <c r="B1549" s="435" t="s">
        <v>4044</v>
      </c>
      <c r="C1549" s="435" t="str">
        <f>("14")</f>
        <v>14</v>
      </c>
      <c r="D1549" s="435" t="s">
        <v>908</v>
      </c>
      <c r="E1549" s="435" t="s">
        <v>4051</v>
      </c>
      <c r="F1549" s="435" t="s">
        <v>4052</v>
      </c>
      <c r="G1549" s="435">
        <v>4</v>
      </c>
      <c r="H1549" s="435" t="s">
        <v>900</v>
      </c>
    </row>
    <row r="1550" spans="1:8" ht="13.5">
      <c r="A1550" s="636" t="str">
        <f t="shared" si="24"/>
        <v>彦陽ジュニアサッカークラブ_16</v>
      </c>
      <c r="B1550" s="435" t="s">
        <v>4044</v>
      </c>
      <c r="C1550" s="435" t="str">
        <f>("16")</f>
        <v>16</v>
      </c>
      <c r="D1550" s="435" t="s">
        <v>908</v>
      </c>
      <c r="E1550" s="435" t="s">
        <v>4053</v>
      </c>
      <c r="F1550" s="435" t="s">
        <v>4054</v>
      </c>
      <c r="G1550" s="435">
        <v>5</v>
      </c>
      <c r="H1550" s="435" t="s">
        <v>900</v>
      </c>
    </row>
    <row r="1551" spans="1:8" ht="13.5">
      <c r="A1551" s="636" t="str">
        <f t="shared" si="24"/>
        <v>彦陽ジュニアサッカークラブ_18</v>
      </c>
      <c r="B1551" s="435" t="s">
        <v>4044</v>
      </c>
      <c r="C1551" s="435" t="str">
        <f>("18")</f>
        <v>18</v>
      </c>
      <c r="D1551" s="435" t="s">
        <v>901</v>
      </c>
      <c r="E1551" s="435" t="s">
        <v>4055</v>
      </c>
      <c r="F1551" s="435" t="s">
        <v>4056</v>
      </c>
      <c r="G1551" s="435">
        <v>4</v>
      </c>
      <c r="H1551" s="435" t="s">
        <v>900</v>
      </c>
    </row>
    <row r="1552" spans="1:8" ht="13.5">
      <c r="A1552" s="636" t="str">
        <f t="shared" si="24"/>
        <v>彦陽ジュニアサッカークラブ_19</v>
      </c>
      <c r="B1552" s="435" t="s">
        <v>4044</v>
      </c>
      <c r="C1552" s="435" t="str">
        <f>("19")</f>
        <v>19</v>
      </c>
      <c r="D1552" s="435" t="s">
        <v>908</v>
      </c>
      <c r="E1552" s="435" t="s">
        <v>4057</v>
      </c>
      <c r="F1552" s="435" t="s">
        <v>4058</v>
      </c>
      <c r="G1552" s="435">
        <v>3</v>
      </c>
      <c r="H1552" s="435" t="s">
        <v>900</v>
      </c>
    </row>
    <row r="1553" spans="1:8" ht="13.5">
      <c r="A1553" s="636" t="str">
        <f t="shared" si="24"/>
        <v>彦陽ジュニアサッカークラブ_20</v>
      </c>
      <c r="B1553" s="435" t="s">
        <v>4044</v>
      </c>
      <c r="C1553" s="435" t="str">
        <f>("20")</f>
        <v>20</v>
      </c>
      <c r="D1553" s="435" t="s">
        <v>926</v>
      </c>
      <c r="E1553" s="435" t="s">
        <v>4059</v>
      </c>
      <c r="F1553" s="435" t="s">
        <v>4060</v>
      </c>
      <c r="G1553" s="435">
        <v>3</v>
      </c>
      <c r="H1553" s="435" t="s">
        <v>900</v>
      </c>
    </row>
    <row r="1554" spans="1:8" ht="13.5">
      <c r="A1554" s="636" t="str">
        <f t="shared" si="24"/>
        <v>彦陽ジュニアサッカークラブ_23</v>
      </c>
      <c r="B1554" s="435" t="s">
        <v>4044</v>
      </c>
      <c r="C1554" s="435" t="str">
        <f>("23")</f>
        <v>23</v>
      </c>
      <c r="D1554" s="435" t="s">
        <v>926</v>
      </c>
      <c r="E1554" s="435" t="s">
        <v>4061</v>
      </c>
      <c r="F1554" s="435" t="s">
        <v>4062</v>
      </c>
      <c r="G1554" s="435">
        <v>3</v>
      </c>
      <c r="H1554" s="435" t="s">
        <v>900</v>
      </c>
    </row>
    <row r="1555" spans="1:8" ht="13.5">
      <c r="A1555" s="636" t="str">
        <f t="shared" si="24"/>
        <v>彦陽ジュニアサッカークラブ_25</v>
      </c>
      <c r="B1555" s="435" t="s">
        <v>4044</v>
      </c>
      <c r="C1555" s="435" t="str">
        <f>("25")</f>
        <v>25</v>
      </c>
      <c r="D1555" s="435" t="s">
        <v>901</v>
      </c>
      <c r="E1555" s="435" t="s">
        <v>4063</v>
      </c>
      <c r="F1555" s="435" t="s">
        <v>4064</v>
      </c>
      <c r="G1555" s="435">
        <v>3</v>
      </c>
      <c r="H1555" s="435" t="s">
        <v>900</v>
      </c>
    </row>
  </sheetData>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0"/>
  </sheetPr>
  <dimension ref="A1:K2984"/>
  <sheetViews>
    <sheetView workbookViewId="0" topLeftCell="A1">
      <selection activeCell="I12" sqref="I12"/>
    </sheetView>
  </sheetViews>
  <sheetFormatPr defaultColWidth="9.00390625" defaultRowHeight="13.5"/>
  <cols>
    <col min="1" max="7" width="9.50390625" style="435" customWidth="1"/>
    <col min="8" max="8" width="9.00390625" style="638" customWidth="1"/>
    <col min="9" max="9" width="10.125" style="638" bestFit="1" customWidth="1"/>
    <col min="10" max="10" width="9.00390625" style="638" customWidth="1"/>
    <col min="11" max="11" width="15.125" style="638" bestFit="1" customWidth="1"/>
    <col min="12" max="16384" width="9.00390625" style="638" customWidth="1"/>
  </cols>
  <sheetData>
    <row r="1" spans="1:11" ht="13.5">
      <c r="A1" s="435" t="s">
        <v>4065</v>
      </c>
      <c r="B1" s="435" t="s">
        <v>572</v>
      </c>
      <c r="C1" s="435" t="s">
        <v>4066</v>
      </c>
      <c r="D1" s="435" t="s">
        <v>4067</v>
      </c>
      <c r="E1" s="435" t="s">
        <v>4068</v>
      </c>
      <c r="F1" s="435" t="s">
        <v>4069</v>
      </c>
      <c r="G1" s="435" t="s">
        <v>4070</v>
      </c>
      <c r="I1" s="638" t="s">
        <v>4071</v>
      </c>
      <c r="K1" s="638" t="s">
        <v>4072</v>
      </c>
    </row>
    <row r="2" spans="1:11" ht="13.5">
      <c r="A2" s="435" t="s">
        <v>4073</v>
      </c>
      <c r="B2" s="435" t="s">
        <v>4074</v>
      </c>
      <c r="C2" s="435" t="s">
        <v>4075</v>
      </c>
      <c r="D2" s="435" t="s">
        <v>4076</v>
      </c>
      <c r="E2" s="435" t="s">
        <v>4077</v>
      </c>
      <c r="F2" s="435" t="s">
        <v>4078</v>
      </c>
      <c r="I2" s="638" t="s">
        <v>575</v>
      </c>
      <c r="K2" s="638" t="s">
        <v>579</v>
      </c>
    </row>
    <row r="3" spans="1:11" ht="13.5">
      <c r="A3" s="435" t="s">
        <v>4079</v>
      </c>
      <c r="B3" s="435" t="s">
        <v>4080</v>
      </c>
      <c r="C3" s="435" t="s">
        <v>4081</v>
      </c>
      <c r="D3" s="435" t="s">
        <v>4076</v>
      </c>
      <c r="E3" s="435" t="s">
        <v>4077</v>
      </c>
      <c r="F3" s="435" t="s">
        <v>4078</v>
      </c>
      <c r="I3" s="638" t="s">
        <v>577</v>
      </c>
      <c r="K3" s="638" t="s">
        <v>578</v>
      </c>
    </row>
    <row r="4" spans="1:11" ht="18">
      <c r="A4" s="435" t="s">
        <v>675</v>
      </c>
      <c r="B4" s="435" t="s">
        <v>881</v>
      </c>
      <c r="C4" s="435" t="s">
        <v>4081</v>
      </c>
      <c r="D4" s="435" t="s">
        <v>4076</v>
      </c>
      <c r="E4" s="435" t="s">
        <v>4077</v>
      </c>
      <c r="F4" s="435" t="s">
        <v>4078</v>
      </c>
      <c r="I4" s="644" t="s">
        <v>9982</v>
      </c>
      <c r="K4" s="638" t="s">
        <v>576</v>
      </c>
    </row>
    <row r="5" spans="1:11" ht="13.5">
      <c r="A5" s="435" t="s">
        <v>4082</v>
      </c>
      <c r="B5" s="435" t="s">
        <v>4083</v>
      </c>
      <c r="C5" s="435" t="s">
        <v>4081</v>
      </c>
      <c r="D5" s="435" t="s">
        <v>4076</v>
      </c>
      <c r="E5" s="435" t="s">
        <v>4077</v>
      </c>
      <c r="F5" s="435" t="s">
        <v>4078</v>
      </c>
      <c r="K5" s="638" t="s">
        <v>4084</v>
      </c>
    </row>
    <row r="6" spans="1:11" ht="13.5">
      <c r="A6" s="435" t="s">
        <v>4085</v>
      </c>
      <c r="B6" s="435" t="s">
        <v>4086</v>
      </c>
      <c r="C6" s="435" t="s">
        <v>4081</v>
      </c>
      <c r="D6" s="435" t="s">
        <v>4076</v>
      </c>
      <c r="E6" s="435" t="s">
        <v>4077</v>
      </c>
      <c r="F6" s="435" t="s">
        <v>4078</v>
      </c>
      <c r="K6" s="638" t="s">
        <v>4087</v>
      </c>
    </row>
    <row r="7" spans="1:11" ht="13.5">
      <c r="A7" s="435" t="s">
        <v>4088</v>
      </c>
      <c r="B7" s="435" t="s">
        <v>674</v>
      </c>
      <c r="C7" s="435" t="s">
        <v>4081</v>
      </c>
      <c r="D7" s="435" t="s">
        <v>4076</v>
      </c>
      <c r="E7" s="435" t="s">
        <v>4077</v>
      </c>
      <c r="F7" s="435" t="s">
        <v>4078</v>
      </c>
      <c r="K7" s="638" t="s">
        <v>4089</v>
      </c>
    </row>
    <row r="8" spans="1:11" ht="13.5">
      <c r="A8" s="435" t="s">
        <v>4090</v>
      </c>
      <c r="B8" s="435" t="s">
        <v>4091</v>
      </c>
      <c r="C8" s="435" t="s">
        <v>4081</v>
      </c>
      <c r="D8" s="435" t="s">
        <v>4076</v>
      </c>
      <c r="E8" s="435" t="s">
        <v>4077</v>
      </c>
      <c r="F8" s="435" t="s">
        <v>4078</v>
      </c>
      <c r="K8" s="638" t="s">
        <v>4092</v>
      </c>
    </row>
    <row r="9" spans="1:11" ht="13.5">
      <c r="A9" s="435" t="s">
        <v>4093</v>
      </c>
      <c r="B9" s="435" t="s">
        <v>4094</v>
      </c>
      <c r="C9" s="435" t="s">
        <v>4081</v>
      </c>
      <c r="D9" s="435" t="s">
        <v>4076</v>
      </c>
      <c r="E9" s="435" t="s">
        <v>4077</v>
      </c>
      <c r="F9" s="435" t="s">
        <v>4078</v>
      </c>
      <c r="K9" s="638" t="s">
        <v>4095</v>
      </c>
    </row>
    <row r="10" spans="1:11" ht="13.5">
      <c r="A10" s="435" t="s">
        <v>4096</v>
      </c>
      <c r="B10" s="435" t="s">
        <v>4097</v>
      </c>
      <c r="C10" s="435" t="s">
        <v>4081</v>
      </c>
      <c r="D10" s="435" t="s">
        <v>4076</v>
      </c>
      <c r="E10" s="435" t="s">
        <v>4077</v>
      </c>
      <c r="F10" s="435" t="s">
        <v>4078</v>
      </c>
      <c r="K10" s="638" t="s">
        <v>4098</v>
      </c>
    </row>
    <row r="11" spans="1:11" ht="13.5">
      <c r="A11" s="435" t="s">
        <v>4099</v>
      </c>
      <c r="B11" s="435" t="s">
        <v>4100</v>
      </c>
      <c r="C11" s="435" t="s">
        <v>4081</v>
      </c>
      <c r="D11" s="435" t="s">
        <v>4076</v>
      </c>
      <c r="E11" s="435" t="s">
        <v>4077</v>
      </c>
      <c r="F11" s="435" t="s">
        <v>4078</v>
      </c>
      <c r="K11" s="638" t="s">
        <v>4101</v>
      </c>
    </row>
    <row r="12" spans="1:11" ht="13.5">
      <c r="A12" s="435" t="s">
        <v>4102</v>
      </c>
      <c r="B12" s="435" t="s">
        <v>4103</v>
      </c>
      <c r="C12" s="435" t="s">
        <v>4081</v>
      </c>
      <c r="D12" s="435" t="s">
        <v>4076</v>
      </c>
      <c r="E12" s="435" t="s">
        <v>4077</v>
      </c>
      <c r="F12" s="435" t="s">
        <v>4078</v>
      </c>
      <c r="K12" s="638" t="s">
        <v>4104</v>
      </c>
    </row>
    <row r="13" spans="1:11" ht="13.5">
      <c r="A13" s="435" t="s">
        <v>4105</v>
      </c>
      <c r="B13" s="435" t="s">
        <v>4106</v>
      </c>
      <c r="C13" s="435" t="s">
        <v>4081</v>
      </c>
      <c r="D13" s="435" t="s">
        <v>4076</v>
      </c>
      <c r="E13" s="435" t="s">
        <v>4077</v>
      </c>
      <c r="F13" s="435" t="s">
        <v>4078</v>
      </c>
      <c r="K13" s="638" t="s">
        <v>4107</v>
      </c>
    </row>
    <row r="14" spans="1:11" ht="13.5">
      <c r="A14" s="435" t="s">
        <v>4108</v>
      </c>
      <c r="B14" s="435" t="s">
        <v>4109</v>
      </c>
      <c r="C14" s="435" t="s">
        <v>4081</v>
      </c>
      <c r="D14" s="435" t="s">
        <v>4076</v>
      </c>
      <c r="E14" s="435" t="s">
        <v>4077</v>
      </c>
      <c r="F14" s="435" t="s">
        <v>4078</v>
      </c>
      <c r="K14" s="638" t="s">
        <v>4110</v>
      </c>
    </row>
    <row r="15" spans="1:11" ht="13.5">
      <c r="A15" s="435" t="s">
        <v>4111</v>
      </c>
      <c r="B15" s="435" t="s">
        <v>4112</v>
      </c>
      <c r="C15" s="435" t="s">
        <v>4081</v>
      </c>
      <c r="D15" s="435" t="s">
        <v>4076</v>
      </c>
      <c r="E15" s="435" t="s">
        <v>4077</v>
      </c>
      <c r="F15" s="435" t="s">
        <v>4078</v>
      </c>
      <c r="K15" s="638" t="s">
        <v>4113</v>
      </c>
    </row>
    <row r="16" spans="1:11" ht="13.5">
      <c r="A16" s="435" t="s">
        <v>4114</v>
      </c>
      <c r="B16" s="435" t="s">
        <v>4115</v>
      </c>
      <c r="C16" s="435" t="s">
        <v>4081</v>
      </c>
      <c r="D16" s="435" t="s">
        <v>4076</v>
      </c>
      <c r="E16" s="435" t="s">
        <v>4077</v>
      </c>
      <c r="F16" s="435" t="s">
        <v>4078</v>
      </c>
      <c r="K16" s="638" t="s">
        <v>4116</v>
      </c>
    </row>
    <row r="17" spans="1:11" ht="13.5">
      <c r="A17" s="435" t="s">
        <v>4117</v>
      </c>
      <c r="B17" s="435" t="s">
        <v>4118</v>
      </c>
      <c r="C17" s="435" t="s">
        <v>4081</v>
      </c>
      <c r="D17" s="435" t="s">
        <v>4076</v>
      </c>
      <c r="E17" s="435" t="s">
        <v>4077</v>
      </c>
      <c r="F17" s="435" t="s">
        <v>4078</v>
      </c>
      <c r="K17" s="638" t="s">
        <v>4119</v>
      </c>
    </row>
    <row r="18" spans="1:6" ht="13.5">
      <c r="A18" s="435" t="s">
        <v>4120</v>
      </c>
      <c r="B18" s="435" t="s">
        <v>4121</v>
      </c>
      <c r="C18" s="435" t="s">
        <v>4081</v>
      </c>
      <c r="D18" s="435" t="s">
        <v>4076</v>
      </c>
      <c r="E18" s="435" t="s">
        <v>4077</v>
      </c>
      <c r="F18" s="435" t="s">
        <v>4078</v>
      </c>
    </row>
    <row r="19" spans="1:6" ht="13.5">
      <c r="A19" s="435" t="s">
        <v>4122</v>
      </c>
      <c r="B19" s="435" t="s">
        <v>4123</v>
      </c>
      <c r="C19" s="435" t="s">
        <v>4081</v>
      </c>
      <c r="D19" s="435" t="s">
        <v>4076</v>
      </c>
      <c r="E19" s="435" t="s">
        <v>4077</v>
      </c>
      <c r="F19" s="435" t="s">
        <v>4078</v>
      </c>
    </row>
    <row r="20" spans="1:6" ht="13.5">
      <c r="A20" s="435" t="s">
        <v>4124</v>
      </c>
      <c r="B20" s="435" t="s">
        <v>4125</v>
      </c>
      <c r="C20" s="435" t="s">
        <v>4081</v>
      </c>
      <c r="D20" s="435" t="s">
        <v>4076</v>
      </c>
      <c r="E20" s="435" t="s">
        <v>4077</v>
      </c>
      <c r="F20" s="435" t="s">
        <v>4078</v>
      </c>
    </row>
    <row r="21" spans="1:6" ht="13.5">
      <c r="A21" s="435" t="s">
        <v>4126</v>
      </c>
      <c r="B21" s="435" t="s">
        <v>4127</v>
      </c>
      <c r="C21" s="435" t="s">
        <v>4081</v>
      </c>
      <c r="D21" s="435" t="s">
        <v>4076</v>
      </c>
      <c r="E21" s="435" t="s">
        <v>4077</v>
      </c>
      <c r="F21" s="435" t="s">
        <v>4078</v>
      </c>
    </row>
    <row r="22" spans="1:6" ht="13.5">
      <c r="A22" s="435" t="s">
        <v>4128</v>
      </c>
      <c r="B22" s="435" t="s">
        <v>4129</v>
      </c>
      <c r="C22" s="435" t="s">
        <v>4081</v>
      </c>
      <c r="D22" s="435" t="s">
        <v>4076</v>
      </c>
      <c r="E22" s="435" t="s">
        <v>4077</v>
      </c>
      <c r="F22" s="435" t="s">
        <v>4078</v>
      </c>
    </row>
    <row r="23" spans="1:6" ht="13.5">
      <c r="A23" s="435" t="s">
        <v>4130</v>
      </c>
      <c r="B23" s="435" t="s">
        <v>4131</v>
      </c>
      <c r="C23" s="435" t="s">
        <v>4081</v>
      </c>
      <c r="D23" s="435" t="s">
        <v>4076</v>
      </c>
      <c r="E23" s="435" t="s">
        <v>4077</v>
      </c>
      <c r="F23" s="435" t="s">
        <v>4078</v>
      </c>
    </row>
    <row r="24" spans="1:6" ht="13.5">
      <c r="A24" s="435" t="s">
        <v>4132</v>
      </c>
      <c r="B24" s="435" t="s">
        <v>4133</v>
      </c>
      <c r="C24" s="435" t="s">
        <v>4081</v>
      </c>
      <c r="D24" s="435" t="s">
        <v>4076</v>
      </c>
      <c r="E24" s="435" t="s">
        <v>4077</v>
      </c>
      <c r="F24" s="435" t="s">
        <v>4078</v>
      </c>
    </row>
    <row r="25" spans="1:6" ht="13.5">
      <c r="A25" s="435" t="s">
        <v>4134</v>
      </c>
      <c r="B25" s="435" t="s">
        <v>4135</v>
      </c>
      <c r="C25" s="435" t="s">
        <v>4081</v>
      </c>
      <c r="D25" s="435" t="s">
        <v>4076</v>
      </c>
      <c r="E25" s="435" t="s">
        <v>4077</v>
      </c>
      <c r="F25" s="435" t="s">
        <v>4078</v>
      </c>
    </row>
    <row r="26" spans="1:6" ht="13.5">
      <c r="A26" s="435" t="s">
        <v>4136</v>
      </c>
      <c r="B26" s="435" t="s">
        <v>4137</v>
      </c>
      <c r="C26" s="435" t="s">
        <v>4081</v>
      </c>
      <c r="D26" s="435" t="s">
        <v>4076</v>
      </c>
      <c r="E26" s="435" t="s">
        <v>4077</v>
      </c>
      <c r="F26" s="435" t="s">
        <v>4078</v>
      </c>
    </row>
    <row r="27" spans="1:6" ht="13.5">
      <c r="A27" s="435" t="s">
        <v>4138</v>
      </c>
      <c r="B27" s="435" t="s">
        <v>4139</v>
      </c>
      <c r="C27" s="435" t="s">
        <v>4081</v>
      </c>
      <c r="D27" s="435" t="s">
        <v>4076</v>
      </c>
      <c r="E27" s="435" t="s">
        <v>4077</v>
      </c>
      <c r="F27" s="435" t="s">
        <v>4078</v>
      </c>
    </row>
    <row r="28" spans="1:6" ht="13.5">
      <c r="A28" s="435" t="s">
        <v>659</v>
      </c>
      <c r="B28" s="435" t="s">
        <v>4140</v>
      </c>
      <c r="C28" s="435" t="s">
        <v>4081</v>
      </c>
      <c r="D28" s="435" t="s">
        <v>4076</v>
      </c>
      <c r="E28" s="435" t="s">
        <v>4077</v>
      </c>
      <c r="F28" s="435" t="s">
        <v>4078</v>
      </c>
    </row>
    <row r="29" spans="1:6" ht="13.5">
      <c r="A29" s="435" t="s">
        <v>4141</v>
      </c>
      <c r="B29" s="435" t="s">
        <v>4142</v>
      </c>
      <c r="C29" s="435" t="s">
        <v>4081</v>
      </c>
      <c r="D29" s="435" t="s">
        <v>4076</v>
      </c>
      <c r="E29" s="435" t="s">
        <v>4077</v>
      </c>
      <c r="F29" s="435" t="s">
        <v>4078</v>
      </c>
    </row>
    <row r="30" spans="1:6" ht="13.5">
      <c r="A30" s="435" t="s">
        <v>4143</v>
      </c>
      <c r="B30" s="435" t="s">
        <v>4144</v>
      </c>
      <c r="C30" s="435" t="s">
        <v>4081</v>
      </c>
      <c r="D30" s="435" t="s">
        <v>4076</v>
      </c>
      <c r="E30" s="435" t="s">
        <v>4077</v>
      </c>
      <c r="F30" s="435" t="s">
        <v>4078</v>
      </c>
    </row>
    <row r="31" spans="1:6" ht="13.5">
      <c r="A31" s="435" t="s">
        <v>4145</v>
      </c>
      <c r="B31" s="435" t="s">
        <v>4146</v>
      </c>
      <c r="C31" s="435" t="s">
        <v>4081</v>
      </c>
      <c r="D31" s="435" t="s">
        <v>4076</v>
      </c>
      <c r="E31" s="435" t="s">
        <v>4077</v>
      </c>
      <c r="F31" s="435" t="s">
        <v>4078</v>
      </c>
    </row>
    <row r="32" spans="1:6" ht="13.5">
      <c r="A32" s="435" t="s">
        <v>4147</v>
      </c>
      <c r="B32" s="435" t="s">
        <v>4148</v>
      </c>
      <c r="C32" s="435" t="s">
        <v>4081</v>
      </c>
      <c r="D32" s="435" t="s">
        <v>4076</v>
      </c>
      <c r="E32" s="435" t="s">
        <v>4077</v>
      </c>
      <c r="F32" s="435" t="s">
        <v>4078</v>
      </c>
    </row>
    <row r="33" spans="1:6" ht="13.5">
      <c r="A33" s="435" t="s">
        <v>761</v>
      </c>
      <c r="B33" s="435" t="s">
        <v>820</v>
      </c>
      <c r="C33" s="435" t="s">
        <v>4081</v>
      </c>
      <c r="D33" s="435" t="s">
        <v>4076</v>
      </c>
      <c r="E33" s="435" t="s">
        <v>4077</v>
      </c>
      <c r="F33" s="435" t="s">
        <v>4078</v>
      </c>
    </row>
    <row r="34" spans="1:6" ht="13.5">
      <c r="A34" s="435" t="s">
        <v>4149</v>
      </c>
      <c r="B34" s="435" t="s">
        <v>4150</v>
      </c>
      <c r="C34" s="435" t="s">
        <v>4081</v>
      </c>
      <c r="D34" s="435" t="s">
        <v>4076</v>
      </c>
      <c r="E34" s="435" t="s">
        <v>4077</v>
      </c>
      <c r="F34" s="435" t="s">
        <v>4078</v>
      </c>
    </row>
    <row r="35" spans="1:6" ht="13.5">
      <c r="A35" s="435" t="s">
        <v>4151</v>
      </c>
      <c r="B35" s="435" t="s">
        <v>4152</v>
      </c>
      <c r="C35" s="435" t="s">
        <v>4081</v>
      </c>
      <c r="D35" s="435" t="s">
        <v>4076</v>
      </c>
      <c r="E35" s="435" t="s">
        <v>4077</v>
      </c>
      <c r="F35" s="435" t="s">
        <v>4078</v>
      </c>
    </row>
    <row r="36" spans="1:6" ht="13.5">
      <c r="A36" s="435" t="s">
        <v>4153</v>
      </c>
      <c r="B36" s="435" t="s">
        <v>4154</v>
      </c>
      <c r="C36" s="435" t="s">
        <v>4081</v>
      </c>
      <c r="D36" s="435" t="s">
        <v>4076</v>
      </c>
      <c r="E36" s="435" t="s">
        <v>4077</v>
      </c>
      <c r="F36" s="435" t="s">
        <v>4078</v>
      </c>
    </row>
    <row r="37" spans="1:6" ht="13.5">
      <c r="A37" s="435" t="s">
        <v>4155</v>
      </c>
      <c r="B37" s="435" t="s">
        <v>4156</v>
      </c>
      <c r="C37" s="435" t="s">
        <v>4081</v>
      </c>
      <c r="D37" s="435" t="s">
        <v>4076</v>
      </c>
      <c r="E37" s="435" t="s">
        <v>4077</v>
      </c>
      <c r="F37" s="435" t="s">
        <v>4078</v>
      </c>
    </row>
    <row r="38" spans="1:6" ht="13.5">
      <c r="A38" s="435" t="s">
        <v>4157</v>
      </c>
      <c r="B38" s="435" t="s">
        <v>4158</v>
      </c>
      <c r="C38" s="435" t="s">
        <v>4081</v>
      </c>
      <c r="D38" s="435" t="s">
        <v>4076</v>
      </c>
      <c r="E38" s="435" t="s">
        <v>4077</v>
      </c>
      <c r="F38" s="435" t="s">
        <v>4078</v>
      </c>
    </row>
    <row r="39" spans="1:6" ht="13.5">
      <c r="A39" s="435" t="s">
        <v>4159</v>
      </c>
      <c r="B39" s="435" t="s">
        <v>4160</v>
      </c>
      <c r="C39" s="435" t="s">
        <v>4081</v>
      </c>
      <c r="D39" s="435" t="s">
        <v>4161</v>
      </c>
      <c r="E39" s="435" t="s">
        <v>4077</v>
      </c>
      <c r="F39" s="435" t="s">
        <v>4078</v>
      </c>
    </row>
    <row r="40" spans="1:6" ht="13.5">
      <c r="A40" s="435" t="s">
        <v>4162</v>
      </c>
      <c r="B40" s="435" t="s">
        <v>4163</v>
      </c>
      <c r="C40" s="435" t="s">
        <v>4081</v>
      </c>
      <c r="D40" s="435" t="s">
        <v>4076</v>
      </c>
      <c r="E40" s="435" t="s">
        <v>4077</v>
      </c>
      <c r="F40" s="435" t="s">
        <v>4078</v>
      </c>
    </row>
    <row r="41" spans="1:6" ht="13.5">
      <c r="A41" s="435" t="s">
        <v>4164</v>
      </c>
      <c r="B41" s="435" t="s">
        <v>4165</v>
      </c>
      <c r="C41" s="435" t="s">
        <v>4081</v>
      </c>
      <c r="D41" s="435" t="s">
        <v>4076</v>
      </c>
      <c r="E41" s="435" t="s">
        <v>4077</v>
      </c>
      <c r="F41" s="435" t="s">
        <v>4078</v>
      </c>
    </row>
    <row r="42" spans="1:6" ht="13.5">
      <c r="A42" s="435" t="s">
        <v>4166</v>
      </c>
      <c r="B42" s="435" t="s">
        <v>4167</v>
      </c>
      <c r="C42" s="435" t="s">
        <v>4081</v>
      </c>
      <c r="D42" s="435" t="s">
        <v>4076</v>
      </c>
      <c r="E42" s="435" t="s">
        <v>4077</v>
      </c>
      <c r="F42" s="435" t="s">
        <v>4078</v>
      </c>
    </row>
    <row r="43" spans="1:6" ht="13.5">
      <c r="A43" s="435" t="s">
        <v>4168</v>
      </c>
      <c r="B43" s="435" t="s">
        <v>4169</v>
      </c>
      <c r="C43" s="435" t="s">
        <v>4081</v>
      </c>
      <c r="D43" s="435" t="s">
        <v>4076</v>
      </c>
      <c r="E43" s="435" t="s">
        <v>4077</v>
      </c>
      <c r="F43" s="435" t="s">
        <v>4078</v>
      </c>
    </row>
    <row r="44" spans="1:6" ht="13.5">
      <c r="A44" s="435" t="s">
        <v>4170</v>
      </c>
      <c r="B44" s="435" t="s">
        <v>4171</v>
      </c>
      <c r="C44" s="435" t="s">
        <v>4081</v>
      </c>
      <c r="D44" s="435" t="s">
        <v>4076</v>
      </c>
      <c r="E44" s="435" t="s">
        <v>4077</v>
      </c>
      <c r="F44" s="435" t="s">
        <v>4078</v>
      </c>
    </row>
    <row r="45" spans="1:6" ht="13.5">
      <c r="A45" s="435" t="s">
        <v>4172</v>
      </c>
      <c r="B45" s="435" t="s">
        <v>4173</v>
      </c>
      <c r="C45" s="435" t="s">
        <v>4081</v>
      </c>
      <c r="D45" s="435" t="s">
        <v>4076</v>
      </c>
      <c r="E45" s="435" t="s">
        <v>4077</v>
      </c>
      <c r="F45" s="435" t="s">
        <v>4078</v>
      </c>
    </row>
    <row r="46" spans="1:6" ht="13.5">
      <c r="A46" s="435" t="s">
        <v>705</v>
      </c>
      <c r="B46" s="435" t="s">
        <v>4174</v>
      </c>
      <c r="C46" s="435" t="s">
        <v>4081</v>
      </c>
      <c r="D46" s="435" t="s">
        <v>4161</v>
      </c>
      <c r="E46" s="435" t="s">
        <v>4077</v>
      </c>
      <c r="F46" s="435" t="s">
        <v>4078</v>
      </c>
    </row>
    <row r="47" spans="1:6" ht="13.5">
      <c r="A47" s="435" t="s">
        <v>4175</v>
      </c>
      <c r="B47" s="435" t="s">
        <v>4176</v>
      </c>
      <c r="C47" s="435" t="s">
        <v>4081</v>
      </c>
      <c r="D47" s="435" t="s">
        <v>4076</v>
      </c>
      <c r="E47" s="435" t="s">
        <v>4077</v>
      </c>
      <c r="F47" s="435" t="s">
        <v>4078</v>
      </c>
    </row>
    <row r="48" spans="1:6" ht="13.5">
      <c r="A48" s="435" t="s">
        <v>4177</v>
      </c>
      <c r="B48" s="435" t="s">
        <v>4178</v>
      </c>
      <c r="C48" s="435" t="s">
        <v>4081</v>
      </c>
      <c r="D48" s="435" t="s">
        <v>4076</v>
      </c>
      <c r="E48" s="435" t="s">
        <v>4077</v>
      </c>
      <c r="F48" s="435" t="s">
        <v>4078</v>
      </c>
    </row>
    <row r="49" spans="1:6" ht="13.5">
      <c r="A49" s="435" t="s">
        <v>4179</v>
      </c>
      <c r="B49" s="435" t="s">
        <v>4180</v>
      </c>
      <c r="C49" s="435" t="s">
        <v>4081</v>
      </c>
      <c r="D49" s="435" t="s">
        <v>4076</v>
      </c>
      <c r="E49" s="435" t="s">
        <v>4077</v>
      </c>
      <c r="F49" s="435" t="s">
        <v>4078</v>
      </c>
    </row>
    <row r="50" spans="1:6" ht="13.5">
      <c r="A50" s="435" t="s">
        <v>4181</v>
      </c>
      <c r="B50" s="435" t="s">
        <v>4182</v>
      </c>
      <c r="C50" s="435" t="s">
        <v>4081</v>
      </c>
      <c r="D50" s="435" t="s">
        <v>4076</v>
      </c>
      <c r="E50" s="435" t="s">
        <v>4077</v>
      </c>
      <c r="F50" s="435" t="s">
        <v>4078</v>
      </c>
    </row>
    <row r="51" spans="1:6" ht="13.5">
      <c r="A51" s="435" t="s">
        <v>4183</v>
      </c>
      <c r="B51" s="435" t="s">
        <v>4184</v>
      </c>
      <c r="C51" s="435" t="s">
        <v>4081</v>
      </c>
      <c r="D51" s="435" t="s">
        <v>4076</v>
      </c>
      <c r="E51" s="435" t="s">
        <v>4077</v>
      </c>
      <c r="F51" s="435" t="s">
        <v>4078</v>
      </c>
    </row>
    <row r="52" spans="1:6" ht="13.5">
      <c r="A52" s="435" t="s">
        <v>4185</v>
      </c>
      <c r="B52" s="435" t="s">
        <v>4186</v>
      </c>
      <c r="C52" s="435" t="s">
        <v>4081</v>
      </c>
      <c r="D52" s="435" t="s">
        <v>4076</v>
      </c>
      <c r="E52" s="435" t="s">
        <v>4077</v>
      </c>
      <c r="F52" s="435" t="s">
        <v>4078</v>
      </c>
    </row>
    <row r="53" spans="1:6" ht="13.5">
      <c r="A53" s="435" t="s">
        <v>4187</v>
      </c>
      <c r="B53" s="435" t="s">
        <v>4188</v>
      </c>
      <c r="C53" s="435" t="s">
        <v>4081</v>
      </c>
      <c r="D53" s="435" t="s">
        <v>4076</v>
      </c>
      <c r="E53" s="435" t="s">
        <v>4077</v>
      </c>
      <c r="F53" s="435" t="s">
        <v>4078</v>
      </c>
    </row>
    <row r="54" spans="1:6" ht="13.5">
      <c r="A54" s="435" t="s">
        <v>4189</v>
      </c>
      <c r="B54" s="435" t="s">
        <v>4190</v>
      </c>
      <c r="C54" s="435" t="s">
        <v>4081</v>
      </c>
      <c r="D54" s="435" t="s">
        <v>4076</v>
      </c>
      <c r="E54" s="435" t="s">
        <v>4077</v>
      </c>
      <c r="F54" s="435" t="s">
        <v>4078</v>
      </c>
    </row>
    <row r="55" spans="1:6" ht="13.5">
      <c r="A55" s="435" t="s">
        <v>4191</v>
      </c>
      <c r="B55" s="435" t="s">
        <v>4192</v>
      </c>
      <c r="C55" s="435" t="s">
        <v>4081</v>
      </c>
      <c r="D55" s="435" t="s">
        <v>4076</v>
      </c>
      <c r="E55" s="435" t="s">
        <v>4077</v>
      </c>
      <c r="F55" s="435" t="s">
        <v>4078</v>
      </c>
    </row>
    <row r="56" spans="1:6" ht="13.5">
      <c r="A56" s="435" t="s">
        <v>4193</v>
      </c>
      <c r="B56" s="435" t="s">
        <v>4194</v>
      </c>
      <c r="C56" s="435" t="s">
        <v>4195</v>
      </c>
      <c r="D56" s="435" t="s">
        <v>4076</v>
      </c>
      <c r="E56" s="435" t="s">
        <v>4077</v>
      </c>
      <c r="F56" s="435" t="s">
        <v>4078</v>
      </c>
    </row>
    <row r="57" spans="1:6" ht="13.5">
      <c r="A57" s="435" t="s">
        <v>4196</v>
      </c>
      <c r="B57" s="435" t="s">
        <v>4197</v>
      </c>
      <c r="C57" s="435" t="s">
        <v>4195</v>
      </c>
      <c r="D57" s="435" t="s">
        <v>4161</v>
      </c>
      <c r="E57" s="435" t="s">
        <v>4077</v>
      </c>
      <c r="F57" s="435" t="s">
        <v>4078</v>
      </c>
    </row>
    <row r="58" spans="1:6" ht="13.5">
      <c r="A58" s="435" t="s">
        <v>4198</v>
      </c>
      <c r="B58" s="435" t="s">
        <v>4199</v>
      </c>
      <c r="C58" s="435" t="s">
        <v>4195</v>
      </c>
      <c r="D58" s="435" t="s">
        <v>4076</v>
      </c>
      <c r="E58" s="435" t="s">
        <v>4077</v>
      </c>
      <c r="F58" s="435" t="s">
        <v>4078</v>
      </c>
    </row>
    <row r="59" spans="1:6" ht="13.5">
      <c r="A59" s="435" t="s">
        <v>4200</v>
      </c>
      <c r="B59" s="435" t="s">
        <v>4201</v>
      </c>
      <c r="C59" s="435" t="s">
        <v>4195</v>
      </c>
      <c r="D59" s="435" t="s">
        <v>4076</v>
      </c>
      <c r="E59" s="435" t="s">
        <v>4077</v>
      </c>
      <c r="F59" s="435" t="s">
        <v>4078</v>
      </c>
    </row>
    <row r="60" spans="1:6" ht="13.5">
      <c r="A60" s="435" t="s">
        <v>4202</v>
      </c>
      <c r="B60" s="435" t="s">
        <v>4203</v>
      </c>
      <c r="C60" s="435" t="s">
        <v>4195</v>
      </c>
      <c r="D60" s="435" t="s">
        <v>4076</v>
      </c>
      <c r="E60" s="435" t="s">
        <v>4077</v>
      </c>
      <c r="F60" s="435" t="s">
        <v>4078</v>
      </c>
    </row>
    <row r="61" spans="1:6" ht="13.5">
      <c r="A61" s="435" t="s">
        <v>4204</v>
      </c>
      <c r="B61" s="435" t="s">
        <v>4205</v>
      </c>
      <c r="C61" s="435" t="s">
        <v>4195</v>
      </c>
      <c r="D61" s="435" t="s">
        <v>4076</v>
      </c>
      <c r="E61" s="435" t="s">
        <v>4077</v>
      </c>
      <c r="F61" s="435" t="s">
        <v>4078</v>
      </c>
    </row>
    <row r="62" spans="1:6" ht="13.5">
      <c r="A62" s="435" t="s">
        <v>4206</v>
      </c>
      <c r="B62" s="435" t="s">
        <v>4207</v>
      </c>
      <c r="C62" s="435" t="s">
        <v>4195</v>
      </c>
      <c r="D62" s="435" t="s">
        <v>4076</v>
      </c>
      <c r="E62" s="435" t="s">
        <v>4077</v>
      </c>
      <c r="F62" s="435" t="s">
        <v>4078</v>
      </c>
    </row>
    <row r="63" spans="1:6" ht="13.5">
      <c r="A63" s="435" t="s">
        <v>4208</v>
      </c>
      <c r="B63" s="435" t="s">
        <v>4209</v>
      </c>
      <c r="C63" s="435" t="s">
        <v>4195</v>
      </c>
      <c r="D63" s="435" t="s">
        <v>4076</v>
      </c>
      <c r="E63" s="435" t="s">
        <v>4077</v>
      </c>
      <c r="F63" s="435" t="s">
        <v>4078</v>
      </c>
    </row>
    <row r="64" spans="1:6" ht="13.5">
      <c r="A64" s="435" t="s">
        <v>4210</v>
      </c>
      <c r="B64" s="435" t="s">
        <v>4211</v>
      </c>
      <c r="C64" s="435" t="s">
        <v>4195</v>
      </c>
      <c r="D64" s="435" t="s">
        <v>4076</v>
      </c>
      <c r="E64" s="435" t="s">
        <v>4077</v>
      </c>
      <c r="F64" s="435" t="s">
        <v>4078</v>
      </c>
    </row>
    <row r="65" spans="1:6" ht="13.5">
      <c r="A65" s="435" t="s">
        <v>4212</v>
      </c>
      <c r="B65" s="435" t="s">
        <v>4213</v>
      </c>
      <c r="C65" s="435" t="s">
        <v>4195</v>
      </c>
      <c r="D65" s="435" t="s">
        <v>4076</v>
      </c>
      <c r="E65" s="435" t="s">
        <v>4077</v>
      </c>
      <c r="F65" s="435" t="s">
        <v>4078</v>
      </c>
    </row>
    <row r="66" spans="1:6" ht="13.5">
      <c r="A66" s="435" t="s">
        <v>4214</v>
      </c>
      <c r="B66" s="435" t="s">
        <v>4215</v>
      </c>
      <c r="C66" s="435" t="s">
        <v>4195</v>
      </c>
      <c r="D66" s="435" t="s">
        <v>4076</v>
      </c>
      <c r="E66" s="435" t="s">
        <v>4077</v>
      </c>
      <c r="F66" s="435" t="s">
        <v>4078</v>
      </c>
    </row>
    <row r="67" spans="1:6" ht="13.5">
      <c r="A67" s="435" t="s">
        <v>4216</v>
      </c>
      <c r="B67" s="435" t="s">
        <v>4217</v>
      </c>
      <c r="C67" s="435" t="s">
        <v>4195</v>
      </c>
      <c r="D67" s="435" t="s">
        <v>4076</v>
      </c>
      <c r="E67" s="435" t="s">
        <v>4077</v>
      </c>
      <c r="F67" s="435" t="s">
        <v>4078</v>
      </c>
    </row>
    <row r="68" spans="1:6" ht="13.5">
      <c r="A68" s="435" t="s">
        <v>708</v>
      </c>
      <c r="B68" s="435" t="s">
        <v>4218</v>
      </c>
      <c r="C68" s="435" t="s">
        <v>4195</v>
      </c>
      <c r="D68" s="435" t="s">
        <v>4076</v>
      </c>
      <c r="E68" s="435" t="s">
        <v>4077</v>
      </c>
      <c r="F68" s="435" t="s">
        <v>4078</v>
      </c>
    </row>
    <row r="69" spans="1:6" ht="13.5">
      <c r="A69" s="435" t="s">
        <v>4219</v>
      </c>
      <c r="B69" s="435" t="s">
        <v>4220</v>
      </c>
      <c r="C69" s="435" t="s">
        <v>4195</v>
      </c>
      <c r="D69" s="435" t="s">
        <v>4076</v>
      </c>
      <c r="E69" s="435" t="s">
        <v>4077</v>
      </c>
      <c r="F69" s="435" t="s">
        <v>4078</v>
      </c>
    </row>
    <row r="70" spans="1:6" ht="13.5">
      <c r="A70" s="435" t="s">
        <v>4221</v>
      </c>
      <c r="B70" s="435" t="s">
        <v>4222</v>
      </c>
      <c r="C70" s="435" t="s">
        <v>4195</v>
      </c>
      <c r="D70" s="435" t="s">
        <v>4161</v>
      </c>
      <c r="E70" s="435" t="s">
        <v>4077</v>
      </c>
      <c r="F70" s="435" t="s">
        <v>4078</v>
      </c>
    </row>
    <row r="71" spans="1:6" ht="13.5">
      <c r="A71" s="435" t="s">
        <v>4223</v>
      </c>
      <c r="B71" s="435" t="s">
        <v>4224</v>
      </c>
      <c r="C71" s="435" t="s">
        <v>4195</v>
      </c>
      <c r="D71" s="435" t="s">
        <v>4076</v>
      </c>
      <c r="E71" s="435" t="s">
        <v>4077</v>
      </c>
      <c r="F71" s="435" t="s">
        <v>4078</v>
      </c>
    </row>
    <row r="72" spans="1:6" ht="13.5">
      <c r="A72" s="435" t="s">
        <v>4225</v>
      </c>
      <c r="B72" s="435" t="s">
        <v>4226</v>
      </c>
      <c r="C72" s="435" t="s">
        <v>4195</v>
      </c>
      <c r="D72" s="435" t="s">
        <v>4076</v>
      </c>
      <c r="E72" s="435" t="s">
        <v>4077</v>
      </c>
      <c r="F72" s="435" t="s">
        <v>4078</v>
      </c>
    </row>
    <row r="73" spans="1:6" ht="13.5">
      <c r="A73" s="435" t="s">
        <v>4227</v>
      </c>
      <c r="B73" s="435" t="s">
        <v>4228</v>
      </c>
      <c r="C73" s="435" t="s">
        <v>4195</v>
      </c>
      <c r="D73" s="435" t="s">
        <v>4076</v>
      </c>
      <c r="E73" s="435" t="s">
        <v>4077</v>
      </c>
      <c r="F73" s="435" t="s">
        <v>4078</v>
      </c>
    </row>
    <row r="74" spans="1:6" ht="13.5">
      <c r="A74" s="435" t="s">
        <v>4229</v>
      </c>
      <c r="B74" s="435" t="s">
        <v>4230</v>
      </c>
      <c r="C74" s="435" t="s">
        <v>4195</v>
      </c>
      <c r="D74" s="435" t="s">
        <v>4076</v>
      </c>
      <c r="E74" s="435" t="s">
        <v>4077</v>
      </c>
      <c r="F74" s="435" t="s">
        <v>4078</v>
      </c>
    </row>
    <row r="75" spans="1:6" ht="13.5">
      <c r="A75" s="435" t="s">
        <v>4231</v>
      </c>
      <c r="B75" s="435" t="s">
        <v>4232</v>
      </c>
      <c r="C75" s="435" t="s">
        <v>4195</v>
      </c>
      <c r="D75" s="435" t="s">
        <v>4076</v>
      </c>
      <c r="E75" s="435" t="s">
        <v>4077</v>
      </c>
      <c r="F75" s="435" t="s">
        <v>4078</v>
      </c>
    </row>
    <row r="76" spans="1:6" ht="13.5">
      <c r="A76" s="435" t="s">
        <v>4233</v>
      </c>
      <c r="B76" s="435" t="s">
        <v>4234</v>
      </c>
      <c r="C76" s="435" t="s">
        <v>4195</v>
      </c>
      <c r="D76" s="435" t="s">
        <v>4076</v>
      </c>
      <c r="E76" s="435" t="s">
        <v>4077</v>
      </c>
      <c r="F76" s="435" t="s">
        <v>4078</v>
      </c>
    </row>
    <row r="77" spans="1:6" ht="13.5">
      <c r="A77" s="435" t="s">
        <v>4235</v>
      </c>
      <c r="B77" s="435" t="s">
        <v>4236</v>
      </c>
      <c r="C77" s="435" t="s">
        <v>4195</v>
      </c>
      <c r="D77" s="435" t="s">
        <v>4076</v>
      </c>
      <c r="E77" s="435" t="s">
        <v>4077</v>
      </c>
      <c r="F77" s="435" t="s">
        <v>4078</v>
      </c>
    </row>
    <row r="78" spans="1:6" ht="13.5">
      <c r="A78" s="435" t="s">
        <v>4237</v>
      </c>
      <c r="B78" s="435" t="s">
        <v>4238</v>
      </c>
      <c r="C78" s="435" t="s">
        <v>4195</v>
      </c>
      <c r="D78" s="435" t="s">
        <v>4076</v>
      </c>
      <c r="E78" s="435" t="s">
        <v>4077</v>
      </c>
      <c r="F78" s="435" t="s">
        <v>4078</v>
      </c>
    </row>
    <row r="79" spans="1:6" ht="13.5">
      <c r="A79" s="435" t="s">
        <v>4239</v>
      </c>
      <c r="B79" s="435" t="s">
        <v>4240</v>
      </c>
      <c r="C79" s="435" t="s">
        <v>4195</v>
      </c>
      <c r="D79" s="435" t="s">
        <v>4076</v>
      </c>
      <c r="E79" s="435" t="s">
        <v>4077</v>
      </c>
      <c r="F79" s="435" t="s">
        <v>4078</v>
      </c>
    </row>
    <row r="80" spans="1:6" ht="13.5">
      <c r="A80" s="435" t="s">
        <v>4241</v>
      </c>
      <c r="B80" s="435" t="s">
        <v>4242</v>
      </c>
      <c r="C80" s="435" t="s">
        <v>4195</v>
      </c>
      <c r="D80" s="435" t="s">
        <v>4076</v>
      </c>
      <c r="E80" s="435" t="s">
        <v>4077</v>
      </c>
      <c r="F80" s="435" t="s">
        <v>4078</v>
      </c>
    </row>
    <row r="81" spans="1:6" ht="13.5">
      <c r="A81" s="435" t="s">
        <v>4243</v>
      </c>
      <c r="B81" s="435" t="s">
        <v>4244</v>
      </c>
      <c r="C81" s="435" t="s">
        <v>4195</v>
      </c>
      <c r="D81" s="435" t="s">
        <v>4076</v>
      </c>
      <c r="E81" s="435" t="s">
        <v>4077</v>
      </c>
      <c r="F81" s="435" t="s">
        <v>4078</v>
      </c>
    </row>
    <row r="82" spans="1:6" ht="13.5">
      <c r="A82" s="435" t="s">
        <v>4245</v>
      </c>
      <c r="B82" s="435" t="s">
        <v>4246</v>
      </c>
      <c r="C82" s="435" t="s">
        <v>4195</v>
      </c>
      <c r="D82" s="435" t="s">
        <v>4076</v>
      </c>
      <c r="E82" s="435" t="s">
        <v>4077</v>
      </c>
      <c r="F82" s="435" t="s">
        <v>4078</v>
      </c>
    </row>
    <row r="83" spans="1:6" ht="13.5">
      <c r="A83" s="435" t="s">
        <v>4247</v>
      </c>
      <c r="B83" s="435" t="s">
        <v>4248</v>
      </c>
      <c r="C83" s="435" t="s">
        <v>4195</v>
      </c>
      <c r="D83" s="435" t="s">
        <v>4076</v>
      </c>
      <c r="E83" s="435" t="s">
        <v>4077</v>
      </c>
      <c r="F83" s="435" t="s">
        <v>4078</v>
      </c>
    </row>
    <row r="84" spans="1:6" ht="13.5">
      <c r="A84" s="435" t="s">
        <v>4249</v>
      </c>
      <c r="B84" s="435" t="s">
        <v>4250</v>
      </c>
      <c r="C84" s="435" t="s">
        <v>4195</v>
      </c>
      <c r="D84" s="435" t="s">
        <v>4076</v>
      </c>
      <c r="E84" s="435" t="s">
        <v>4077</v>
      </c>
      <c r="F84" s="435" t="s">
        <v>4078</v>
      </c>
    </row>
    <row r="85" spans="1:6" ht="13.5">
      <c r="A85" s="435" t="s">
        <v>4251</v>
      </c>
      <c r="B85" s="435" t="s">
        <v>4252</v>
      </c>
      <c r="C85" s="435" t="s">
        <v>4195</v>
      </c>
      <c r="D85" s="435" t="s">
        <v>4076</v>
      </c>
      <c r="E85" s="435" t="s">
        <v>4077</v>
      </c>
      <c r="F85" s="435" t="s">
        <v>4078</v>
      </c>
    </row>
    <row r="86" spans="1:6" ht="13.5">
      <c r="A86" s="435" t="s">
        <v>4253</v>
      </c>
      <c r="B86" s="435" t="s">
        <v>788</v>
      </c>
      <c r="C86" s="435" t="s">
        <v>4195</v>
      </c>
      <c r="D86" s="435" t="s">
        <v>4076</v>
      </c>
      <c r="E86" s="435" t="s">
        <v>4077</v>
      </c>
      <c r="F86" s="435" t="s">
        <v>4078</v>
      </c>
    </row>
    <row r="87" spans="1:6" ht="13.5">
      <c r="A87" s="435" t="s">
        <v>4254</v>
      </c>
      <c r="B87" s="435" t="s">
        <v>4255</v>
      </c>
      <c r="C87" s="435" t="s">
        <v>4195</v>
      </c>
      <c r="D87" s="435" t="s">
        <v>4076</v>
      </c>
      <c r="E87" s="435" t="s">
        <v>4077</v>
      </c>
      <c r="F87" s="435" t="s">
        <v>4078</v>
      </c>
    </row>
    <row r="88" spans="1:6" ht="13.5">
      <c r="A88" s="435" t="s">
        <v>4256</v>
      </c>
      <c r="B88" s="435" t="s">
        <v>4257</v>
      </c>
      <c r="C88" s="435" t="s">
        <v>4195</v>
      </c>
      <c r="D88" s="435" t="s">
        <v>4076</v>
      </c>
      <c r="E88" s="435" t="s">
        <v>4077</v>
      </c>
      <c r="F88" s="435" t="s">
        <v>4078</v>
      </c>
    </row>
    <row r="89" spans="1:6" ht="13.5">
      <c r="A89" s="435" t="s">
        <v>4258</v>
      </c>
      <c r="B89" s="435" t="s">
        <v>4259</v>
      </c>
      <c r="C89" s="435" t="s">
        <v>4195</v>
      </c>
      <c r="D89" s="435" t="s">
        <v>4076</v>
      </c>
      <c r="E89" s="435" t="s">
        <v>4077</v>
      </c>
      <c r="F89" s="435" t="s">
        <v>4078</v>
      </c>
    </row>
    <row r="90" spans="1:6" ht="13.5">
      <c r="A90" s="435" t="s">
        <v>4260</v>
      </c>
      <c r="B90" s="435" t="s">
        <v>4261</v>
      </c>
      <c r="C90" s="435" t="s">
        <v>4195</v>
      </c>
      <c r="D90" s="435" t="s">
        <v>4076</v>
      </c>
      <c r="E90" s="435" t="s">
        <v>4077</v>
      </c>
      <c r="F90" s="435" t="s">
        <v>4078</v>
      </c>
    </row>
    <row r="91" spans="1:6" ht="13.5">
      <c r="A91" s="435" t="s">
        <v>4262</v>
      </c>
      <c r="B91" s="435" t="s">
        <v>759</v>
      </c>
      <c r="C91" s="435" t="s">
        <v>4195</v>
      </c>
      <c r="D91" s="435" t="s">
        <v>4076</v>
      </c>
      <c r="E91" s="435" t="s">
        <v>4077</v>
      </c>
      <c r="F91" s="435" t="s">
        <v>4078</v>
      </c>
    </row>
    <row r="92" spans="1:6" ht="13.5">
      <c r="A92" s="435" t="s">
        <v>4263</v>
      </c>
      <c r="B92" s="435" t="s">
        <v>4264</v>
      </c>
      <c r="C92" s="435" t="s">
        <v>4195</v>
      </c>
      <c r="D92" s="435" t="s">
        <v>4076</v>
      </c>
      <c r="E92" s="435" t="s">
        <v>4077</v>
      </c>
      <c r="F92" s="435" t="s">
        <v>4078</v>
      </c>
    </row>
    <row r="93" spans="1:6" ht="13.5">
      <c r="A93" s="435" t="s">
        <v>4265</v>
      </c>
      <c r="B93" s="435" t="s">
        <v>4266</v>
      </c>
      <c r="C93" s="435" t="s">
        <v>4195</v>
      </c>
      <c r="D93" s="435" t="s">
        <v>4076</v>
      </c>
      <c r="E93" s="435" t="s">
        <v>4077</v>
      </c>
      <c r="F93" s="435" t="s">
        <v>4078</v>
      </c>
    </row>
    <row r="94" spans="1:6" ht="13.5">
      <c r="A94" s="435" t="s">
        <v>4267</v>
      </c>
      <c r="B94" s="435" t="s">
        <v>4268</v>
      </c>
      <c r="C94" s="435" t="s">
        <v>4195</v>
      </c>
      <c r="D94" s="435" t="s">
        <v>4076</v>
      </c>
      <c r="E94" s="435" t="s">
        <v>4077</v>
      </c>
      <c r="F94" s="435" t="s">
        <v>4078</v>
      </c>
    </row>
    <row r="95" spans="1:6" ht="13.5">
      <c r="A95" s="435" t="s">
        <v>4269</v>
      </c>
      <c r="B95" s="435" t="s">
        <v>4270</v>
      </c>
      <c r="C95" s="435" t="s">
        <v>4195</v>
      </c>
      <c r="D95" s="435" t="s">
        <v>4076</v>
      </c>
      <c r="E95" s="435" t="s">
        <v>4077</v>
      </c>
      <c r="F95" s="435" t="s">
        <v>4078</v>
      </c>
    </row>
    <row r="96" spans="1:6" ht="13.5">
      <c r="A96" s="435" t="s">
        <v>4271</v>
      </c>
      <c r="B96" s="435" t="s">
        <v>4272</v>
      </c>
      <c r="C96" s="435" t="s">
        <v>4195</v>
      </c>
      <c r="D96" s="435" t="s">
        <v>4076</v>
      </c>
      <c r="E96" s="435" t="s">
        <v>4077</v>
      </c>
      <c r="F96" s="435" t="s">
        <v>4078</v>
      </c>
    </row>
    <row r="97" spans="1:6" ht="13.5">
      <c r="A97" s="435" t="s">
        <v>4273</v>
      </c>
      <c r="B97" s="435" t="s">
        <v>4274</v>
      </c>
      <c r="C97" s="435" t="s">
        <v>4195</v>
      </c>
      <c r="D97" s="435" t="s">
        <v>4076</v>
      </c>
      <c r="E97" s="435" t="s">
        <v>4077</v>
      </c>
      <c r="F97" s="435" t="s">
        <v>4078</v>
      </c>
    </row>
    <row r="98" spans="1:6" ht="13.5">
      <c r="A98" s="435" t="s">
        <v>4275</v>
      </c>
      <c r="B98" s="435" t="s">
        <v>4276</v>
      </c>
      <c r="C98" s="435" t="s">
        <v>4195</v>
      </c>
      <c r="D98" s="435" t="s">
        <v>4076</v>
      </c>
      <c r="E98" s="435" t="s">
        <v>4077</v>
      </c>
      <c r="F98" s="435" t="s">
        <v>4078</v>
      </c>
    </row>
    <row r="99" spans="1:6" ht="13.5">
      <c r="A99" s="435" t="s">
        <v>4277</v>
      </c>
      <c r="B99" s="435" t="s">
        <v>4278</v>
      </c>
      <c r="C99" s="435" t="s">
        <v>4195</v>
      </c>
      <c r="D99" s="435" t="s">
        <v>4076</v>
      </c>
      <c r="E99" s="435" t="s">
        <v>4077</v>
      </c>
      <c r="F99" s="435" t="s">
        <v>4078</v>
      </c>
    </row>
    <row r="100" spans="1:6" ht="13.5">
      <c r="A100" s="435" t="s">
        <v>691</v>
      </c>
      <c r="B100" s="435" t="s">
        <v>770</v>
      </c>
      <c r="C100" s="435" t="s">
        <v>4195</v>
      </c>
      <c r="D100" s="435" t="s">
        <v>4076</v>
      </c>
      <c r="E100" s="435" t="s">
        <v>4077</v>
      </c>
      <c r="F100" s="435" t="s">
        <v>4078</v>
      </c>
    </row>
    <row r="101" spans="1:6" ht="13.5">
      <c r="A101" s="435" t="s">
        <v>4279</v>
      </c>
      <c r="B101" s="435" t="s">
        <v>4280</v>
      </c>
      <c r="C101" s="435" t="s">
        <v>4195</v>
      </c>
      <c r="D101" s="435" t="s">
        <v>4076</v>
      </c>
      <c r="E101" s="435" t="s">
        <v>4077</v>
      </c>
      <c r="F101" s="435" t="s">
        <v>4078</v>
      </c>
    </row>
    <row r="102" spans="1:6" ht="13.5">
      <c r="A102" s="435" t="s">
        <v>4281</v>
      </c>
      <c r="B102" s="435" t="s">
        <v>4282</v>
      </c>
      <c r="C102" s="435" t="s">
        <v>4195</v>
      </c>
      <c r="D102" s="435" t="s">
        <v>4076</v>
      </c>
      <c r="E102" s="435" t="s">
        <v>4077</v>
      </c>
      <c r="F102" s="435" t="s">
        <v>4078</v>
      </c>
    </row>
    <row r="103" spans="1:6" ht="13.5">
      <c r="A103" s="435" t="s">
        <v>4283</v>
      </c>
      <c r="B103" s="435" t="s">
        <v>4284</v>
      </c>
      <c r="C103" s="435" t="s">
        <v>4195</v>
      </c>
      <c r="D103" s="435" t="s">
        <v>4076</v>
      </c>
      <c r="E103" s="435" t="s">
        <v>4077</v>
      </c>
      <c r="F103" s="435" t="s">
        <v>4078</v>
      </c>
    </row>
    <row r="104" spans="1:6" ht="13.5">
      <c r="A104" s="435" t="s">
        <v>4285</v>
      </c>
      <c r="B104" s="435" t="s">
        <v>4286</v>
      </c>
      <c r="C104" s="435" t="s">
        <v>4195</v>
      </c>
      <c r="D104" s="435" t="s">
        <v>4076</v>
      </c>
      <c r="E104" s="435" t="s">
        <v>4077</v>
      </c>
      <c r="F104" s="435" t="s">
        <v>4078</v>
      </c>
    </row>
    <row r="105" spans="1:6" ht="13.5">
      <c r="A105" s="435" t="s">
        <v>4287</v>
      </c>
      <c r="B105" s="435" t="s">
        <v>4288</v>
      </c>
      <c r="C105" s="435" t="s">
        <v>4195</v>
      </c>
      <c r="D105" s="435" t="s">
        <v>4076</v>
      </c>
      <c r="E105" s="435" t="s">
        <v>4077</v>
      </c>
      <c r="F105" s="435" t="s">
        <v>4078</v>
      </c>
    </row>
    <row r="106" spans="1:6" ht="13.5">
      <c r="A106" s="435" t="s">
        <v>4289</v>
      </c>
      <c r="B106" s="435" t="s">
        <v>4290</v>
      </c>
      <c r="C106" s="435" t="s">
        <v>4195</v>
      </c>
      <c r="D106" s="435" t="s">
        <v>4076</v>
      </c>
      <c r="E106" s="435" t="s">
        <v>4077</v>
      </c>
      <c r="F106" s="435" t="s">
        <v>4078</v>
      </c>
    </row>
    <row r="107" spans="1:6" ht="13.5">
      <c r="A107" s="435" t="s">
        <v>4291</v>
      </c>
      <c r="B107" s="435" t="s">
        <v>4292</v>
      </c>
      <c r="C107" s="435" t="s">
        <v>4195</v>
      </c>
      <c r="D107" s="435" t="s">
        <v>4076</v>
      </c>
      <c r="E107" s="435" t="s">
        <v>4077</v>
      </c>
      <c r="F107" s="435" t="s">
        <v>4078</v>
      </c>
    </row>
    <row r="108" spans="1:6" ht="13.5">
      <c r="A108" s="435" t="s">
        <v>698</v>
      </c>
      <c r="B108" s="435" t="s">
        <v>4293</v>
      </c>
      <c r="C108" s="435" t="s">
        <v>4195</v>
      </c>
      <c r="D108" s="435" t="s">
        <v>4076</v>
      </c>
      <c r="E108" s="435" t="s">
        <v>4077</v>
      </c>
      <c r="F108" s="435" t="s">
        <v>4078</v>
      </c>
    </row>
    <row r="109" spans="1:6" ht="13.5">
      <c r="A109" s="435" t="s">
        <v>4294</v>
      </c>
      <c r="B109" s="435" t="s">
        <v>4295</v>
      </c>
      <c r="C109" s="435" t="s">
        <v>4195</v>
      </c>
      <c r="D109" s="435" t="s">
        <v>4076</v>
      </c>
      <c r="E109" s="435" t="s">
        <v>4077</v>
      </c>
      <c r="F109" s="435" t="s">
        <v>4078</v>
      </c>
    </row>
    <row r="110" spans="1:6" ht="13.5">
      <c r="A110" s="435" t="s">
        <v>4296</v>
      </c>
      <c r="B110" s="435" t="s">
        <v>4297</v>
      </c>
      <c r="C110" s="435" t="s">
        <v>4195</v>
      </c>
      <c r="D110" s="435" t="s">
        <v>4076</v>
      </c>
      <c r="E110" s="435" t="s">
        <v>4077</v>
      </c>
      <c r="F110" s="435" t="s">
        <v>4078</v>
      </c>
    </row>
    <row r="111" spans="1:6" ht="13.5">
      <c r="A111" s="435" t="s">
        <v>4298</v>
      </c>
      <c r="B111" s="435" t="s">
        <v>648</v>
      </c>
      <c r="C111" s="435" t="s">
        <v>4195</v>
      </c>
      <c r="D111" s="435" t="s">
        <v>4076</v>
      </c>
      <c r="E111" s="435" t="s">
        <v>4077</v>
      </c>
      <c r="F111" s="435" t="s">
        <v>4078</v>
      </c>
    </row>
    <row r="112" spans="1:6" ht="13.5">
      <c r="A112" s="435" t="s">
        <v>4299</v>
      </c>
      <c r="B112" s="435" t="s">
        <v>4300</v>
      </c>
      <c r="C112" s="435" t="s">
        <v>4195</v>
      </c>
      <c r="D112" s="435" t="s">
        <v>4076</v>
      </c>
      <c r="E112" s="435" t="s">
        <v>4077</v>
      </c>
      <c r="F112" s="435" t="s">
        <v>4078</v>
      </c>
    </row>
    <row r="113" spans="1:6" ht="13.5">
      <c r="A113" s="435" t="s">
        <v>4301</v>
      </c>
      <c r="B113" s="435" t="s">
        <v>4302</v>
      </c>
      <c r="C113" s="435" t="s">
        <v>4195</v>
      </c>
      <c r="D113" s="435" t="s">
        <v>4076</v>
      </c>
      <c r="E113" s="435" t="s">
        <v>4077</v>
      </c>
      <c r="F113" s="435" t="s">
        <v>4078</v>
      </c>
    </row>
    <row r="114" spans="1:6" ht="13.5">
      <c r="A114" s="435" t="s">
        <v>4303</v>
      </c>
      <c r="B114" s="435" t="s">
        <v>4304</v>
      </c>
      <c r="C114" s="435" t="s">
        <v>4195</v>
      </c>
      <c r="D114" s="435" t="s">
        <v>4076</v>
      </c>
      <c r="E114" s="435" t="s">
        <v>4077</v>
      </c>
      <c r="F114" s="435" t="s">
        <v>4078</v>
      </c>
    </row>
    <row r="115" spans="1:6" ht="13.5">
      <c r="A115" s="435" t="s">
        <v>4305</v>
      </c>
      <c r="B115" s="435" t="s">
        <v>4306</v>
      </c>
      <c r="C115" s="435" t="s">
        <v>4195</v>
      </c>
      <c r="D115" s="435" t="s">
        <v>4076</v>
      </c>
      <c r="E115" s="435" t="s">
        <v>4077</v>
      </c>
      <c r="F115" s="435" t="s">
        <v>4078</v>
      </c>
    </row>
    <row r="116" spans="1:7" ht="13.5">
      <c r="A116" s="435" t="s">
        <v>4307</v>
      </c>
      <c r="B116" s="435" t="s">
        <v>4308</v>
      </c>
      <c r="C116" s="435" t="s">
        <v>4195</v>
      </c>
      <c r="D116" s="435" t="s">
        <v>4076</v>
      </c>
      <c r="E116" s="435" t="s">
        <v>4077</v>
      </c>
      <c r="F116" s="435" t="s">
        <v>4078</v>
      </c>
      <c r="G116" s="435" t="s">
        <v>4309</v>
      </c>
    </row>
    <row r="117" spans="1:6" ht="13.5">
      <c r="A117" s="435" t="s">
        <v>4310</v>
      </c>
      <c r="B117" s="435" t="s">
        <v>4311</v>
      </c>
      <c r="C117" s="435" t="s">
        <v>4195</v>
      </c>
      <c r="D117" s="435" t="s">
        <v>4076</v>
      </c>
      <c r="E117" s="435" t="s">
        <v>4077</v>
      </c>
      <c r="F117" s="435" t="s">
        <v>4078</v>
      </c>
    </row>
    <row r="118" spans="1:6" ht="13.5">
      <c r="A118" s="435" t="s">
        <v>4312</v>
      </c>
      <c r="B118" s="435" t="s">
        <v>4313</v>
      </c>
      <c r="C118" s="435" t="s">
        <v>4195</v>
      </c>
      <c r="D118" s="435" t="s">
        <v>4076</v>
      </c>
      <c r="E118" s="435" t="s">
        <v>4077</v>
      </c>
      <c r="F118" s="435" t="s">
        <v>4078</v>
      </c>
    </row>
    <row r="119" spans="1:6" ht="13.5">
      <c r="A119" s="435" t="s">
        <v>4314</v>
      </c>
      <c r="B119" s="435" t="s">
        <v>4315</v>
      </c>
      <c r="C119" s="435" t="s">
        <v>4195</v>
      </c>
      <c r="D119" s="435" t="s">
        <v>4076</v>
      </c>
      <c r="E119" s="435" t="s">
        <v>4077</v>
      </c>
      <c r="F119" s="435" t="s">
        <v>4078</v>
      </c>
    </row>
    <row r="120" spans="1:6" ht="13.5">
      <c r="A120" s="435" t="s">
        <v>4316</v>
      </c>
      <c r="B120" s="435" t="s">
        <v>4317</v>
      </c>
      <c r="C120" s="435" t="s">
        <v>4195</v>
      </c>
      <c r="D120" s="435" t="s">
        <v>4076</v>
      </c>
      <c r="E120" s="435" t="s">
        <v>4077</v>
      </c>
      <c r="F120" s="435" t="s">
        <v>4078</v>
      </c>
    </row>
    <row r="121" spans="1:6" ht="13.5">
      <c r="A121" s="435" t="s">
        <v>4318</v>
      </c>
      <c r="B121" s="435" t="s">
        <v>1910</v>
      </c>
      <c r="C121" s="435" t="s">
        <v>4195</v>
      </c>
      <c r="D121" s="435" t="s">
        <v>4076</v>
      </c>
      <c r="E121" s="435" t="s">
        <v>4077</v>
      </c>
      <c r="F121" s="435" t="s">
        <v>4078</v>
      </c>
    </row>
    <row r="122" spans="1:6" ht="13.5">
      <c r="A122" s="435" t="s">
        <v>4319</v>
      </c>
      <c r="B122" s="435" t="s">
        <v>4320</v>
      </c>
      <c r="C122" s="435" t="s">
        <v>4195</v>
      </c>
      <c r="D122" s="435" t="s">
        <v>4076</v>
      </c>
      <c r="E122" s="435" t="s">
        <v>4077</v>
      </c>
      <c r="F122" s="435" t="s">
        <v>4078</v>
      </c>
    </row>
    <row r="123" spans="1:6" ht="13.5">
      <c r="A123" s="435" t="s">
        <v>4321</v>
      </c>
      <c r="B123" s="435" t="s">
        <v>4322</v>
      </c>
      <c r="C123" s="435" t="s">
        <v>4195</v>
      </c>
      <c r="D123" s="435" t="s">
        <v>4076</v>
      </c>
      <c r="E123" s="435" t="s">
        <v>4077</v>
      </c>
      <c r="F123" s="435" t="s">
        <v>4078</v>
      </c>
    </row>
    <row r="124" spans="1:6" ht="13.5">
      <c r="A124" s="435" t="s">
        <v>4323</v>
      </c>
      <c r="B124" s="435" t="s">
        <v>4324</v>
      </c>
      <c r="C124" s="435" t="s">
        <v>4195</v>
      </c>
      <c r="D124" s="435" t="s">
        <v>4076</v>
      </c>
      <c r="E124" s="435" t="s">
        <v>4077</v>
      </c>
      <c r="F124" s="435" t="s">
        <v>4078</v>
      </c>
    </row>
    <row r="125" spans="1:6" ht="13.5">
      <c r="A125" s="435" t="s">
        <v>4325</v>
      </c>
      <c r="B125" s="435" t="s">
        <v>4326</v>
      </c>
      <c r="C125" s="435" t="s">
        <v>4195</v>
      </c>
      <c r="D125" s="435" t="s">
        <v>4076</v>
      </c>
      <c r="E125" s="435" t="s">
        <v>4077</v>
      </c>
      <c r="F125" s="435" t="s">
        <v>4078</v>
      </c>
    </row>
    <row r="126" spans="1:6" ht="13.5">
      <c r="A126" s="435" t="s">
        <v>4327</v>
      </c>
      <c r="B126" s="435" t="s">
        <v>4328</v>
      </c>
      <c r="C126" s="435" t="s">
        <v>4195</v>
      </c>
      <c r="D126" s="435" t="s">
        <v>4076</v>
      </c>
      <c r="E126" s="435" t="s">
        <v>4077</v>
      </c>
      <c r="F126" s="435" t="s">
        <v>4078</v>
      </c>
    </row>
    <row r="127" spans="1:6" ht="13.5">
      <c r="A127" s="435" t="s">
        <v>4329</v>
      </c>
      <c r="B127" s="435" t="s">
        <v>4330</v>
      </c>
      <c r="C127" s="435" t="s">
        <v>4195</v>
      </c>
      <c r="D127" s="435" t="s">
        <v>4076</v>
      </c>
      <c r="E127" s="435" t="s">
        <v>4077</v>
      </c>
      <c r="F127" s="435" t="s">
        <v>4078</v>
      </c>
    </row>
    <row r="128" spans="1:6" ht="13.5">
      <c r="A128" s="435" t="s">
        <v>4331</v>
      </c>
      <c r="B128" s="435" t="s">
        <v>4332</v>
      </c>
      <c r="C128" s="435" t="s">
        <v>4195</v>
      </c>
      <c r="D128" s="435" t="s">
        <v>4076</v>
      </c>
      <c r="E128" s="435" t="s">
        <v>4077</v>
      </c>
      <c r="F128" s="435" t="s">
        <v>4078</v>
      </c>
    </row>
    <row r="129" spans="1:6" ht="13.5">
      <c r="A129" s="435" t="s">
        <v>4333</v>
      </c>
      <c r="B129" s="435" t="s">
        <v>4334</v>
      </c>
      <c r="C129" s="435" t="s">
        <v>4195</v>
      </c>
      <c r="D129" s="435" t="s">
        <v>4076</v>
      </c>
      <c r="E129" s="435" t="s">
        <v>4077</v>
      </c>
      <c r="F129" s="435" t="s">
        <v>4078</v>
      </c>
    </row>
    <row r="130" spans="1:6" ht="13.5">
      <c r="A130" s="435" t="s">
        <v>4335</v>
      </c>
      <c r="B130" s="435" t="s">
        <v>4336</v>
      </c>
      <c r="C130" s="435" t="s">
        <v>4195</v>
      </c>
      <c r="D130" s="435" t="s">
        <v>4076</v>
      </c>
      <c r="E130" s="435" t="s">
        <v>4077</v>
      </c>
      <c r="F130" s="435" t="s">
        <v>4078</v>
      </c>
    </row>
    <row r="131" spans="1:6" ht="13.5">
      <c r="A131" s="435" t="s">
        <v>4337</v>
      </c>
      <c r="B131" s="435" t="s">
        <v>4338</v>
      </c>
      <c r="C131" s="435" t="s">
        <v>4195</v>
      </c>
      <c r="D131" s="435" t="s">
        <v>4076</v>
      </c>
      <c r="E131" s="435" t="s">
        <v>4077</v>
      </c>
      <c r="F131" s="435" t="s">
        <v>4078</v>
      </c>
    </row>
    <row r="132" spans="1:6" ht="13.5">
      <c r="A132" s="435" t="s">
        <v>4339</v>
      </c>
      <c r="B132" s="435" t="s">
        <v>4340</v>
      </c>
      <c r="C132" s="435" t="s">
        <v>4195</v>
      </c>
      <c r="D132" s="435" t="s">
        <v>4076</v>
      </c>
      <c r="E132" s="435" t="s">
        <v>4077</v>
      </c>
      <c r="F132" s="435" t="s">
        <v>4078</v>
      </c>
    </row>
    <row r="133" spans="1:6" ht="13.5">
      <c r="A133" s="435" t="s">
        <v>4341</v>
      </c>
      <c r="B133" s="435" t="s">
        <v>4342</v>
      </c>
      <c r="C133" s="435" t="s">
        <v>4195</v>
      </c>
      <c r="D133" s="435" t="s">
        <v>4076</v>
      </c>
      <c r="E133" s="435" t="s">
        <v>4077</v>
      </c>
      <c r="F133" s="435" t="s">
        <v>4078</v>
      </c>
    </row>
    <row r="134" spans="1:6" ht="13.5">
      <c r="A134" s="435" t="s">
        <v>4343</v>
      </c>
      <c r="B134" s="435" t="s">
        <v>4344</v>
      </c>
      <c r="C134" s="435" t="s">
        <v>4195</v>
      </c>
      <c r="D134" s="435" t="s">
        <v>4076</v>
      </c>
      <c r="E134" s="435" t="s">
        <v>4077</v>
      </c>
      <c r="F134" s="435" t="s">
        <v>4078</v>
      </c>
    </row>
    <row r="135" spans="1:6" ht="13.5">
      <c r="A135" s="435" t="s">
        <v>4345</v>
      </c>
      <c r="B135" s="435" t="s">
        <v>4346</v>
      </c>
      <c r="C135" s="435" t="s">
        <v>4195</v>
      </c>
      <c r="D135" s="435" t="s">
        <v>4076</v>
      </c>
      <c r="E135" s="435" t="s">
        <v>4077</v>
      </c>
      <c r="F135" s="435" t="s">
        <v>4078</v>
      </c>
    </row>
    <row r="136" spans="1:6" ht="13.5">
      <c r="A136" s="435" t="s">
        <v>4347</v>
      </c>
      <c r="B136" s="435" t="s">
        <v>4348</v>
      </c>
      <c r="C136" s="435" t="s">
        <v>4195</v>
      </c>
      <c r="D136" s="435" t="s">
        <v>4076</v>
      </c>
      <c r="E136" s="435" t="s">
        <v>4077</v>
      </c>
      <c r="F136" s="435" t="s">
        <v>4078</v>
      </c>
    </row>
    <row r="137" spans="1:6" ht="13.5">
      <c r="A137" s="435" t="s">
        <v>4349</v>
      </c>
      <c r="B137" s="435" t="s">
        <v>4350</v>
      </c>
      <c r="C137" s="435" t="s">
        <v>4195</v>
      </c>
      <c r="D137" s="435" t="s">
        <v>4076</v>
      </c>
      <c r="E137" s="435" t="s">
        <v>4077</v>
      </c>
      <c r="F137" s="435" t="s">
        <v>4078</v>
      </c>
    </row>
    <row r="138" spans="1:6" ht="13.5">
      <c r="A138" s="435" t="s">
        <v>4351</v>
      </c>
      <c r="B138" s="435" t="s">
        <v>4352</v>
      </c>
      <c r="C138" s="435" t="s">
        <v>4195</v>
      </c>
      <c r="D138" s="435" t="s">
        <v>4076</v>
      </c>
      <c r="E138" s="435" t="s">
        <v>4077</v>
      </c>
      <c r="F138" s="435" t="s">
        <v>4078</v>
      </c>
    </row>
    <row r="139" spans="1:6" ht="13.5">
      <c r="A139" s="435" t="s">
        <v>4353</v>
      </c>
      <c r="B139" s="435" t="s">
        <v>4354</v>
      </c>
      <c r="C139" s="435" t="s">
        <v>4195</v>
      </c>
      <c r="D139" s="435" t="s">
        <v>4076</v>
      </c>
      <c r="E139" s="435" t="s">
        <v>4077</v>
      </c>
      <c r="F139" s="435" t="s">
        <v>4078</v>
      </c>
    </row>
    <row r="140" spans="1:6" ht="13.5">
      <c r="A140" s="435" t="s">
        <v>4355</v>
      </c>
      <c r="B140" s="435" t="s">
        <v>4356</v>
      </c>
      <c r="C140" s="435" t="s">
        <v>4195</v>
      </c>
      <c r="D140" s="435" t="s">
        <v>4076</v>
      </c>
      <c r="E140" s="435" t="s">
        <v>4077</v>
      </c>
      <c r="F140" s="435" t="s">
        <v>4078</v>
      </c>
    </row>
    <row r="141" spans="1:6" ht="13.5">
      <c r="A141" s="435" t="s">
        <v>4357</v>
      </c>
      <c r="B141" s="435" t="s">
        <v>4358</v>
      </c>
      <c r="C141" s="435" t="s">
        <v>4195</v>
      </c>
      <c r="D141" s="435" t="s">
        <v>4076</v>
      </c>
      <c r="E141" s="435" t="s">
        <v>4077</v>
      </c>
      <c r="F141" s="435" t="s">
        <v>4078</v>
      </c>
    </row>
    <row r="142" spans="1:6" ht="13.5">
      <c r="A142" s="435" t="s">
        <v>4359</v>
      </c>
      <c r="B142" s="435" t="s">
        <v>4360</v>
      </c>
      <c r="C142" s="435" t="s">
        <v>4195</v>
      </c>
      <c r="D142" s="435" t="s">
        <v>4076</v>
      </c>
      <c r="E142" s="435" t="s">
        <v>4077</v>
      </c>
      <c r="F142" s="435" t="s">
        <v>4078</v>
      </c>
    </row>
    <row r="143" spans="1:6" ht="13.5">
      <c r="A143" s="435" t="s">
        <v>4361</v>
      </c>
      <c r="B143" s="435" t="s">
        <v>4362</v>
      </c>
      <c r="C143" s="435" t="s">
        <v>4195</v>
      </c>
      <c r="D143" s="435" t="s">
        <v>4076</v>
      </c>
      <c r="E143" s="435" t="s">
        <v>4077</v>
      </c>
      <c r="F143" s="435" t="s">
        <v>4078</v>
      </c>
    </row>
    <row r="144" spans="1:6" ht="13.5">
      <c r="A144" s="435" t="s">
        <v>4363</v>
      </c>
      <c r="B144" s="435" t="s">
        <v>4364</v>
      </c>
      <c r="C144" s="435" t="s">
        <v>4195</v>
      </c>
      <c r="D144" s="435" t="s">
        <v>4076</v>
      </c>
      <c r="E144" s="435" t="s">
        <v>4077</v>
      </c>
      <c r="F144" s="435" t="s">
        <v>4078</v>
      </c>
    </row>
    <row r="145" spans="1:6" ht="13.5">
      <c r="A145" s="435" t="s">
        <v>4365</v>
      </c>
      <c r="B145" s="435" t="s">
        <v>4366</v>
      </c>
      <c r="C145" s="435" t="s">
        <v>4195</v>
      </c>
      <c r="D145" s="435" t="s">
        <v>4076</v>
      </c>
      <c r="E145" s="435" t="s">
        <v>4077</v>
      </c>
      <c r="F145" s="435" t="s">
        <v>4078</v>
      </c>
    </row>
    <row r="146" spans="1:6" ht="13.5">
      <c r="A146" s="435" t="s">
        <v>4367</v>
      </c>
      <c r="B146" s="435" t="s">
        <v>4368</v>
      </c>
      <c r="C146" s="435" t="s">
        <v>4195</v>
      </c>
      <c r="D146" s="435" t="s">
        <v>4076</v>
      </c>
      <c r="E146" s="435" t="s">
        <v>4077</v>
      </c>
      <c r="F146" s="435" t="s">
        <v>4078</v>
      </c>
    </row>
    <row r="147" spans="1:6" ht="13.5">
      <c r="A147" s="435" t="s">
        <v>709</v>
      </c>
      <c r="B147" s="435" t="s">
        <v>4369</v>
      </c>
      <c r="C147" s="435" t="s">
        <v>4195</v>
      </c>
      <c r="D147" s="435" t="s">
        <v>4076</v>
      </c>
      <c r="E147" s="435" t="s">
        <v>4077</v>
      </c>
      <c r="F147" s="435" t="s">
        <v>4078</v>
      </c>
    </row>
    <row r="148" spans="1:6" ht="13.5">
      <c r="A148" s="435" t="s">
        <v>4370</v>
      </c>
      <c r="B148" s="435" t="s">
        <v>4371</v>
      </c>
      <c r="C148" s="435" t="s">
        <v>4195</v>
      </c>
      <c r="D148" s="435" t="s">
        <v>4076</v>
      </c>
      <c r="E148" s="435" t="s">
        <v>4077</v>
      </c>
      <c r="F148" s="435" t="s">
        <v>4078</v>
      </c>
    </row>
    <row r="149" spans="1:6" ht="13.5">
      <c r="A149" s="435" t="s">
        <v>4372</v>
      </c>
      <c r="B149" s="435" t="s">
        <v>4373</v>
      </c>
      <c r="C149" s="435" t="s">
        <v>4195</v>
      </c>
      <c r="D149" s="435" t="s">
        <v>4076</v>
      </c>
      <c r="E149" s="435" t="s">
        <v>4077</v>
      </c>
      <c r="F149" s="435" t="s">
        <v>4078</v>
      </c>
    </row>
    <row r="150" spans="1:6" ht="13.5">
      <c r="A150" s="435" t="s">
        <v>4374</v>
      </c>
      <c r="B150" s="435" t="s">
        <v>4375</v>
      </c>
      <c r="C150" s="435" t="s">
        <v>4195</v>
      </c>
      <c r="D150" s="435" t="s">
        <v>4076</v>
      </c>
      <c r="E150" s="435" t="s">
        <v>4077</v>
      </c>
      <c r="F150" s="435" t="s">
        <v>4078</v>
      </c>
    </row>
    <row r="151" spans="1:6" ht="13.5">
      <c r="A151" s="435" t="s">
        <v>4376</v>
      </c>
      <c r="B151" s="435" t="s">
        <v>4377</v>
      </c>
      <c r="C151" s="435" t="s">
        <v>4195</v>
      </c>
      <c r="D151" s="435" t="s">
        <v>4076</v>
      </c>
      <c r="E151" s="435" t="s">
        <v>4077</v>
      </c>
      <c r="F151" s="435" t="s">
        <v>4078</v>
      </c>
    </row>
    <row r="152" spans="1:6" ht="13.5">
      <c r="A152" s="435" t="s">
        <v>4378</v>
      </c>
      <c r="B152" s="435" t="s">
        <v>4379</v>
      </c>
      <c r="C152" s="435" t="s">
        <v>4195</v>
      </c>
      <c r="D152" s="435" t="s">
        <v>4076</v>
      </c>
      <c r="E152" s="435" t="s">
        <v>4077</v>
      </c>
      <c r="F152" s="435" t="s">
        <v>4078</v>
      </c>
    </row>
    <row r="153" spans="1:6" ht="13.5">
      <c r="A153" s="435" t="s">
        <v>4380</v>
      </c>
      <c r="B153" s="435" t="s">
        <v>4381</v>
      </c>
      <c r="C153" s="435" t="s">
        <v>4195</v>
      </c>
      <c r="D153" s="435" t="s">
        <v>4076</v>
      </c>
      <c r="E153" s="435" t="s">
        <v>4077</v>
      </c>
      <c r="F153" s="435" t="s">
        <v>4078</v>
      </c>
    </row>
    <row r="154" spans="1:6" ht="13.5">
      <c r="A154" s="435" t="s">
        <v>4382</v>
      </c>
      <c r="B154" s="435" t="s">
        <v>4383</v>
      </c>
      <c r="C154" s="435" t="s">
        <v>4195</v>
      </c>
      <c r="D154" s="435" t="s">
        <v>4076</v>
      </c>
      <c r="E154" s="435" t="s">
        <v>4077</v>
      </c>
      <c r="F154" s="435" t="s">
        <v>4078</v>
      </c>
    </row>
    <row r="155" spans="1:6" ht="13.5">
      <c r="A155" s="435" t="s">
        <v>4384</v>
      </c>
      <c r="B155" s="435" t="s">
        <v>4385</v>
      </c>
      <c r="C155" s="435" t="s">
        <v>4195</v>
      </c>
      <c r="D155" s="435" t="s">
        <v>4076</v>
      </c>
      <c r="E155" s="435" t="s">
        <v>4077</v>
      </c>
      <c r="F155" s="435" t="s">
        <v>4078</v>
      </c>
    </row>
    <row r="156" spans="1:6" ht="13.5">
      <c r="A156" s="435" t="s">
        <v>4386</v>
      </c>
      <c r="B156" s="435" t="s">
        <v>4387</v>
      </c>
      <c r="C156" s="435" t="s">
        <v>4195</v>
      </c>
      <c r="D156" s="435" t="s">
        <v>4076</v>
      </c>
      <c r="E156" s="435" t="s">
        <v>4077</v>
      </c>
      <c r="F156" s="435" t="s">
        <v>4078</v>
      </c>
    </row>
    <row r="157" spans="1:6" ht="13.5">
      <c r="A157" s="435" t="s">
        <v>4388</v>
      </c>
      <c r="B157" s="435" t="s">
        <v>4389</v>
      </c>
      <c r="C157" s="435" t="s">
        <v>4195</v>
      </c>
      <c r="D157" s="435" t="s">
        <v>4076</v>
      </c>
      <c r="E157" s="435" t="s">
        <v>4077</v>
      </c>
      <c r="F157" s="435" t="s">
        <v>4078</v>
      </c>
    </row>
    <row r="158" spans="1:6" ht="13.5">
      <c r="A158" s="435" t="s">
        <v>4390</v>
      </c>
      <c r="B158" s="435" t="s">
        <v>4391</v>
      </c>
      <c r="C158" s="435" t="s">
        <v>4195</v>
      </c>
      <c r="D158" s="435" t="s">
        <v>4076</v>
      </c>
      <c r="E158" s="435" t="s">
        <v>4077</v>
      </c>
      <c r="F158" s="435" t="s">
        <v>4078</v>
      </c>
    </row>
    <row r="159" spans="1:6" ht="13.5">
      <c r="A159" s="435" t="s">
        <v>4392</v>
      </c>
      <c r="B159" s="435" t="s">
        <v>4393</v>
      </c>
      <c r="C159" s="435" t="s">
        <v>4195</v>
      </c>
      <c r="D159" s="435" t="s">
        <v>4076</v>
      </c>
      <c r="E159" s="435" t="s">
        <v>4077</v>
      </c>
      <c r="F159" s="435" t="s">
        <v>4078</v>
      </c>
    </row>
    <row r="160" spans="1:6" ht="13.5">
      <c r="A160" s="435" t="s">
        <v>4394</v>
      </c>
      <c r="B160" s="435" t="s">
        <v>4395</v>
      </c>
      <c r="C160" s="435" t="s">
        <v>4195</v>
      </c>
      <c r="D160" s="435" t="s">
        <v>4076</v>
      </c>
      <c r="E160" s="435" t="s">
        <v>4077</v>
      </c>
      <c r="F160" s="435" t="s">
        <v>4078</v>
      </c>
    </row>
    <row r="161" spans="1:6" ht="13.5">
      <c r="A161" s="435" t="s">
        <v>4396</v>
      </c>
      <c r="B161" s="435" t="s">
        <v>4397</v>
      </c>
      <c r="C161" s="435" t="s">
        <v>4195</v>
      </c>
      <c r="D161" s="435" t="s">
        <v>4076</v>
      </c>
      <c r="E161" s="435" t="s">
        <v>4077</v>
      </c>
      <c r="F161" s="435" t="s">
        <v>4078</v>
      </c>
    </row>
    <row r="162" spans="1:6" ht="13.5">
      <c r="A162" s="435" t="s">
        <v>4398</v>
      </c>
      <c r="B162" s="435" t="s">
        <v>4399</v>
      </c>
      <c r="C162" s="435" t="s">
        <v>4195</v>
      </c>
      <c r="D162" s="435" t="s">
        <v>4076</v>
      </c>
      <c r="E162" s="435" t="s">
        <v>4077</v>
      </c>
      <c r="F162" s="435" t="s">
        <v>4078</v>
      </c>
    </row>
    <row r="163" spans="1:6" ht="13.5">
      <c r="A163" s="435" t="s">
        <v>4400</v>
      </c>
      <c r="B163" s="435" t="s">
        <v>4401</v>
      </c>
      <c r="C163" s="435" t="s">
        <v>4195</v>
      </c>
      <c r="D163" s="435" t="s">
        <v>4076</v>
      </c>
      <c r="E163" s="435" t="s">
        <v>4077</v>
      </c>
      <c r="F163" s="435" t="s">
        <v>4078</v>
      </c>
    </row>
    <row r="164" spans="1:6" ht="13.5">
      <c r="A164" s="435" t="s">
        <v>4402</v>
      </c>
      <c r="B164" s="435" t="s">
        <v>4403</v>
      </c>
      <c r="C164" s="435" t="s">
        <v>4195</v>
      </c>
      <c r="D164" s="435" t="s">
        <v>4076</v>
      </c>
      <c r="E164" s="435" t="s">
        <v>4077</v>
      </c>
      <c r="F164" s="435" t="s">
        <v>4078</v>
      </c>
    </row>
    <row r="165" spans="1:6" ht="13.5">
      <c r="A165" s="435" t="s">
        <v>4404</v>
      </c>
      <c r="B165" s="435" t="s">
        <v>4405</v>
      </c>
      <c r="C165" s="435" t="s">
        <v>4195</v>
      </c>
      <c r="D165" s="435" t="s">
        <v>4076</v>
      </c>
      <c r="E165" s="435" t="s">
        <v>4077</v>
      </c>
      <c r="F165" s="435" t="s">
        <v>4078</v>
      </c>
    </row>
    <row r="166" spans="1:6" ht="13.5">
      <c r="A166" s="435" t="s">
        <v>4406</v>
      </c>
      <c r="B166" s="435" t="s">
        <v>4407</v>
      </c>
      <c r="C166" s="435" t="s">
        <v>4195</v>
      </c>
      <c r="D166" s="435" t="s">
        <v>4076</v>
      </c>
      <c r="E166" s="435" t="s">
        <v>4077</v>
      </c>
      <c r="F166" s="435" t="s">
        <v>4078</v>
      </c>
    </row>
    <row r="167" spans="1:6" ht="13.5">
      <c r="A167" s="435" t="s">
        <v>4408</v>
      </c>
      <c r="B167" s="435" t="s">
        <v>4409</v>
      </c>
      <c r="C167" s="435" t="s">
        <v>4195</v>
      </c>
      <c r="D167" s="435" t="s">
        <v>4076</v>
      </c>
      <c r="E167" s="435" t="s">
        <v>4077</v>
      </c>
      <c r="F167" s="435" t="s">
        <v>4078</v>
      </c>
    </row>
    <row r="168" spans="1:6" ht="13.5">
      <c r="A168" s="435" t="s">
        <v>4410</v>
      </c>
      <c r="B168" s="435" t="s">
        <v>4411</v>
      </c>
      <c r="C168" s="435" t="s">
        <v>4195</v>
      </c>
      <c r="D168" s="435" t="s">
        <v>4076</v>
      </c>
      <c r="E168" s="435" t="s">
        <v>4077</v>
      </c>
      <c r="F168" s="435" t="s">
        <v>4078</v>
      </c>
    </row>
    <row r="169" spans="1:6" ht="13.5">
      <c r="A169" s="435" t="s">
        <v>4412</v>
      </c>
      <c r="B169" s="435" t="s">
        <v>4413</v>
      </c>
      <c r="C169" s="435" t="s">
        <v>4195</v>
      </c>
      <c r="D169" s="435" t="s">
        <v>4076</v>
      </c>
      <c r="E169" s="435" t="s">
        <v>4077</v>
      </c>
      <c r="F169" s="435" t="s">
        <v>4078</v>
      </c>
    </row>
    <row r="170" spans="1:6" ht="13.5">
      <c r="A170" s="435" t="s">
        <v>4414</v>
      </c>
      <c r="B170" s="435" t="s">
        <v>4415</v>
      </c>
      <c r="C170" s="435" t="s">
        <v>4195</v>
      </c>
      <c r="D170" s="435" t="s">
        <v>4076</v>
      </c>
      <c r="E170" s="435" t="s">
        <v>4077</v>
      </c>
      <c r="F170" s="435" t="s">
        <v>4078</v>
      </c>
    </row>
    <row r="171" spans="1:6" ht="13.5">
      <c r="A171" s="435" t="s">
        <v>4416</v>
      </c>
      <c r="B171" s="435" t="s">
        <v>4417</v>
      </c>
      <c r="C171" s="435" t="s">
        <v>4195</v>
      </c>
      <c r="D171" s="435" t="s">
        <v>4076</v>
      </c>
      <c r="E171" s="435" t="s">
        <v>4077</v>
      </c>
      <c r="F171" s="435" t="s">
        <v>4078</v>
      </c>
    </row>
    <row r="172" spans="1:6" ht="13.5">
      <c r="A172" s="435" t="s">
        <v>4418</v>
      </c>
      <c r="B172" s="435" t="s">
        <v>4419</v>
      </c>
      <c r="C172" s="435" t="s">
        <v>4195</v>
      </c>
      <c r="D172" s="435" t="s">
        <v>4076</v>
      </c>
      <c r="E172" s="435" t="s">
        <v>4077</v>
      </c>
      <c r="F172" s="435" t="s">
        <v>4078</v>
      </c>
    </row>
    <row r="173" spans="1:6" ht="13.5">
      <c r="A173" s="435" t="s">
        <v>766</v>
      </c>
      <c r="B173" s="435" t="s">
        <v>809</v>
      </c>
      <c r="C173" s="435" t="s">
        <v>4195</v>
      </c>
      <c r="D173" s="435" t="s">
        <v>4076</v>
      </c>
      <c r="E173" s="435" t="s">
        <v>4077</v>
      </c>
      <c r="F173" s="435" t="s">
        <v>4078</v>
      </c>
    </row>
    <row r="174" spans="1:6" ht="13.5">
      <c r="A174" s="435" t="s">
        <v>4420</v>
      </c>
      <c r="B174" s="435" t="s">
        <v>4421</v>
      </c>
      <c r="C174" s="435" t="s">
        <v>4195</v>
      </c>
      <c r="D174" s="435" t="s">
        <v>4076</v>
      </c>
      <c r="E174" s="435" t="s">
        <v>4077</v>
      </c>
      <c r="F174" s="435" t="s">
        <v>4078</v>
      </c>
    </row>
    <row r="175" spans="1:6" ht="13.5">
      <c r="A175" s="435" t="s">
        <v>4422</v>
      </c>
      <c r="B175" s="435" t="s">
        <v>4423</v>
      </c>
      <c r="C175" s="435" t="s">
        <v>4195</v>
      </c>
      <c r="D175" s="435" t="s">
        <v>4076</v>
      </c>
      <c r="E175" s="435" t="s">
        <v>4077</v>
      </c>
      <c r="F175" s="435" t="s">
        <v>4078</v>
      </c>
    </row>
    <row r="176" spans="1:6" ht="13.5">
      <c r="A176" s="435" t="s">
        <v>4424</v>
      </c>
      <c r="B176" s="435" t="s">
        <v>4425</v>
      </c>
      <c r="C176" s="435" t="s">
        <v>4195</v>
      </c>
      <c r="D176" s="435" t="s">
        <v>4076</v>
      </c>
      <c r="E176" s="435" t="s">
        <v>4077</v>
      </c>
      <c r="F176" s="435" t="s">
        <v>4078</v>
      </c>
    </row>
    <row r="177" spans="1:6" ht="13.5">
      <c r="A177" s="435" t="s">
        <v>4426</v>
      </c>
      <c r="B177" s="435" t="s">
        <v>4427</v>
      </c>
      <c r="C177" s="435" t="s">
        <v>4195</v>
      </c>
      <c r="D177" s="435" t="s">
        <v>4076</v>
      </c>
      <c r="E177" s="435" t="s">
        <v>4077</v>
      </c>
      <c r="F177" s="435" t="s">
        <v>4078</v>
      </c>
    </row>
    <row r="178" spans="1:6" ht="13.5">
      <c r="A178" s="435" t="s">
        <v>4428</v>
      </c>
      <c r="B178" s="435" t="s">
        <v>4429</v>
      </c>
      <c r="C178" s="435" t="s">
        <v>4195</v>
      </c>
      <c r="D178" s="435" t="s">
        <v>4076</v>
      </c>
      <c r="E178" s="435" t="s">
        <v>4077</v>
      </c>
      <c r="F178" s="435" t="s">
        <v>4078</v>
      </c>
    </row>
    <row r="179" spans="1:6" ht="13.5">
      <c r="A179" s="435" t="s">
        <v>4430</v>
      </c>
      <c r="B179" s="435" t="s">
        <v>4431</v>
      </c>
      <c r="C179" s="435" t="s">
        <v>4195</v>
      </c>
      <c r="D179" s="435" t="s">
        <v>4076</v>
      </c>
      <c r="E179" s="435" t="s">
        <v>4077</v>
      </c>
      <c r="F179" s="435" t="s">
        <v>4078</v>
      </c>
    </row>
    <row r="180" spans="1:6" ht="13.5">
      <c r="A180" s="435" t="s">
        <v>4432</v>
      </c>
      <c r="B180" s="435" t="s">
        <v>4433</v>
      </c>
      <c r="C180" s="435" t="s">
        <v>4195</v>
      </c>
      <c r="D180" s="435" t="s">
        <v>4076</v>
      </c>
      <c r="E180" s="435" t="s">
        <v>4077</v>
      </c>
      <c r="F180" s="435" t="s">
        <v>4078</v>
      </c>
    </row>
    <row r="181" spans="1:6" ht="13.5">
      <c r="A181" s="435" t="s">
        <v>697</v>
      </c>
      <c r="B181" s="435" t="s">
        <v>4434</v>
      </c>
      <c r="C181" s="435" t="s">
        <v>4195</v>
      </c>
      <c r="D181" s="435" t="s">
        <v>4076</v>
      </c>
      <c r="E181" s="435" t="s">
        <v>4077</v>
      </c>
      <c r="F181" s="435" t="s">
        <v>4078</v>
      </c>
    </row>
    <row r="182" spans="1:6" ht="13.5">
      <c r="A182" s="435" t="s">
        <v>4435</v>
      </c>
      <c r="B182" s="435" t="s">
        <v>4436</v>
      </c>
      <c r="C182" s="435" t="s">
        <v>4195</v>
      </c>
      <c r="D182" s="435" t="s">
        <v>4076</v>
      </c>
      <c r="E182" s="435" t="s">
        <v>4077</v>
      </c>
      <c r="F182" s="435" t="s">
        <v>4078</v>
      </c>
    </row>
    <row r="183" spans="1:6" ht="13.5">
      <c r="A183" s="435" t="s">
        <v>4437</v>
      </c>
      <c r="B183" s="435" t="s">
        <v>4438</v>
      </c>
      <c r="C183" s="435" t="s">
        <v>4195</v>
      </c>
      <c r="D183" s="435" t="s">
        <v>4076</v>
      </c>
      <c r="E183" s="435" t="s">
        <v>4077</v>
      </c>
      <c r="F183" s="435" t="s">
        <v>4078</v>
      </c>
    </row>
    <row r="184" spans="1:6" ht="13.5">
      <c r="A184" s="435" t="s">
        <v>667</v>
      </c>
      <c r="B184" s="435" t="s">
        <v>4439</v>
      </c>
      <c r="C184" s="435" t="s">
        <v>4195</v>
      </c>
      <c r="D184" s="435" t="s">
        <v>4076</v>
      </c>
      <c r="E184" s="435" t="s">
        <v>4077</v>
      </c>
      <c r="F184" s="435" t="s">
        <v>4078</v>
      </c>
    </row>
    <row r="185" spans="1:6" ht="13.5">
      <c r="A185" s="435" t="s">
        <v>4440</v>
      </c>
      <c r="B185" s="435" t="s">
        <v>4441</v>
      </c>
      <c r="C185" s="435" t="s">
        <v>4195</v>
      </c>
      <c r="D185" s="435" t="s">
        <v>4076</v>
      </c>
      <c r="E185" s="435" t="s">
        <v>4077</v>
      </c>
      <c r="F185" s="435" t="s">
        <v>4078</v>
      </c>
    </row>
    <row r="186" spans="1:6" ht="13.5">
      <c r="A186" s="435" t="s">
        <v>4442</v>
      </c>
      <c r="B186" s="435" t="s">
        <v>4443</v>
      </c>
      <c r="C186" s="435" t="s">
        <v>4195</v>
      </c>
      <c r="D186" s="435" t="s">
        <v>4076</v>
      </c>
      <c r="E186" s="435" t="s">
        <v>4077</v>
      </c>
      <c r="F186" s="435" t="s">
        <v>4078</v>
      </c>
    </row>
    <row r="187" spans="1:6" ht="13.5">
      <c r="A187" s="435" t="s">
        <v>4444</v>
      </c>
      <c r="B187" s="435" t="s">
        <v>4445</v>
      </c>
      <c r="C187" s="435" t="s">
        <v>4195</v>
      </c>
      <c r="D187" s="435" t="s">
        <v>4076</v>
      </c>
      <c r="E187" s="435" t="s">
        <v>4077</v>
      </c>
      <c r="F187" s="435" t="s">
        <v>4078</v>
      </c>
    </row>
    <row r="188" spans="1:6" ht="13.5">
      <c r="A188" s="435" t="s">
        <v>4446</v>
      </c>
      <c r="B188" s="435" t="s">
        <v>4447</v>
      </c>
      <c r="C188" s="435" t="s">
        <v>4195</v>
      </c>
      <c r="D188" s="435" t="s">
        <v>4076</v>
      </c>
      <c r="E188" s="435" t="s">
        <v>4077</v>
      </c>
      <c r="F188" s="435" t="s">
        <v>4078</v>
      </c>
    </row>
    <row r="189" spans="1:6" ht="13.5">
      <c r="A189" s="435" t="s">
        <v>4448</v>
      </c>
      <c r="B189" s="435" t="s">
        <v>4449</v>
      </c>
      <c r="C189" s="435" t="s">
        <v>4195</v>
      </c>
      <c r="D189" s="435" t="s">
        <v>4076</v>
      </c>
      <c r="E189" s="435" t="s">
        <v>4077</v>
      </c>
      <c r="F189" s="435" t="s">
        <v>4078</v>
      </c>
    </row>
    <row r="190" spans="1:6" ht="13.5">
      <c r="A190" s="435" t="s">
        <v>4450</v>
      </c>
      <c r="B190" s="435" t="s">
        <v>4451</v>
      </c>
      <c r="C190" s="435" t="s">
        <v>4195</v>
      </c>
      <c r="D190" s="435" t="s">
        <v>4076</v>
      </c>
      <c r="E190" s="435" t="s">
        <v>4077</v>
      </c>
      <c r="F190" s="435" t="s">
        <v>4078</v>
      </c>
    </row>
    <row r="191" spans="1:6" ht="13.5">
      <c r="A191" s="435" t="s">
        <v>4452</v>
      </c>
      <c r="B191" s="435" t="s">
        <v>4453</v>
      </c>
      <c r="C191" s="435" t="s">
        <v>4195</v>
      </c>
      <c r="D191" s="435" t="s">
        <v>4076</v>
      </c>
      <c r="E191" s="435" t="s">
        <v>4077</v>
      </c>
      <c r="F191" s="435" t="s">
        <v>4078</v>
      </c>
    </row>
    <row r="192" spans="1:6" ht="13.5">
      <c r="A192" s="435" t="s">
        <v>4454</v>
      </c>
      <c r="B192" s="435" t="s">
        <v>4455</v>
      </c>
      <c r="C192" s="435" t="s">
        <v>4195</v>
      </c>
      <c r="D192" s="435" t="s">
        <v>4076</v>
      </c>
      <c r="E192" s="435" t="s">
        <v>4077</v>
      </c>
      <c r="F192" s="435" t="s">
        <v>4078</v>
      </c>
    </row>
    <row r="193" spans="1:6" ht="13.5">
      <c r="A193" s="435" t="s">
        <v>4456</v>
      </c>
      <c r="B193" s="435" t="s">
        <v>4457</v>
      </c>
      <c r="C193" s="435" t="s">
        <v>4195</v>
      </c>
      <c r="D193" s="435" t="s">
        <v>4076</v>
      </c>
      <c r="E193" s="435" t="s">
        <v>4077</v>
      </c>
      <c r="F193" s="435" t="s">
        <v>4078</v>
      </c>
    </row>
    <row r="194" spans="1:6" ht="13.5">
      <c r="A194" s="435" t="s">
        <v>4458</v>
      </c>
      <c r="B194" s="435" t="s">
        <v>4459</v>
      </c>
      <c r="C194" s="435" t="s">
        <v>4195</v>
      </c>
      <c r="D194" s="435" t="s">
        <v>4076</v>
      </c>
      <c r="E194" s="435" t="s">
        <v>4077</v>
      </c>
      <c r="F194" s="435" t="s">
        <v>4078</v>
      </c>
    </row>
    <row r="195" spans="1:6" ht="13.5">
      <c r="A195" s="435" t="s">
        <v>713</v>
      </c>
      <c r="B195" s="435" t="s">
        <v>4460</v>
      </c>
      <c r="C195" s="435" t="s">
        <v>4195</v>
      </c>
      <c r="D195" s="435" t="s">
        <v>4076</v>
      </c>
      <c r="E195" s="435" t="s">
        <v>4077</v>
      </c>
      <c r="F195" s="435" t="s">
        <v>4078</v>
      </c>
    </row>
    <row r="196" spans="1:6" ht="13.5">
      <c r="A196" s="435" t="s">
        <v>4461</v>
      </c>
      <c r="B196" s="435" t="s">
        <v>4462</v>
      </c>
      <c r="C196" s="435" t="s">
        <v>4195</v>
      </c>
      <c r="D196" s="435" t="s">
        <v>4076</v>
      </c>
      <c r="E196" s="435" t="s">
        <v>4077</v>
      </c>
      <c r="F196" s="435" t="s">
        <v>4078</v>
      </c>
    </row>
    <row r="197" spans="1:6" ht="13.5">
      <c r="A197" s="435" t="s">
        <v>4463</v>
      </c>
      <c r="B197" s="435" t="s">
        <v>4464</v>
      </c>
      <c r="C197" s="435" t="s">
        <v>4195</v>
      </c>
      <c r="D197" s="435" t="s">
        <v>4076</v>
      </c>
      <c r="E197" s="435" t="s">
        <v>4077</v>
      </c>
      <c r="F197" s="435" t="s">
        <v>4078</v>
      </c>
    </row>
    <row r="198" spans="1:6" ht="13.5">
      <c r="A198" s="435" t="s">
        <v>4465</v>
      </c>
      <c r="B198" s="435" t="s">
        <v>4466</v>
      </c>
      <c r="C198" s="435" t="s">
        <v>4195</v>
      </c>
      <c r="D198" s="435" t="s">
        <v>4076</v>
      </c>
      <c r="E198" s="435" t="s">
        <v>4077</v>
      </c>
      <c r="F198" s="435" t="s">
        <v>4078</v>
      </c>
    </row>
    <row r="199" spans="1:6" ht="13.5">
      <c r="A199" s="435" t="s">
        <v>4467</v>
      </c>
      <c r="B199" s="435" t="s">
        <v>4468</v>
      </c>
      <c r="C199" s="435" t="s">
        <v>4195</v>
      </c>
      <c r="D199" s="435" t="s">
        <v>4076</v>
      </c>
      <c r="E199" s="435" t="s">
        <v>4077</v>
      </c>
      <c r="F199" s="435" t="s">
        <v>4078</v>
      </c>
    </row>
    <row r="200" spans="1:6" ht="13.5">
      <c r="A200" s="435" t="s">
        <v>4469</v>
      </c>
      <c r="B200" s="435" t="s">
        <v>4470</v>
      </c>
      <c r="C200" s="435" t="s">
        <v>4195</v>
      </c>
      <c r="D200" s="435" t="s">
        <v>4076</v>
      </c>
      <c r="E200" s="435" t="s">
        <v>4077</v>
      </c>
      <c r="F200" s="435" t="s">
        <v>4078</v>
      </c>
    </row>
    <row r="201" spans="1:6" ht="13.5">
      <c r="A201" s="435" t="s">
        <v>4471</v>
      </c>
      <c r="B201" s="435" t="s">
        <v>4472</v>
      </c>
      <c r="C201" s="435" t="s">
        <v>4195</v>
      </c>
      <c r="D201" s="435" t="s">
        <v>4076</v>
      </c>
      <c r="E201" s="435" t="s">
        <v>4077</v>
      </c>
      <c r="F201" s="435" t="s">
        <v>4078</v>
      </c>
    </row>
    <row r="202" spans="1:6" ht="13.5">
      <c r="A202" s="435" t="s">
        <v>4473</v>
      </c>
      <c r="B202" s="435" t="s">
        <v>4474</v>
      </c>
      <c r="C202" s="435" t="s">
        <v>4195</v>
      </c>
      <c r="D202" s="435" t="s">
        <v>4076</v>
      </c>
      <c r="E202" s="435" t="s">
        <v>4077</v>
      </c>
      <c r="F202" s="435" t="s">
        <v>4078</v>
      </c>
    </row>
    <row r="203" spans="1:6" ht="13.5">
      <c r="A203" s="435" t="s">
        <v>4475</v>
      </c>
      <c r="B203" s="435" t="s">
        <v>4476</v>
      </c>
      <c r="C203" s="435" t="s">
        <v>4195</v>
      </c>
      <c r="D203" s="435" t="s">
        <v>4076</v>
      </c>
      <c r="E203" s="435" t="s">
        <v>4077</v>
      </c>
      <c r="F203" s="435" t="s">
        <v>4078</v>
      </c>
    </row>
    <row r="204" spans="1:6" ht="13.5">
      <c r="A204" s="435" t="s">
        <v>4477</v>
      </c>
      <c r="B204" s="435" t="s">
        <v>4478</v>
      </c>
      <c r="C204" s="435" t="s">
        <v>4195</v>
      </c>
      <c r="D204" s="435" t="s">
        <v>4076</v>
      </c>
      <c r="E204" s="435" t="s">
        <v>4077</v>
      </c>
      <c r="F204" s="435" t="s">
        <v>4078</v>
      </c>
    </row>
    <row r="205" spans="1:6" ht="13.5">
      <c r="A205" s="435" t="s">
        <v>4479</v>
      </c>
      <c r="B205" s="435" t="s">
        <v>4480</v>
      </c>
      <c r="C205" s="435" t="s">
        <v>4195</v>
      </c>
      <c r="D205" s="435" t="s">
        <v>4076</v>
      </c>
      <c r="E205" s="435" t="s">
        <v>4077</v>
      </c>
      <c r="F205" s="435" t="s">
        <v>4078</v>
      </c>
    </row>
    <row r="206" spans="1:6" ht="13.5">
      <c r="A206" s="435" t="s">
        <v>4481</v>
      </c>
      <c r="B206" s="435" t="s">
        <v>4482</v>
      </c>
      <c r="C206" s="435" t="s">
        <v>4195</v>
      </c>
      <c r="D206" s="435" t="s">
        <v>4076</v>
      </c>
      <c r="E206" s="435" t="s">
        <v>4077</v>
      </c>
      <c r="F206" s="435" t="s">
        <v>4078</v>
      </c>
    </row>
    <row r="207" spans="1:6" ht="13.5">
      <c r="A207" s="435" t="s">
        <v>4483</v>
      </c>
      <c r="B207" s="435" t="s">
        <v>4484</v>
      </c>
      <c r="C207" s="435" t="s">
        <v>4195</v>
      </c>
      <c r="D207" s="435" t="s">
        <v>4076</v>
      </c>
      <c r="E207" s="435" t="s">
        <v>4077</v>
      </c>
      <c r="F207" s="435" t="s">
        <v>4078</v>
      </c>
    </row>
    <row r="208" spans="1:6" ht="13.5">
      <c r="A208" s="435" t="s">
        <v>4485</v>
      </c>
      <c r="B208" s="435" t="s">
        <v>4486</v>
      </c>
      <c r="C208" s="435" t="s">
        <v>4195</v>
      </c>
      <c r="D208" s="435" t="s">
        <v>4076</v>
      </c>
      <c r="E208" s="435" t="s">
        <v>4077</v>
      </c>
      <c r="F208" s="435" t="s">
        <v>4078</v>
      </c>
    </row>
    <row r="209" spans="1:6" ht="13.5">
      <c r="A209" s="435" t="s">
        <v>4487</v>
      </c>
      <c r="B209" s="435" t="s">
        <v>4488</v>
      </c>
      <c r="C209" s="435" t="s">
        <v>4195</v>
      </c>
      <c r="D209" s="435" t="s">
        <v>4076</v>
      </c>
      <c r="E209" s="435" t="s">
        <v>4077</v>
      </c>
      <c r="F209" s="435" t="s">
        <v>4078</v>
      </c>
    </row>
    <row r="210" spans="1:6" ht="13.5">
      <c r="A210" s="435" t="s">
        <v>4489</v>
      </c>
      <c r="B210" s="435" t="s">
        <v>4490</v>
      </c>
      <c r="C210" s="435" t="s">
        <v>4195</v>
      </c>
      <c r="D210" s="435" t="s">
        <v>4076</v>
      </c>
      <c r="E210" s="435" t="s">
        <v>4077</v>
      </c>
      <c r="F210" s="435" t="s">
        <v>4078</v>
      </c>
    </row>
    <row r="211" spans="1:6" ht="13.5">
      <c r="A211" s="435" t="s">
        <v>4491</v>
      </c>
      <c r="B211" s="435" t="s">
        <v>4492</v>
      </c>
      <c r="C211" s="435" t="s">
        <v>4195</v>
      </c>
      <c r="D211" s="435" t="s">
        <v>4076</v>
      </c>
      <c r="E211" s="435" t="s">
        <v>4077</v>
      </c>
      <c r="F211" s="435" t="s">
        <v>4078</v>
      </c>
    </row>
    <row r="212" spans="1:6" ht="13.5">
      <c r="A212" s="435" t="s">
        <v>4493</v>
      </c>
      <c r="B212" s="435" t="s">
        <v>4494</v>
      </c>
      <c r="C212" s="435" t="s">
        <v>4195</v>
      </c>
      <c r="D212" s="435" t="s">
        <v>4076</v>
      </c>
      <c r="E212" s="435" t="s">
        <v>4077</v>
      </c>
      <c r="F212" s="435" t="s">
        <v>4078</v>
      </c>
    </row>
    <row r="213" spans="1:6" ht="13.5">
      <c r="A213" s="435" t="s">
        <v>4495</v>
      </c>
      <c r="B213" s="435" t="s">
        <v>4496</v>
      </c>
      <c r="C213" s="435" t="s">
        <v>4195</v>
      </c>
      <c r="D213" s="435" t="s">
        <v>4076</v>
      </c>
      <c r="E213" s="435" t="s">
        <v>4077</v>
      </c>
      <c r="F213" s="435" t="s">
        <v>4078</v>
      </c>
    </row>
    <row r="214" spans="1:6" ht="13.5">
      <c r="A214" s="435" t="s">
        <v>4497</v>
      </c>
      <c r="B214" s="435" t="s">
        <v>4498</v>
      </c>
      <c r="C214" s="435" t="s">
        <v>4195</v>
      </c>
      <c r="D214" s="435" t="s">
        <v>4076</v>
      </c>
      <c r="E214" s="435" t="s">
        <v>4077</v>
      </c>
      <c r="F214" s="435" t="s">
        <v>4078</v>
      </c>
    </row>
    <row r="215" spans="1:6" ht="13.5">
      <c r="A215" s="435" t="s">
        <v>4499</v>
      </c>
      <c r="B215" s="435" t="s">
        <v>4500</v>
      </c>
      <c r="C215" s="435" t="s">
        <v>4195</v>
      </c>
      <c r="D215" s="435" t="s">
        <v>4161</v>
      </c>
      <c r="E215" s="435" t="s">
        <v>4077</v>
      </c>
      <c r="F215" s="435" t="s">
        <v>4078</v>
      </c>
    </row>
    <row r="216" spans="1:6" ht="13.5">
      <c r="A216" s="435" t="s">
        <v>4501</v>
      </c>
      <c r="B216" s="435" t="s">
        <v>4502</v>
      </c>
      <c r="C216" s="435" t="s">
        <v>4195</v>
      </c>
      <c r="D216" s="435" t="s">
        <v>4076</v>
      </c>
      <c r="E216" s="435" t="s">
        <v>4077</v>
      </c>
      <c r="F216" s="435" t="s">
        <v>4078</v>
      </c>
    </row>
    <row r="217" spans="1:6" ht="13.5">
      <c r="A217" s="435" t="s">
        <v>4503</v>
      </c>
      <c r="B217" s="435" t="s">
        <v>4504</v>
      </c>
      <c r="C217" s="435" t="s">
        <v>4195</v>
      </c>
      <c r="D217" s="435" t="s">
        <v>4076</v>
      </c>
      <c r="E217" s="435" t="s">
        <v>4077</v>
      </c>
      <c r="F217" s="435" t="s">
        <v>4078</v>
      </c>
    </row>
    <row r="218" spans="1:6" ht="13.5">
      <c r="A218" s="435" t="s">
        <v>4505</v>
      </c>
      <c r="B218" s="435" t="s">
        <v>4506</v>
      </c>
      <c r="C218" s="435" t="s">
        <v>4195</v>
      </c>
      <c r="D218" s="435" t="s">
        <v>4076</v>
      </c>
      <c r="E218" s="435" t="s">
        <v>4077</v>
      </c>
      <c r="F218" s="435" t="s">
        <v>4078</v>
      </c>
    </row>
    <row r="219" spans="1:6" ht="13.5">
      <c r="A219" s="435" t="s">
        <v>4507</v>
      </c>
      <c r="B219" s="435" t="s">
        <v>4508</v>
      </c>
      <c r="C219" s="435" t="s">
        <v>4195</v>
      </c>
      <c r="D219" s="435" t="s">
        <v>4076</v>
      </c>
      <c r="E219" s="435" t="s">
        <v>4077</v>
      </c>
      <c r="F219" s="435" t="s">
        <v>4078</v>
      </c>
    </row>
    <row r="220" spans="1:6" ht="13.5">
      <c r="A220" s="435" t="s">
        <v>4509</v>
      </c>
      <c r="B220" s="435" t="s">
        <v>4510</v>
      </c>
      <c r="C220" s="435" t="s">
        <v>4195</v>
      </c>
      <c r="D220" s="435" t="s">
        <v>4076</v>
      </c>
      <c r="E220" s="435" t="s">
        <v>4077</v>
      </c>
      <c r="F220" s="435" t="s">
        <v>4078</v>
      </c>
    </row>
    <row r="221" spans="1:6" ht="13.5">
      <c r="A221" s="435" t="s">
        <v>4511</v>
      </c>
      <c r="B221" s="435" t="s">
        <v>4512</v>
      </c>
      <c r="C221" s="435" t="s">
        <v>4195</v>
      </c>
      <c r="D221" s="435" t="s">
        <v>4076</v>
      </c>
      <c r="E221" s="435" t="s">
        <v>4077</v>
      </c>
      <c r="F221" s="435" t="s">
        <v>4078</v>
      </c>
    </row>
    <row r="222" spans="1:6" ht="13.5">
      <c r="A222" s="435" t="s">
        <v>4513</v>
      </c>
      <c r="B222" s="435" t="s">
        <v>4514</v>
      </c>
      <c r="C222" s="435" t="s">
        <v>4195</v>
      </c>
      <c r="D222" s="435" t="s">
        <v>4076</v>
      </c>
      <c r="E222" s="435" t="s">
        <v>4077</v>
      </c>
      <c r="F222" s="435" t="s">
        <v>4078</v>
      </c>
    </row>
    <row r="223" spans="1:6" ht="13.5">
      <c r="A223" s="435" t="s">
        <v>763</v>
      </c>
      <c r="B223" s="435" t="s">
        <v>4515</v>
      </c>
      <c r="C223" s="435" t="s">
        <v>4195</v>
      </c>
      <c r="D223" s="435" t="s">
        <v>4076</v>
      </c>
      <c r="E223" s="435" t="s">
        <v>4077</v>
      </c>
      <c r="F223" s="435" t="s">
        <v>4078</v>
      </c>
    </row>
    <row r="224" spans="1:6" ht="13.5">
      <c r="A224" s="435" t="s">
        <v>4516</v>
      </c>
      <c r="B224" s="435" t="s">
        <v>4517</v>
      </c>
      <c r="C224" s="435" t="s">
        <v>4195</v>
      </c>
      <c r="D224" s="435" t="s">
        <v>4076</v>
      </c>
      <c r="E224" s="435" t="s">
        <v>4077</v>
      </c>
      <c r="F224" s="435" t="s">
        <v>4078</v>
      </c>
    </row>
    <row r="225" spans="1:6" ht="13.5">
      <c r="A225" s="435" t="s">
        <v>4518</v>
      </c>
      <c r="B225" s="435" t="s">
        <v>4519</v>
      </c>
      <c r="C225" s="435" t="s">
        <v>4195</v>
      </c>
      <c r="D225" s="435" t="s">
        <v>4076</v>
      </c>
      <c r="E225" s="435" t="s">
        <v>4077</v>
      </c>
      <c r="F225" s="435" t="s">
        <v>4078</v>
      </c>
    </row>
    <row r="226" spans="1:6" ht="13.5">
      <c r="A226" s="435" t="s">
        <v>4520</v>
      </c>
      <c r="B226" s="435" t="s">
        <v>4521</v>
      </c>
      <c r="C226" s="435" t="s">
        <v>4195</v>
      </c>
      <c r="D226" s="435" t="s">
        <v>4076</v>
      </c>
      <c r="E226" s="435" t="s">
        <v>4077</v>
      </c>
      <c r="F226" s="435" t="s">
        <v>4078</v>
      </c>
    </row>
    <row r="227" spans="1:6" ht="13.5">
      <c r="A227" s="435" t="s">
        <v>4522</v>
      </c>
      <c r="B227" s="435" t="s">
        <v>4523</v>
      </c>
      <c r="C227" s="435" t="s">
        <v>4195</v>
      </c>
      <c r="D227" s="435" t="s">
        <v>4076</v>
      </c>
      <c r="E227" s="435" t="s">
        <v>4077</v>
      </c>
      <c r="F227" s="435" t="s">
        <v>4078</v>
      </c>
    </row>
    <row r="228" spans="1:6" ht="13.5">
      <c r="A228" s="435" t="s">
        <v>4524</v>
      </c>
      <c r="B228" s="435" t="s">
        <v>4525</v>
      </c>
      <c r="C228" s="435" t="s">
        <v>4195</v>
      </c>
      <c r="D228" s="435" t="s">
        <v>4076</v>
      </c>
      <c r="E228" s="435" t="s">
        <v>4077</v>
      </c>
      <c r="F228" s="435" t="s">
        <v>4078</v>
      </c>
    </row>
    <row r="229" spans="1:6" ht="13.5">
      <c r="A229" s="435" t="s">
        <v>4526</v>
      </c>
      <c r="B229" s="435" t="s">
        <v>688</v>
      </c>
      <c r="C229" s="435" t="s">
        <v>4195</v>
      </c>
      <c r="D229" s="435" t="s">
        <v>4076</v>
      </c>
      <c r="E229" s="435" t="s">
        <v>4077</v>
      </c>
      <c r="F229" s="435" t="s">
        <v>4078</v>
      </c>
    </row>
    <row r="230" spans="1:6" ht="13.5">
      <c r="A230" s="435" t="s">
        <v>4527</v>
      </c>
      <c r="B230" s="435" t="s">
        <v>4528</v>
      </c>
      <c r="C230" s="435" t="s">
        <v>4195</v>
      </c>
      <c r="D230" s="435" t="s">
        <v>4076</v>
      </c>
      <c r="E230" s="435" t="s">
        <v>4077</v>
      </c>
      <c r="F230" s="435" t="s">
        <v>4078</v>
      </c>
    </row>
    <row r="231" spans="1:6" ht="13.5">
      <c r="A231" s="435" t="s">
        <v>4529</v>
      </c>
      <c r="B231" s="435" t="s">
        <v>4530</v>
      </c>
      <c r="C231" s="435" t="s">
        <v>4195</v>
      </c>
      <c r="D231" s="435" t="s">
        <v>4076</v>
      </c>
      <c r="E231" s="435" t="s">
        <v>4077</v>
      </c>
      <c r="F231" s="435" t="s">
        <v>4078</v>
      </c>
    </row>
    <row r="232" spans="1:6" ht="13.5">
      <c r="A232" s="435" t="s">
        <v>4531</v>
      </c>
      <c r="B232" s="435" t="s">
        <v>4532</v>
      </c>
      <c r="C232" s="435" t="s">
        <v>4195</v>
      </c>
      <c r="D232" s="435" t="s">
        <v>4076</v>
      </c>
      <c r="E232" s="435" t="s">
        <v>4077</v>
      </c>
      <c r="F232" s="435" t="s">
        <v>4078</v>
      </c>
    </row>
    <row r="233" spans="1:6" ht="13.5">
      <c r="A233" s="435" t="s">
        <v>4533</v>
      </c>
      <c r="B233" s="435" t="s">
        <v>4534</v>
      </c>
      <c r="C233" s="435" t="s">
        <v>4195</v>
      </c>
      <c r="D233" s="435" t="s">
        <v>4076</v>
      </c>
      <c r="E233" s="435" t="s">
        <v>4077</v>
      </c>
      <c r="F233" s="435" t="s">
        <v>4078</v>
      </c>
    </row>
    <row r="234" spans="1:6" ht="13.5">
      <c r="A234" s="435" t="s">
        <v>4535</v>
      </c>
      <c r="B234" s="435" t="s">
        <v>4536</v>
      </c>
      <c r="C234" s="435" t="s">
        <v>4195</v>
      </c>
      <c r="D234" s="435" t="s">
        <v>4076</v>
      </c>
      <c r="E234" s="435" t="s">
        <v>4077</v>
      </c>
      <c r="F234" s="435" t="s">
        <v>4078</v>
      </c>
    </row>
    <row r="235" spans="1:6" ht="13.5">
      <c r="A235" s="435" t="s">
        <v>4537</v>
      </c>
      <c r="B235" s="435" t="s">
        <v>4538</v>
      </c>
      <c r="C235" s="435" t="s">
        <v>4195</v>
      </c>
      <c r="D235" s="435" t="s">
        <v>4076</v>
      </c>
      <c r="E235" s="435" t="s">
        <v>4077</v>
      </c>
      <c r="F235" s="435" t="s">
        <v>4078</v>
      </c>
    </row>
    <row r="236" spans="1:6" ht="13.5">
      <c r="A236" s="435" t="s">
        <v>4539</v>
      </c>
      <c r="B236" s="435" t="s">
        <v>4540</v>
      </c>
      <c r="C236" s="435" t="s">
        <v>4195</v>
      </c>
      <c r="D236" s="435" t="s">
        <v>4076</v>
      </c>
      <c r="E236" s="435" t="s">
        <v>4077</v>
      </c>
      <c r="F236" s="435" t="s">
        <v>4078</v>
      </c>
    </row>
    <row r="237" spans="1:6" ht="13.5">
      <c r="A237" s="435" t="s">
        <v>4541</v>
      </c>
      <c r="B237" s="435" t="s">
        <v>4542</v>
      </c>
      <c r="C237" s="435" t="s">
        <v>4195</v>
      </c>
      <c r="D237" s="435" t="s">
        <v>4076</v>
      </c>
      <c r="E237" s="435" t="s">
        <v>4077</v>
      </c>
      <c r="F237" s="435" t="s">
        <v>4078</v>
      </c>
    </row>
    <row r="238" spans="1:6" ht="13.5">
      <c r="A238" s="435" t="s">
        <v>764</v>
      </c>
      <c r="B238" s="435" t="s">
        <v>811</v>
      </c>
      <c r="C238" s="435" t="s">
        <v>4195</v>
      </c>
      <c r="D238" s="435" t="s">
        <v>4076</v>
      </c>
      <c r="E238" s="435" t="s">
        <v>4077</v>
      </c>
      <c r="F238" s="435" t="s">
        <v>4078</v>
      </c>
    </row>
    <row r="239" spans="1:6" ht="13.5">
      <c r="A239" s="435" t="s">
        <v>4543</v>
      </c>
      <c r="B239" s="435" t="s">
        <v>4544</v>
      </c>
      <c r="C239" s="435" t="s">
        <v>4195</v>
      </c>
      <c r="D239" s="435" t="s">
        <v>4076</v>
      </c>
      <c r="E239" s="435" t="s">
        <v>4077</v>
      </c>
      <c r="F239" s="435" t="s">
        <v>4078</v>
      </c>
    </row>
    <row r="240" spans="1:6" ht="13.5">
      <c r="A240" s="435" t="s">
        <v>4545</v>
      </c>
      <c r="B240" s="435" t="s">
        <v>4546</v>
      </c>
      <c r="C240" s="435" t="s">
        <v>4195</v>
      </c>
      <c r="D240" s="435" t="s">
        <v>4076</v>
      </c>
      <c r="E240" s="435" t="s">
        <v>4077</v>
      </c>
      <c r="F240" s="435" t="s">
        <v>4078</v>
      </c>
    </row>
    <row r="241" spans="1:6" ht="13.5">
      <c r="A241" s="435" t="s">
        <v>4547</v>
      </c>
      <c r="B241" s="435" t="s">
        <v>4548</v>
      </c>
      <c r="C241" s="435" t="s">
        <v>4195</v>
      </c>
      <c r="D241" s="435" t="s">
        <v>4076</v>
      </c>
      <c r="E241" s="435" t="s">
        <v>4077</v>
      </c>
      <c r="F241" s="435" t="s">
        <v>4078</v>
      </c>
    </row>
    <row r="242" spans="1:6" ht="13.5">
      <c r="A242" s="435" t="s">
        <v>4549</v>
      </c>
      <c r="B242" s="435" t="s">
        <v>4550</v>
      </c>
      <c r="C242" s="435" t="s">
        <v>4195</v>
      </c>
      <c r="D242" s="435" t="s">
        <v>4076</v>
      </c>
      <c r="E242" s="435" t="s">
        <v>4077</v>
      </c>
      <c r="F242" s="435" t="s">
        <v>4078</v>
      </c>
    </row>
    <row r="243" spans="1:6" ht="13.5">
      <c r="A243" s="435" t="s">
        <v>4551</v>
      </c>
      <c r="B243" s="435" t="s">
        <v>4552</v>
      </c>
      <c r="C243" s="435" t="s">
        <v>4195</v>
      </c>
      <c r="D243" s="435" t="s">
        <v>4076</v>
      </c>
      <c r="E243" s="435" t="s">
        <v>4077</v>
      </c>
      <c r="F243" s="435" t="s">
        <v>4078</v>
      </c>
    </row>
    <row r="244" spans="1:6" ht="13.5">
      <c r="A244" s="435" t="s">
        <v>661</v>
      </c>
      <c r="B244" s="435" t="s">
        <v>4553</v>
      </c>
      <c r="C244" s="435" t="s">
        <v>4195</v>
      </c>
      <c r="D244" s="435" t="s">
        <v>4076</v>
      </c>
      <c r="E244" s="435" t="s">
        <v>4077</v>
      </c>
      <c r="F244" s="435" t="s">
        <v>4078</v>
      </c>
    </row>
    <row r="245" spans="1:6" ht="13.5">
      <c r="A245" s="435" t="s">
        <v>4554</v>
      </c>
      <c r="B245" s="435" t="s">
        <v>4555</v>
      </c>
      <c r="C245" s="435" t="s">
        <v>4195</v>
      </c>
      <c r="D245" s="435" t="s">
        <v>4076</v>
      </c>
      <c r="E245" s="435" t="s">
        <v>4077</v>
      </c>
      <c r="F245" s="435" t="s">
        <v>4078</v>
      </c>
    </row>
    <row r="246" spans="1:6" ht="13.5">
      <c r="A246" s="435" t="s">
        <v>4556</v>
      </c>
      <c r="B246" s="435" t="s">
        <v>4557</v>
      </c>
      <c r="C246" s="435" t="s">
        <v>4195</v>
      </c>
      <c r="D246" s="435" t="s">
        <v>4076</v>
      </c>
      <c r="E246" s="435" t="s">
        <v>4077</v>
      </c>
      <c r="F246" s="435" t="s">
        <v>4078</v>
      </c>
    </row>
    <row r="247" spans="1:6" ht="13.5">
      <c r="A247" s="435" t="s">
        <v>4558</v>
      </c>
      <c r="B247" s="435" t="s">
        <v>4559</v>
      </c>
      <c r="C247" s="435" t="s">
        <v>4195</v>
      </c>
      <c r="D247" s="435" t="s">
        <v>4076</v>
      </c>
      <c r="E247" s="435" t="s">
        <v>4077</v>
      </c>
      <c r="F247" s="435" t="s">
        <v>4078</v>
      </c>
    </row>
    <row r="248" spans="1:6" ht="13.5">
      <c r="A248" s="435" t="s">
        <v>4560</v>
      </c>
      <c r="B248" s="435" t="s">
        <v>4561</v>
      </c>
      <c r="C248" s="435" t="s">
        <v>4195</v>
      </c>
      <c r="D248" s="435" t="s">
        <v>4076</v>
      </c>
      <c r="E248" s="435" t="s">
        <v>4077</v>
      </c>
      <c r="F248" s="435" t="s">
        <v>4078</v>
      </c>
    </row>
    <row r="249" spans="1:6" ht="13.5">
      <c r="A249" s="435" t="s">
        <v>4562</v>
      </c>
      <c r="B249" s="435" t="s">
        <v>4563</v>
      </c>
      <c r="C249" s="435" t="s">
        <v>4195</v>
      </c>
      <c r="D249" s="435" t="s">
        <v>4076</v>
      </c>
      <c r="E249" s="435" t="s">
        <v>4077</v>
      </c>
      <c r="F249" s="435" t="s">
        <v>4078</v>
      </c>
    </row>
    <row r="250" spans="1:6" ht="13.5">
      <c r="A250" s="435" t="s">
        <v>4564</v>
      </c>
      <c r="B250" s="435" t="s">
        <v>4565</v>
      </c>
      <c r="C250" s="435" t="s">
        <v>4195</v>
      </c>
      <c r="D250" s="435" t="s">
        <v>4076</v>
      </c>
      <c r="E250" s="435" t="s">
        <v>4077</v>
      </c>
      <c r="F250" s="435" t="s">
        <v>4078</v>
      </c>
    </row>
    <row r="251" spans="1:6" ht="13.5">
      <c r="A251" s="435" t="s">
        <v>4566</v>
      </c>
      <c r="B251" s="435" t="s">
        <v>4567</v>
      </c>
      <c r="C251" s="435" t="s">
        <v>4195</v>
      </c>
      <c r="D251" s="435" t="s">
        <v>4076</v>
      </c>
      <c r="E251" s="435" t="s">
        <v>4077</v>
      </c>
      <c r="F251" s="435" t="s">
        <v>4078</v>
      </c>
    </row>
    <row r="252" spans="1:6" ht="13.5">
      <c r="A252" s="435" t="s">
        <v>4568</v>
      </c>
      <c r="B252" s="435" t="s">
        <v>4569</v>
      </c>
      <c r="C252" s="435" t="s">
        <v>4195</v>
      </c>
      <c r="D252" s="435" t="s">
        <v>4076</v>
      </c>
      <c r="E252" s="435" t="s">
        <v>4077</v>
      </c>
      <c r="F252" s="435" t="s">
        <v>4078</v>
      </c>
    </row>
    <row r="253" spans="1:6" ht="13.5">
      <c r="A253" s="435" t="s">
        <v>4570</v>
      </c>
      <c r="B253" s="435" t="s">
        <v>4571</v>
      </c>
      <c r="C253" s="435" t="s">
        <v>4195</v>
      </c>
      <c r="D253" s="435" t="s">
        <v>4076</v>
      </c>
      <c r="E253" s="435" t="s">
        <v>4077</v>
      </c>
      <c r="F253" s="435" t="s">
        <v>4078</v>
      </c>
    </row>
    <row r="254" spans="1:6" ht="13.5">
      <c r="A254" s="435" t="s">
        <v>4572</v>
      </c>
      <c r="B254" s="435" t="s">
        <v>4573</v>
      </c>
      <c r="C254" s="435" t="s">
        <v>4195</v>
      </c>
      <c r="D254" s="435" t="s">
        <v>4076</v>
      </c>
      <c r="E254" s="435" t="s">
        <v>4077</v>
      </c>
      <c r="F254" s="435" t="s">
        <v>4078</v>
      </c>
    </row>
    <row r="255" spans="1:6" ht="13.5">
      <c r="A255" s="435" t="s">
        <v>4574</v>
      </c>
      <c r="B255" s="435" t="s">
        <v>4575</v>
      </c>
      <c r="C255" s="435" t="s">
        <v>4195</v>
      </c>
      <c r="D255" s="435" t="s">
        <v>4076</v>
      </c>
      <c r="E255" s="435" t="s">
        <v>4077</v>
      </c>
      <c r="F255" s="435" t="s">
        <v>4078</v>
      </c>
    </row>
    <row r="256" spans="1:6" ht="13.5">
      <c r="A256" s="435" t="s">
        <v>4576</v>
      </c>
      <c r="B256" s="435" t="s">
        <v>4577</v>
      </c>
      <c r="C256" s="435" t="s">
        <v>4195</v>
      </c>
      <c r="D256" s="435" t="s">
        <v>4076</v>
      </c>
      <c r="E256" s="435" t="s">
        <v>4077</v>
      </c>
      <c r="F256" s="435" t="s">
        <v>4078</v>
      </c>
    </row>
    <row r="257" spans="1:6" ht="13.5">
      <c r="A257" s="435" t="s">
        <v>4578</v>
      </c>
      <c r="B257" s="435" t="s">
        <v>4579</v>
      </c>
      <c r="C257" s="435" t="s">
        <v>4195</v>
      </c>
      <c r="D257" s="435" t="s">
        <v>4076</v>
      </c>
      <c r="E257" s="435" t="s">
        <v>4077</v>
      </c>
      <c r="F257" s="435" t="s">
        <v>4078</v>
      </c>
    </row>
    <row r="258" spans="1:6" ht="13.5">
      <c r="A258" s="435" t="s">
        <v>690</v>
      </c>
      <c r="B258" s="435" t="s">
        <v>4580</v>
      </c>
      <c r="C258" s="435" t="s">
        <v>4195</v>
      </c>
      <c r="D258" s="435" t="s">
        <v>4076</v>
      </c>
      <c r="E258" s="435" t="s">
        <v>4077</v>
      </c>
      <c r="F258" s="435" t="s">
        <v>4078</v>
      </c>
    </row>
    <row r="259" spans="1:6" ht="13.5">
      <c r="A259" s="435" t="s">
        <v>4581</v>
      </c>
      <c r="B259" s="435" t="s">
        <v>4582</v>
      </c>
      <c r="C259" s="435" t="s">
        <v>4195</v>
      </c>
      <c r="D259" s="435" t="s">
        <v>4076</v>
      </c>
      <c r="E259" s="435" t="s">
        <v>4077</v>
      </c>
      <c r="F259" s="435" t="s">
        <v>4078</v>
      </c>
    </row>
    <row r="260" spans="1:6" ht="13.5">
      <c r="A260" s="435" t="s">
        <v>4583</v>
      </c>
      <c r="B260" s="435" t="s">
        <v>4584</v>
      </c>
      <c r="C260" s="435" t="s">
        <v>4195</v>
      </c>
      <c r="D260" s="435" t="s">
        <v>4076</v>
      </c>
      <c r="E260" s="435" t="s">
        <v>4077</v>
      </c>
      <c r="F260" s="435" t="s">
        <v>4078</v>
      </c>
    </row>
    <row r="261" spans="1:6" ht="13.5">
      <c r="A261" s="435" t="s">
        <v>4585</v>
      </c>
      <c r="B261" s="435" t="s">
        <v>4586</v>
      </c>
      <c r="C261" s="435" t="s">
        <v>4195</v>
      </c>
      <c r="D261" s="435" t="s">
        <v>4076</v>
      </c>
      <c r="E261" s="435" t="s">
        <v>4077</v>
      </c>
      <c r="F261" s="435" t="s">
        <v>4078</v>
      </c>
    </row>
    <row r="262" spans="1:6" ht="13.5">
      <c r="A262" s="435" t="s">
        <v>4587</v>
      </c>
      <c r="B262" s="435" t="s">
        <v>4588</v>
      </c>
      <c r="C262" s="435" t="s">
        <v>4195</v>
      </c>
      <c r="D262" s="435" t="s">
        <v>4076</v>
      </c>
      <c r="E262" s="435" t="s">
        <v>4077</v>
      </c>
      <c r="F262" s="435" t="s">
        <v>4078</v>
      </c>
    </row>
    <row r="263" spans="1:6" ht="13.5">
      <c r="A263" s="435" t="s">
        <v>4589</v>
      </c>
      <c r="B263" s="435" t="s">
        <v>4590</v>
      </c>
      <c r="C263" s="435" t="s">
        <v>4195</v>
      </c>
      <c r="D263" s="435" t="s">
        <v>4076</v>
      </c>
      <c r="E263" s="435" t="s">
        <v>4077</v>
      </c>
      <c r="F263" s="435" t="s">
        <v>4078</v>
      </c>
    </row>
    <row r="264" spans="1:6" ht="13.5">
      <c r="A264" s="435" t="s">
        <v>660</v>
      </c>
      <c r="B264" s="435" t="s">
        <v>4591</v>
      </c>
      <c r="C264" s="435" t="s">
        <v>4195</v>
      </c>
      <c r="D264" s="435" t="s">
        <v>4076</v>
      </c>
      <c r="E264" s="435" t="s">
        <v>4077</v>
      </c>
      <c r="F264" s="435" t="s">
        <v>4078</v>
      </c>
    </row>
    <row r="265" spans="1:6" ht="13.5">
      <c r="A265" s="435" t="s">
        <v>4592</v>
      </c>
      <c r="B265" s="435" t="s">
        <v>4593</v>
      </c>
      <c r="C265" s="435" t="s">
        <v>4195</v>
      </c>
      <c r="D265" s="435" t="s">
        <v>4076</v>
      </c>
      <c r="E265" s="435" t="s">
        <v>4077</v>
      </c>
      <c r="F265" s="435" t="s">
        <v>4078</v>
      </c>
    </row>
    <row r="266" spans="1:6" ht="13.5">
      <c r="A266" s="435" t="s">
        <v>4594</v>
      </c>
      <c r="B266" s="435" t="s">
        <v>4595</v>
      </c>
      <c r="C266" s="435" t="s">
        <v>4195</v>
      </c>
      <c r="D266" s="435" t="s">
        <v>4076</v>
      </c>
      <c r="E266" s="435" t="s">
        <v>4077</v>
      </c>
      <c r="F266" s="435" t="s">
        <v>4078</v>
      </c>
    </row>
    <row r="267" spans="1:6" ht="13.5">
      <c r="A267" s="435" t="s">
        <v>4596</v>
      </c>
      <c r="B267" s="435" t="s">
        <v>4597</v>
      </c>
      <c r="C267" s="435" t="s">
        <v>4195</v>
      </c>
      <c r="D267" s="435" t="s">
        <v>4076</v>
      </c>
      <c r="E267" s="435" t="s">
        <v>4077</v>
      </c>
      <c r="F267" s="435" t="s">
        <v>4078</v>
      </c>
    </row>
    <row r="268" spans="1:6" ht="13.5">
      <c r="A268" s="435" t="s">
        <v>4598</v>
      </c>
      <c r="B268" s="435" t="s">
        <v>4599</v>
      </c>
      <c r="C268" s="435" t="s">
        <v>4195</v>
      </c>
      <c r="D268" s="435" t="s">
        <v>4076</v>
      </c>
      <c r="E268" s="435" t="s">
        <v>4077</v>
      </c>
      <c r="F268" s="435" t="s">
        <v>4078</v>
      </c>
    </row>
    <row r="269" spans="1:6" ht="13.5">
      <c r="A269" s="435" t="s">
        <v>4600</v>
      </c>
      <c r="B269" s="435" t="s">
        <v>4601</v>
      </c>
      <c r="C269" s="435" t="s">
        <v>4195</v>
      </c>
      <c r="D269" s="435" t="s">
        <v>4076</v>
      </c>
      <c r="E269" s="435" t="s">
        <v>4077</v>
      </c>
      <c r="F269" s="435" t="s">
        <v>4078</v>
      </c>
    </row>
    <row r="270" spans="1:6" ht="13.5">
      <c r="A270" s="435" t="s">
        <v>4602</v>
      </c>
      <c r="B270" s="435" t="s">
        <v>4603</v>
      </c>
      <c r="C270" s="435" t="s">
        <v>4195</v>
      </c>
      <c r="D270" s="435" t="s">
        <v>4076</v>
      </c>
      <c r="E270" s="435" t="s">
        <v>4077</v>
      </c>
      <c r="F270" s="435" t="s">
        <v>4078</v>
      </c>
    </row>
    <row r="271" spans="1:6" ht="13.5">
      <c r="A271" s="435" t="s">
        <v>4604</v>
      </c>
      <c r="B271" s="435" t="s">
        <v>4605</v>
      </c>
      <c r="C271" s="435" t="s">
        <v>4195</v>
      </c>
      <c r="D271" s="435" t="s">
        <v>4076</v>
      </c>
      <c r="E271" s="435" t="s">
        <v>4077</v>
      </c>
      <c r="F271" s="435" t="s">
        <v>4078</v>
      </c>
    </row>
    <row r="272" spans="1:6" ht="13.5">
      <c r="A272" s="435" t="s">
        <v>4606</v>
      </c>
      <c r="B272" s="435" t="s">
        <v>4607</v>
      </c>
      <c r="C272" s="435" t="s">
        <v>4195</v>
      </c>
      <c r="D272" s="435" t="s">
        <v>4076</v>
      </c>
      <c r="E272" s="435" t="s">
        <v>4077</v>
      </c>
      <c r="F272" s="435" t="s">
        <v>4078</v>
      </c>
    </row>
    <row r="273" spans="1:6" ht="13.5">
      <c r="A273" s="435" t="s">
        <v>4608</v>
      </c>
      <c r="B273" s="435" t="s">
        <v>4609</v>
      </c>
      <c r="C273" s="435" t="s">
        <v>4195</v>
      </c>
      <c r="D273" s="435" t="s">
        <v>4076</v>
      </c>
      <c r="E273" s="435" t="s">
        <v>4077</v>
      </c>
      <c r="F273" s="435" t="s">
        <v>4078</v>
      </c>
    </row>
    <row r="274" spans="1:6" ht="13.5">
      <c r="A274" s="435" t="s">
        <v>4610</v>
      </c>
      <c r="B274" s="435" t="s">
        <v>4611</v>
      </c>
      <c r="C274" s="435" t="s">
        <v>4195</v>
      </c>
      <c r="D274" s="435" t="s">
        <v>4076</v>
      </c>
      <c r="E274" s="435" t="s">
        <v>4077</v>
      </c>
      <c r="F274" s="435" t="s">
        <v>4078</v>
      </c>
    </row>
    <row r="275" spans="1:6" ht="13.5">
      <c r="A275" s="435" t="s">
        <v>4612</v>
      </c>
      <c r="B275" s="435" t="s">
        <v>4613</v>
      </c>
      <c r="C275" s="435" t="s">
        <v>4195</v>
      </c>
      <c r="D275" s="435" t="s">
        <v>4076</v>
      </c>
      <c r="E275" s="435" t="s">
        <v>4077</v>
      </c>
      <c r="F275" s="435" t="s">
        <v>4078</v>
      </c>
    </row>
    <row r="276" spans="1:6" ht="13.5">
      <c r="A276" s="435" t="s">
        <v>4614</v>
      </c>
      <c r="B276" s="435" t="s">
        <v>4615</v>
      </c>
      <c r="C276" s="435" t="s">
        <v>4195</v>
      </c>
      <c r="D276" s="435" t="s">
        <v>4076</v>
      </c>
      <c r="E276" s="435" t="s">
        <v>4077</v>
      </c>
      <c r="F276" s="435" t="s">
        <v>4078</v>
      </c>
    </row>
    <row r="277" spans="1:6" ht="13.5">
      <c r="A277" s="435" t="s">
        <v>4616</v>
      </c>
      <c r="B277" s="435" t="s">
        <v>4617</v>
      </c>
      <c r="C277" s="435" t="s">
        <v>4195</v>
      </c>
      <c r="D277" s="435" t="s">
        <v>4161</v>
      </c>
      <c r="E277" s="435" t="s">
        <v>4077</v>
      </c>
      <c r="F277" s="435" t="s">
        <v>4078</v>
      </c>
    </row>
    <row r="278" spans="1:6" ht="13.5">
      <c r="A278" s="435" t="s">
        <v>4618</v>
      </c>
      <c r="B278" s="435" t="s">
        <v>4619</v>
      </c>
      <c r="C278" s="435" t="s">
        <v>4195</v>
      </c>
      <c r="D278" s="435" t="s">
        <v>4076</v>
      </c>
      <c r="E278" s="435" t="s">
        <v>4077</v>
      </c>
      <c r="F278" s="435" t="s">
        <v>4078</v>
      </c>
    </row>
    <row r="279" spans="1:6" ht="13.5">
      <c r="A279" s="435" t="s">
        <v>4620</v>
      </c>
      <c r="B279" s="435" t="s">
        <v>4621</v>
      </c>
      <c r="C279" s="435" t="s">
        <v>4195</v>
      </c>
      <c r="D279" s="435" t="s">
        <v>4076</v>
      </c>
      <c r="E279" s="435" t="s">
        <v>4077</v>
      </c>
      <c r="F279" s="435" t="s">
        <v>4078</v>
      </c>
    </row>
    <row r="280" spans="1:6" ht="13.5">
      <c r="A280" s="435" t="s">
        <v>4622</v>
      </c>
      <c r="B280" s="435" t="s">
        <v>4623</v>
      </c>
      <c r="C280" s="435" t="s">
        <v>4195</v>
      </c>
      <c r="D280" s="435" t="s">
        <v>4076</v>
      </c>
      <c r="E280" s="435" t="s">
        <v>4077</v>
      </c>
      <c r="F280" s="435" t="s">
        <v>4078</v>
      </c>
    </row>
    <row r="281" spans="1:6" ht="13.5">
      <c r="A281" s="435" t="s">
        <v>4624</v>
      </c>
      <c r="B281" s="435" t="s">
        <v>4625</v>
      </c>
      <c r="C281" s="435" t="s">
        <v>4195</v>
      </c>
      <c r="D281" s="435" t="s">
        <v>4076</v>
      </c>
      <c r="E281" s="435" t="s">
        <v>4077</v>
      </c>
      <c r="F281" s="435" t="s">
        <v>4078</v>
      </c>
    </row>
    <row r="282" spans="1:6" ht="13.5">
      <c r="A282" s="435" t="s">
        <v>4626</v>
      </c>
      <c r="B282" s="435" t="s">
        <v>4627</v>
      </c>
      <c r="C282" s="435" t="s">
        <v>4195</v>
      </c>
      <c r="D282" s="435" t="s">
        <v>4076</v>
      </c>
      <c r="E282" s="435" t="s">
        <v>4077</v>
      </c>
      <c r="F282" s="435" t="s">
        <v>4078</v>
      </c>
    </row>
    <row r="283" spans="1:6" ht="13.5">
      <c r="A283" s="435" t="s">
        <v>4628</v>
      </c>
      <c r="B283" s="435" t="s">
        <v>4629</v>
      </c>
      <c r="C283" s="435" t="s">
        <v>4195</v>
      </c>
      <c r="D283" s="435" t="s">
        <v>4076</v>
      </c>
      <c r="E283" s="435" t="s">
        <v>4077</v>
      </c>
      <c r="F283" s="435" t="s">
        <v>4078</v>
      </c>
    </row>
    <row r="284" spans="1:6" ht="13.5">
      <c r="A284" s="435" t="s">
        <v>4630</v>
      </c>
      <c r="B284" s="435" t="s">
        <v>4631</v>
      </c>
      <c r="C284" s="435" t="s">
        <v>4195</v>
      </c>
      <c r="D284" s="435" t="s">
        <v>4076</v>
      </c>
      <c r="E284" s="435" t="s">
        <v>4077</v>
      </c>
      <c r="F284" s="435" t="s">
        <v>4078</v>
      </c>
    </row>
    <row r="285" spans="1:6" ht="13.5">
      <c r="A285" s="435" t="s">
        <v>4632</v>
      </c>
      <c r="B285" s="435" t="s">
        <v>4633</v>
      </c>
      <c r="C285" s="435" t="s">
        <v>4195</v>
      </c>
      <c r="D285" s="435" t="s">
        <v>4076</v>
      </c>
      <c r="E285" s="435" t="s">
        <v>4077</v>
      </c>
      <c r="F285" s="435" t="s">
        <v>4078</v>
      </c>
    </row>
    <row r="286" spans="1:6" ht="13.5">
      <c r="A286" s="435" t="s">
        <v>4634</v>
      </c>
      <c r="B286" s="435" t="s">
        <v>4635</v>
      </c>
      <c r="C286" s="435" t="s">
        <v>4195</v>
      </c>
      <c r="D286" s="435" t="s">
        <v>4076</v>
      </c>
      <c r="E286" s="435" t="s">
        <v>4077</v>
      </c>
      <c r="F286" s="435" t="s">
        <v>4078</v>
      </c>
    </row>
    <row r="287" spans="1:6" ht="13.5">
      <c r="A287" s="435" t="s">
        <v>4636</v>
      </c>
      <c r="B287" s="435" t="s">
        <v>4637</v>
      </c>
      <c r="C287" s="435" t="s">
        <v>4195</v>
      </c>
      <c r="D287" s="435" t="s">
        <v>4076</v>
      </c>
      <c r="E287" s="435" t="s">
        <v>4077</v>
      </c>
      <c r="F287" s="435" t="s">
        <v>4078</v>
      </c>
    </row>
    <row r="288" spans="1:6" ht="13.5">
      <c r="A288" s="435" t="s">
        <v>4638</v>
      </c>
      <c r="B288" s="435" t="s">
        <v>4639</v>
      </c>
      <c r="C288" s="435" t="s">
        <v>4195</v>
      </c>
      <c r="D288" s="435" t="s">
        <v>4076</v>
      </c>
      <c r="E288" s="435" t="s">
        <v>4077</v>
      </c>
      <c r="F288" s="435" t="s">
        <v>4078</v>
      </c>
    </row>
    <row r="289" spans="1:6" ht="13.5">
      <c r="A289" s="435" t="s">
        <v>4640</v>
      </c>
      <c r="B289" s="435" t="s">
        <v>4641</v>
      </c>
      <c r="C289" s="435" t="s">
        <v>4195</v>
      </c>
      <c r="D289" s="435" t="s">
        <v>4076</v>
      </c>
      <c r="E289" s="435" t="s">
        <v>4077</v>
      </c>
      <c r="F289" s="435" t="s">
        <v>4078</v>
      </c>
    </row>
    <row r="290" spans="1:6" ht="13.5">
      <c r="A290" s="435" t="s">
        <v>4642</v>
      </c>
      <c r="B290" s="435" t="s">
        <v>4643</v>
      </c>
      <c r="C290" s="435" t="s">
        <v>4195</v>
      </c>
      <c r="D290" s="435" t="s">
        <v>4076</v>
      </c>
      <c r="E290" s="435" t="s">
        <v>4077</v>
      </c>
      <c r="F290" s="435" t="s">
        <v>4078</v>
      </c>
    </row>
    <row r="291" spans="1:6" ht="13.5">
      <c r="A291" s="435" t="s">
        <v>4644</v>
      </c>
      <c r="B291" s="435" t="s">
        <v>4645</v>
      </c>
      <c r="C291" s="435" t="s">
        <v>4195</v>
      </c>
      <c r="D291" s="435" t="s">
        <v>4076</v>
      </c>
      <c r="E291" s="435" t="s">
        <v>4077</v>
      </c>
      <c r="F291" s="435" t="s">
        <v>4078</v>
      </c>
    </row>
    <row r="292" spans="1:6" ht="13.5">
      <c r="A292" s="435" t="s">
        <v>4646</v>
      </c>
      <c r="B292" s="435" t="s">
        <v>4647</v>
      </c>
      <c r="C292" s="435" t="s">
        <v>4195</v>
      </c>
      <c r="D292" s="435" t="s">
        <v>4076</v>
      </c>
      <c r="E292" s="435" t="s">
        <v>4077</v>
      </c>
      <c r="F292" s="435" t="s">
        <v>4078</v>
      </c>
    </row>
    <row r="293" spans="1:6" ht="13.5">
      <c r="A293" s="435" t="s">
        <v>772</v>
      </c>
      <c r="B293" s="435" t="s">
        <v>884</v>
      </c>
      <c r="C293" s="435" t="s">
        <v>4195</v>
      </c>
      <c r="D293" s="435" t="s">
        <v>4076</v>
      </c>
      <c r="E293" s="435" t="s">
        <v>4077</v>
      </c>
      <c r="F293" s="435" t="s">
        <v>4078</v>
      </c>
    </row>
    <row r="294" spans="1:6" ht="13.5">
      <c r="A294" s="435" t="s">
        <v>767</v>
      </c>
      <c r="B294" s="435" t="s">
        <v>886</v>
      </c>
      <c r="C294" s="435" t="s">
        <v>4195</v>
      </c>
      <c r="D294" s="435" t="s">
        <v>4076</v>
      </c>
      <c r="E294" s="435" t="s">
        <v>4077</v>
      </c>
      <c r="F294" s="435" t="s">
        <v>4078</v>
      </c>
    </row>
    <row r="295" spans="1:6" ht="13.5">
      <c r="A295" s="435" t="s">
        <v>4648</v>
      </c>
      <c r="B295" s="435" t="s">
        <v>4649</v>
      </c>
      <c r="C295" s="435" t="s">
        <v>4195</v>
      </c>
      <c r="D295" s="435" t="s">
        <v>4076</v>
      </c>
      <c r="E295" s="435" t="s">
        <v>4077</v>
      </c>
      <c r="F295" s="435" t="s">
        <v>4078</v>
      </c>
    </row>
    <row r="296" spans="1:6" ht="13.5">
      <c r="A296" s="435" t="s">
        <v>4650</v>
      </c>
      <c r="B296" s="435" t="s">
        <v>4651</v>
      </c>
      <c r="C296" s="435" t="s">
        <v>4195</v>
      </c>
      <c r="D296" s="435" t="s">
        <v>4076</v>
      </c>
      <c r="E296" s="435" t="s">
        <v>4077</v>
      </c>
      <c r="F296" s="435" t="s">
        <v>4078</v>
      </c>
    </row>
    <row r="297" spans="1:6" ht="13.5">
      <c r="A297" s="435" t="s">
        <v>4652</v>
      </c>
      <c r="B297" s="435" t="s">
        <v>4653</v>
      </c>
      <c r="C297" s="435" t="s">
        <v>4195</v>
      </c>
      <c r="D297" s="435" t="s">
        <v>4076</v>
      </c>
      <c r="E297" s="435" t="s">
        <v>4077</v>
      </c>
      <c r="F297" s="435" t="s">
        <v>4078</v>
      </c>
    </row>
    <row r="298" spans="1:6" ht="13.5">
      <c r="A298" s="435" t="s">
        <v>4654</v>
      </c>
      <c r="B298" s="435" t="s">
        <v>4655</v>
      </c>
      <c r="C298" s="435" t="s">
        <v>4195</v>
      </c>
      <c r="D298" s="435" t="s">
        <v>4076</v>
      </c>
      <c r="E298" s="435" t="s">
        <v>4077</v>
      </c>
      <c r="F298" s="435" t="s">
        <v>4078</v>
      </c>
    </row>
    <row r="299" spans="1:6" ht="13.5">
      <c r="A299" s="435" t="s">
        <v>4656</v>
      </c>
      <c r="B299" s="435" t="s">
        <v>4657</v>
      </c>
      <c r="C299" s="435" t="s">
        <v>4195</v>
      </c>
      <c r="D299" s="435" t="s">
        <v>4076</v>
      </c>
      <c r="E299" s="435" t="s">
        <v>4077</v>
      </c>
      <c r="F299" s="435" t="s">
        <v>4078</v>
      </c>
    </row>
    <row r="300" spans="1:6" ht="13.5">
      <c r="A300" s="435" t="s">
        <v>4658</v>
      </c>
      <c r="B300" s="435" t="s">
        <v>4659</v>
      </c>
      <c r="C300" s="435" t="s">
        <v>4195</v>
      </c>
      <c r="D300" s="435" t="s">
        <v>4076</v>
      </c>
      <c r="E300" s="435" t="s">
        <v>4077</v>
      </c>
      <c r="F300" s="435" t="s">
        <v>4078</v>
      </c>
    </row>
    <row r="301" spans="1:6" ht="13.5">
      <c r="A301" s="435" t="s">
        <v>4660</v>
      </c>
      <c r="B301" s="435" t="s">
        <v>4661</v>
      </c>
      <c r="C301" s="435" t="s">
        <v>4195</v>
      </c>
      <c r="D301" s="435" t="s">
        <v>4076</v>
      </c>
      <c r="E301" s="435" t="s">
        <v>4077</v>
      </c>
      <c r="F301" s="435" t="s">
        <v>4078</v>
      </c>
    </row>
    <row r="302" spans="1:6" ht="13.5">
      <c r="A302" s="435" t="s">
        <v>4662</v>
      </c>
      <c r="B302" s="435" t="s">
        <v>4663</v>
      </c>
      <c r="C302" s="435" t="s">
        <v>4195</v>
      </c>
      <c r="D302" s="435" t="s">
        <v>4076</v>
      </c>
      <c r="E302" s="435" t="s">
        <v>4077</v>
      </c>
      <c r="F302" s="435" t="s">
        <v>4078</v>
      </c>
    </row>
    <row r="303" spans="1:6" ht="13.5">
      <c r="A303" s="435" t="s">
        <v>4664</v>
      </c>
      <c r="B303" s="435" t="s">
        <v>4665</v>
      </c>
      <c r="C303" s="435" t="s">
        <v>4195</v>
      </c>
      <c r="D303" s="435" t="s">
        <v>4076</v>
      </c>
      <c r="E303" s="435" t="s">
        <v>4077</v>
      </c>
      <c r="F303" s="435" t="s">
        <v>4078</v>
      </c>
    </row>
    <row r="304" spans="1:6" ht="13.5">
      <c r="A304" s="435" t="s">
        <v>4666</v>
      </c>
      <c r="B304" s="435" t="s">
        <v>4667</v>
      </c>
      <c r="C304" s="435" t="s">
        <v>4195</v>
      </c>
      <c r="D304" s="435" t="s">
        <v>4076</v>
      </c>
      <c r="E304" s="435" t="s">
        <v>4077</v>
      </c>
      <c r="F304" s="435" t="s">
        <v>4078</v>
      </c>
    </row>
    <row r="305" spans="1:6" ht="13.5">
      <c r="A305" s="435" t="s">
        <v>4668</v>
      </c>
      <c r="B305" s="435" t="s">
        <v>4669</v>
      </c>
      <c r="C305" s="435" t="s">
        <v>4195</v>
      </c>
      <c r="D305" s="435" t="s">
        <v>4076</v>
      </c>
      <c r="E305" s="435" t="s">
        <v>4077</v>
      </c>
      <c r="F305" s="435" t="s">
        <v>4078</v>
      </c>
    </row>
    <row r="306" spans="1:6" ht="13.5">
      <c r="A306" s="435" t="s">
        <v>694</v>
      </c>
      <c r="B306" s="435" t="s">
        <v>4670</v>
      </c>
      <c r="C306" s="435" t="s">
        <v>4195</v>
      </c>
      <c r="D306" s="435" t="s">
        <v>4076</v>
      </c>
      <c r="E306" s="435" t="s">
        <v>4077</v>
      </c>
      <c r="F306" s="435" t="s">
        <v>4078</v>
      </c>
    </row>
    <row r="307" spans="1:6" ht="13.5">
      <c r="A307" s="435" t="s">
        <v>4671</v>
      </c>
      <c r="B307" s="435" t="s">
        <v>4672</v>
      </c>
      <c r="C307" s="435" t="s">
        <v>4195</v>
      </c>
      <c r="D307" s="435" t="s">
        <v>4076</v>
      </c>
      <c r="E307" s="435" t="s">
        <v>4077</v>
      </c>
      <c r="F307" s="435" t="s">
        <v>4078</v>
      </c>
    </row>
    <row r="308" spans="1:6" ht="13.5">
      <c r="A308" s="435" t="s">
        <v>4673</v>
      </c>
      <c r="B308" s="435" t="s">
        <v>4674</v>
      </c>
      <c r="C308" s="435" t="s">
        <v>4195</v>
      </c>
      <c r="D308" s="435" t="s">
        <v>4076</v>
      </c>
      <c r="E308" s="435" t="s">
        <v>4077</v>
      </c>
      <c r="F308" s="435" t="s">
        <v>4078</v>
      </c>
    </row>
    <row r="309" spans="1:6" ht="13.5">
      <c r="A309" s="435" t="s">
        <v>4675</v>
      </c>
      <c r="B309" s="435" t="s">
        <v>4676</v>
      </c>
      <c r="C309" s="435" t="s">
        <v>4195</v>
      </c>
      <c r="D309" s="435" t="s">
        <v>4076</v>
      </c>
      <c r="E309" s="435" t="s">
        <v>4077</v>
      </c>
      <c r="F309" s="435" t="s">
        <v>4078</v>
      </c>
    </row>
    <row r="310" spans="1:6" ht="13.5">
      <c r="A310" s="435" t="s">
        <v>4677</v>
      </c>
      <c r="B310" s="435" t="s">
        <v>4678</v>
      </c>
      <c r="C310" s="435" t="s">
        <v>4195</v>
      </c>
      <c r="D310" s="435" t="s">
        <v>4076</v>
      </c>
      <c r="E310" s="435" t="s">
        <v>4077</v>
      </c>
      <c r="F310" s="435" t="s">
        <v>4078</v>
      </c>
    </row>
    <row r="311" spans="1:6" ht="13.5">
      <c r="A311" s="435" t="s">
        <v>4679</v>
      </c>
      <c r="B311" s="435" t="s">
        <v>4680</v>
      </c>
      <c r="C311" s="435" t="s">
        <v>4195</v>
      </c>
      <c r="D311" s="435" t="s">
        <v>4076</v>
      </c>
      <c r="E311" s="435" t="s">
        <v>4077</v>
      </c>
      <c r="F311" s="435" t="s">
        <v>4078</v>
      </c>
    </row>
    <row r="312" spans="1:6" ht="13.5">
      <c r="A312" s="435" t="s">
        <v>4681</v>
      </c>
      <c r="B312" s="435" t="s">
        <v>4682</v>
      </c>
      <c r="C312" s="435" t="s">
        <v>4195</v>
      </c>
      <c r="D312" s="435" t="s">
        <v>4076</v>
      </c>
      <c r="E312" s="435" t="s">
        <v>4077</v>
      </c>
      <c r="F312" s="435" t="s">
        <v>4078</v>
      </c>
    </row>
    <row r="313" spans="1:6" ht="13.5">
      <c r="A313" s="435" t="s">
        <v>4683</v>
      </c>
      <c r="B313" s="435" t="s">
        <v>4684</v>
      </c>
      <c r="C313" s="435" t="s">
        <v>4195</v>
      </c>
      <c r="D313" s="435" t="s">
        <v>4076</v>
      </c>
      <c r="E313" s="435" t="s">
        <v>4077</v>
      </c>
      <c r="F313" s="435" t="s">
        <v>4078</v>
      </c>
    </row>
    <row r="314" spans="1:6" ht="13.5">
      <c r="A314" s="435" t="s">
        <v>4685</v>
      </c>
      <c r="B314" s="435" t="s">
        <v>4686</v>
      </c>
      <c r="C314" s="435" t="s">
        <v>4195</v>
      </c>
      <c r="D314" s="435" t="s">
        <v>4076</v>
      </c>
      <c r="E314" s="435" t="s">
        <v>4077</v>
      </c>
      <c r="F314" s="435" t="s">
        <v>4078</v>
      </c>
    </row>
    <row r="315" spans="1:6" ht="13.5">
      <c r="A315" s="435" t="s">
        <v>4687</v>
      </c>
      <c r="B315" s="435" t="s">
        <v>4688</v>
      </c>
      <c r="C315" s="435" t="s">
        <v>4195</v>
      </c>
      <c r="D315" s="435" t="s">
        <v>4076</v>
      </c>
      <c r="E315" s="435" t="s">
        <v>4077</v>
      </c>
      <c r="F315" s="435" t="s">
        <v>4078</v>
      </c>
    </row>
    <row r="316" spans="1:6" ht="13.5">
      <c r="A316" s="435" t="s">
        <v>4689</v>
      </c>
      <c r="B316" s="435" t="s">
        <v>4690</v>
      </c>
      <c r="C316" s="435" t="s">
        <v>4195</v>
      </c>
      <c r="D316" s="435" t="s">
        <v>4076</v>
      </c>
      <c r="E316" s="435" t="s">
        <v>4077</v>
      </c>
      <c r="F316" s="435" t="s">
        <v>4078</v>
      </c>
    </row>
    <row r="317" spans="1:6" ht="13.5">
      <c r="A317" s="435" t="s">
        <v>4691</v>
      </c>
      <c r="B317" s="435" t="s">
        <v>4692</v>
      </c>
      <c r="C317" s="435" t="s">
        <v>4195</v>
      </c>
      <c r="D317" s="435" t="s">
        <v>4076</v>
      </c>
      <c r="E317" s="435" t="s">
        <v>4077</v>
      </c>
      <c r="F317" s="435" t="s">
        <v>4078</v>
      </c>
    </row>
    <row r="318" spans="1:6" ht="13.5">
      <c r="A318" s="435" t="s">
        <v>4693</v>
      </c>
      <c r="B318" s="435" t="s">
        <v>4694</v>
      </c>
      <c r="C318" s="435" t="s">
        <v>4195</v>
      </c>
      <c r="D318" s="435" t="s">
        <v>4076</v>
      </c>
      <c r="E318" s="435" t="s">
        <v>4077</v>
      </c>
      <c r="F318" s="435" t="s">
        <v>4078</v>
      </c>
    </row>
    <row r="319" spans="1:6" ht="13.5">
      <c r="A319" s="435" t="s">
        <v>4695</v>
      </c>
      <c r="B319" s="435" t="s">
        <v>4696</v>
      </c>
      <c r="C319" s="435" t="s">
        <v>4195</v>
      </c>
      <c r="D319" s="435" t="s">
        <v>4076</v>
      </c>
      <c r="E319" s="435" t="s">
        <v>4077</v>
      </c>
      <c r="F319" s="435" t="s">
        <v>4078</v>
      </c>
    </row>
    <row r="320" spans="1:6" ht="13.5">
      <c r="A320" s="435" t="s">
        <v>4697</v>
      </c>
      <c r="B320" s="435" t="s">
        <v>4698</v>
      </c>
      <c r="C320" s="435" t="s">
        <v>4195</v>
      </c>
      <c r="D320" s="435" t="s">
        <v>4076</v>
      </c>
      <c r="E320" s="435" t="s">
        <v>4077</v>
      </c>
      <c r="F320" s="435" t="s">
        <v>4078</v>
      </c>
    </row>
    <row r="321" spans="1:6" ht="13.5">
      <c r="A321" s="435" t="s">
        <v>712</v>
      </c>
      <c r="B321" s="435" t="s">
        <v>4699</v>
      </c>
      <c r="C321" s="435" t="s">
        <v>4195</v>
      </c>
      <c r="D321" s="435" t="s">
        <v>4076</v>
      </c>
      <c r="E321" s="435" t="s">
        <v>4077</v>
      </c>
      <c r="F321" s="435" t="s">
        <v>4078</v>
      </c>
    </row>
    <row r="322" spans="1:6" ht="13.5">
      <c r="A322" s="435" t="s">
        <v>706</v>
      </c>
      <c r="B322" s="435" t="s">
        <v>4700</v>
      </c>
      <c r="C322" s="435" t="s">
        <v>4195</v>
      </c>
      <c r="D322" s="435" t="s">
        <v>4076</v>
      </c>
      <c r="E322" s="435" t="s">
        <v>4077</v>
      </c>
      <c r="F322" s="435" t="s">
        <v>4078</v>
      </c>
    </row>
    <row r="323" spans="1:6" ht="13.5">
      <c r="A323" s="435" t="s">
        <v>4701</v>
      </c>
      <c r="B323" s="435" t="s">
        <v>769</v>
      </c>
      <c r="C323" s="435" t="s">
        <v>4195</v>
      </c>
      <c r="D323" s="435" t="s">
        <v>4076</v>
      </c>
      <c r="E323" s="435" t="s">
        <v>4077</v>
      </c>
      <c r="F323" s="435" t="s">
        <v>4078</v>
      </c>
    </row>
    <row r="324" spans="1:6" ht="13.5">
      <c r="A324" s="435" t="s">
        <v>4702</v>
      </c>
      <c r="B324" s="435" t="s">
        <v>4703</v>
      </c>
      <c r="C324" s="435" t="s">
        <v>4195</v>
      </c>
      <c r="D324" s="435" t="s">
        <v>4076</v>
      </c>
      <c r="E324" s="435" t="s">
        <v>4077</v>
      </c>
      <c r="F324" s="435" t="s">
        <v>4078</v>
      </c>
    </row>
    <row r="325" spans="1:6" ht="13.5">
      <c r="A325" s="435" t="s">
        <v>4704</v>
      </c>
      <c r="B325" s="435" t="s">
        <v>4705</v>
      </c>
      <c r="C325" s="435" t="s">
        <v>4195</v>
      </c>
      <c r="D325" s="435" t="s">
        <v>4076</v>
      </c>
      <c r="E325" s="435" t="s">
        <v>4077</v>
      </c>
      <c r="F325" s="435" t="s">
        <v>4078</v>
      </c>
    </row>
    <row r="326" spans="1:6" ht="13.5">
      <c r="A326" s="435" t="s">
        <v>4706</v>
      </c>
      <c r="B326" s="435" t="s">
        <v>4707</v>
      </c>
      <c r="C326" s="435" t="s">
        <v>4195</v>
      </c>
      <c r="D326" s="435" t="s">
        <v>4076</v>
      </c>
      <c r="E326" s="435" t="s">
        <v>4077</v>
      </c>
      <c r="F326" s="435" t="s">
        <v>4078</v>
      </c>
    </row>
    <row r="327" spans="1:6" ht="13.5">
      <c r="A327" s="435" t="s">
        <v>4708</v>
      </c>
      <c r="B327" s="435" t="s">
        <v>4709</v>
      </c>
      <c r="C327" s="435" t="s">
        <v>4195</v>
      </c>
      <c r="D327" s="435" t="s">
        <v>4076</v>
      </c>
      <c r="E327" s="435" t="s">
        <v>4077</v>
      </c>
      <c r="F327" s="435" t="s">
        <v>4078</v>
      </c>
    </row>
    <row r="328" spans="1:6" ht="13.5">
      <c r="A328" s="435" t="s">
        <v>4710</v>
      </c>
      <c r="B328" s="435" t="s">
        <v>4711</v>
      </c>
      <c r="C328" s="435" t="s">
        <v>4195</v>
      </c>
      <c r="D328" s="435" t="s">
        <v>4076</v>
      </c>
      <c r="E328" s="435" t="s">
        <v>4077</v>
      </c>
      <c r="F328" s="435" t="s">
        <v>4078</v>
      </c>
    </row>
    <row r="329" spans="1:6" ht="13.5">
      <c r="A329" s="435" t="s">
        <v>4712</v>
      </c>
      <c r="B329" s="435" t="s">
        <v>4713</v>
      </c>
      <c r="C329" s="435" t="s">
        <v>4195</v>
      </c>
      <c r="D329" s="435" t="s">
        <v>4076</v>
      </c>
      <c r="E329" s="435" t="s">
        <v>4077</v>
      </c>
      <c r="F329" s="435" t="s">
        <v>4078</v>
      </c>
    </row>
    <row r="330" spans="1:6" ht="13.5">
      <c r="A330" s="435" t="s">
        <v>4714</v>
      </c>
      <c r="B330" s="435" t="s">
        <v>4715</v>
      </c>
      <c r="C330" s="435" t="s">
        <v>4195</v>
      </c>
      <c r="D330" s="435" t="s">
        <v>4076</v>
      </c>
      <c r="E330" s="435" t="s">
        <v>4077</v>
      </c>
      <c r="F330" s="435" t="s">
        <v>4078</v>
      </c>
    </row>
    <row r="331" spans="1:6" ht="13.5">
      <c r="A331" s="435" t="s">
        <v>4716</v>
      </c>
      <c r="B331" s="435" t="s">
        <v>4717</v>
      </c>
      <c r="C331" s="435" t="s">
        <v>4195</v>
      </c>
      <c r="D331" s="435" t="s">
        <v>4076</v>
      </c>
      <c r="E331" s="435" t="s">
        <v>4077</v>
      </c>
      <c r="F331" s="435" t="s">
        <v>4078</v>
      </c>
    </row>
    <row r="332" spans="1:6" ht="13.5">
      <c r="A332" s="435" t="s">
        <v>4718</v>
      </c>
      <c r="B332" s="435" t="s">
        <v>4719</v>
      </c>
      <c r="C332" s="435" t="s">
        <v>4195</v>
      </c>
      <c r="D332" s="435" t="s">
        <v>4076</v>
      </c>
      <c r="E332" s="435" t="s">
        <v>4077</v>
      </c>
      <c r="F332" s="435" t="s">
        <v>4078</v>
      </c>
    </row>
    <row r="333" spans="1:6" ht="13.5">
      <c r="A333" s="435" t="s">
        <v>4720</v>
      </c>
      <c r="B333" s="435" t="s">
        <v>4721</v>
      </c>
      <c r="C333" s="435" t="s">
        <v>4195</v>
      </c>
      <c r="D333" s="435" t="s">
        <v>4076</v>
      </c>
      <c r="E333" s="435" t="s">
        <v>4077</v>
      </c>
      <c r="F333" s="435" t="s">
        <v>4078</v>
      </c>
    </row>
    <row r="334" spans="1:6" ht="13.5">
      <c r="A334" s="435" t="s">
        <v>4722</v>
      </c>
      <c r="B334" s="435" t="s">
        <v>645</v>
      </c>
      <c r="C334" s="435" t="s">
        <v>4195</v>
      </c>
      <c r="D334" s="435" t="s">
        <v>4076</v>
      </c>
      <c r="E334" s="435" t="s">
        <v>4077</v>
      </c>
      <c r="F334" s="435" t="s">
        <v>4078</v>
      </c>
    </row>
    <row r="335" spans="1:6" ht="13.5">
      <c r="A335" s="435" t="s">
        <v>671</v>
      </c>
      <c r="B335" s="435" t="s">
        <v>4723</v>
      </c>
      <c r="C335" s="435" t="s">
        <v>4195</v>
      </c>
      <c r="D335" s="435" t="s">
        <v>4076</v>
      </c>
      <c r="E335" s="435" t="s">
        <v>4077</v>
      </c>
      <c r="F335" s="435" t="s">
        <v>4078</v>
      </c>
    </row>
    <row r="336" spans="1:6" ht="13.5">
      <c r="A336" s="435" t="s">
        <v>4724</v>
      </c>
      <c r="B336" s="435" t="s">
        <v>4725</v>
      </c>
      <c r="C336" s="435" t="s">
        <v>4195</v>
      </c>
      <c r="D336" s="435" t="s">
        <v>4076</v>
      </c>
      <c r="E336" s="435" t="s">
        <v>4077</v>
      </c>
      <c r="F336" s="435" t="s">
        <v>4078</v>
      </c>
    </row>
    <row r="337" spans="1:6" ht="13.5">
      <c r="A337" s="435" t="s">
        <v>4726</v>
      </c>
      <c r="B337" s="435" t="s">
        <v>4727</v>
      </c>
      <c r="C337" s="435" t="s">
        <v>4195</v>
      </c>
      <c r="D337" s="435" t="s">
        <v>4076</v>
      </c>
      <c r="E337" s="435" t="s">
        <v>4077</v>
      </c>
      <c r="F337" s="435" t="s">
        <v>4078</v>
      </c>
    </row>
    <row r="338" spans="1:6" ht="13.5">
      <c r="A338" s="435" t="s">
        <v>4728</v>
      </c>
      <c r="B338" s="435" t="s">
        <v>4729</v>
      </c>
      <c r="C338" s="435" t="s">
        <v>4195</v>
      </c>
      <c r="D338" s="435" t="s">
        <v>4076</v>
      </c>
      <c r="E338" s="435" t="s">
        <v>4077</v>
      </c>
      <c r="F338" s="435" t="s">
        <v>4078</v>
      </c>
    </row>
    <row r="339" spans="1:6" ht="13.5">
      <c r="A339" s="435" t="s">
        <v>4730</v>
      </c>
      <c r="B339" s="435" t="s">
        <v>4731</v>
      </c>
      <c r="C339" s="435" t="s">
        <v>4195</v>
      </c>
      <c r="D339" s="435" t="s">
        <v>4076</v>
      </c>
      <c r="E339" s="435" t="s">
        <v>4077</v>
      </c>
      <c r="F339" s="435" t="s">
        <v>4078</v>
      </c>
    </row>
    <row r="340" spans="1:6" ht="13.5">
      <c r="A340" s="435" t="s">
        <v>681</v>
      </c>
      <c r="B340" s="435" t="s">
        <v>883</v>
      </c>
      <c r="C340" s="435" t="s">
        <v>4195</v>
      </c>
      <c r="D340" s="435" t="s">
        <v>4076</v>
      </c>
      <c r="E340" s="435" t="s">
        <v>4077</v>
      </c>
      <c r="F340" s="435" t="s">
        <v>4078</v>
      </c>
    </row>
    <row r="341" spans="1:6" ht="13.5">
      <c r="A341" s="435" t="s">
        <v>4732</v>
      </c>
      <c r="B341" s="435" t="s">
        <v>4733</v>
      </c>
      <c r="C341" s="435" t="s">
        <v>4195</v>
      </c>
      <c r="D341" s="435" t="s">
        <v>4076</v>
      </c>
      <c r="E341" s="435" t="s">
        <v>4077</v>
      </c>
      <c r="F341" s="435" t="s">
        <v>4078</v>
      </c>
    </row>
    <row r="342" spans="1:6" ht="13.5">
      <c r="A342" s="435" t="s">
        <v>4734</v>
      </c>
      <c r="B342" s="435" t="s">
        <v>4735</v>
      </c>
      <c r="C342" s="435" t="s">
        <v>4195</v>
      </c>
      <c r="D342" s="435" t="s">
        <v>4076</v>
      </c>
      <c r="E342" s="435" t="s">
        <v>4077</v>
      </c>
      <c r="F342" s="435" t="s">
        <v>4078</v>
      </c>
    </row>
    <row r="343" spans="1:6" ht="13.5">
      <c r="A343" s="435" t="s">
        <v>4736</v>
      </c>
      <c r="B343" s="435" t="s">
        <v>4737</v>
      </c>
      <c r="C343" s="435" t="s">
        <v>4195</v>
      </c>
      <c r="D343" s="435" t="s">
        <v>4076</v>
      </c>
      <c r="E343" s="435" t="s">
        <v>4077</v>
      </c>
      <c r="F343" s="435" t="s">
        <v>4078</v>
      </c>
    </row>
    <row r="344" spans="1:6" ht="13.5">
      <c r="A344" s="435" t="s">
        <v>4738</v>
      </c>
      <c r="B344" s="435" t="s">
        <v>4739</v>
      </c>
      <c r="C344" s="435" t="s">
        <v>4195</v>
      </c>
      <c r="D344" s="435" t="s">
        <v>4076</v>
      </c>
      <c r="E344" s="435" t="s">
        <v>4077</v>
      </c>
      <c r="F344" s="435" t="s">
        <v>4078</v>
      </c>
    </row>
    <row r="345" spans="1:6" ht="13.5">
      <c r="A345" s="435" t="s">
        <v>4740</v>
      </c>
      <c r="B345" s="435" t="s">
        <v>4741</v>
      </c>
      <c r="C345" s="435" t="s">
        <v>4195</v>
      </c>
      <c r="D345" s="435" t="s">
        <v>4076</v>
      </c>
      <c r="E345" s="435" t="s">
        <v>4077</v>
      </c>
      <c r="F345" s="435" t="s">
        <v>4078</v>
      </c>
    </row>
    <row r="346" spans="1:6" ht="13.5">
      <c r="A346" s="435" t="s">
        <v>4742</v>
      </c>
      <c r="B346" s="435" t="s">
        <v>4743</v>
      </c>
      <c r="C346" s="435" t="s">
        <v>4195</v>
      </c>
      <c r="D346" s="435" t="s">
        <v>4076</v>
      </c>
      <c r="E346" s="435" t="s">
        <v>4077</v>
      </c>
      <c r="F346" s="435" t="s">
        <v>4078</v>
      </c>
    </row>
    <row r="347" spans="1:6" ht="13.5">
      <c r="A347" s="435" t="s">
        <v>4744</v>
      </c>
      <c r="B347" s="435" t="s">
        <v>4745</v>
      </c>
      <c r="C347" s="435" t="s">
        <v>4195</v>
      </c>
      <c r="D347" s="435" t="s">
        <v>4076</v>
      </c>
      <c r="E347" s="435" t="s">
        <v>4077</v>
      </c>
      <c r="F347" s="435" t="s">
        <v>4078</v>
      </c>
    </row>
    <row r="348" spans="1:6" ht="13.5">
      <c r="A348" s="435" t="s">
        <v>4746</v>
      </c>
      <c r="B348" s="435" t="s">
        <v>4747</v>
      </c>
      <c r="C348" s="435" t="s">
        <v>4195</v>
      </c>
      <c r="D348" s="435" t="s">
        <v>4076</v>
      </c>
      <c r="E348" s="435" t="s">
        <v>4077</v>
      </c>
      <c r="F348" s="435" t="s">
        <v>4078</v>
      </c>
    </row>
    <row r="349" spans="1:6" ht="13.5">
      <c r="A349" s="435" t="s">
        <v>4748</v>
      </c>
      <c r="B349" s="435" t="s">
        <v>4749</v>
      </c>
      <c r="C349" s="435" t="s">
        <v>4195</v>
      </c>
      <c r="D349" s="435" t="s">
        <v>4076</v>
      </c>
      <c r="E349" s="435" t="s">
        <v>4077</v>
      </c>
      <c r="F349" s="435" t="s">
        <v>4078</v>
      </c>
    </row>
    <row r="350" spans="1:6" ht="13.5">
      <c r="A350" s="435" t="s">
        <v>4750</v>
      </c>
      <c r="B350" s="435" t="s">
        <v>4751</v>
      </c>
      <c r="C350" s="435" t="s">
        <v>4195</v>
      </c>
      <c r="D350" s="435" t="s">
        <v>4076</v>
      </c>
      <c r="E350" s="435" t="s">
        <v>4077</v>
      </c>
      <c r="F350" s="435" t="s">
        <v>4078</v>
      </c>
    </row>
    <row r="351" spans="1:6" ht="13.5">
      <c r="A351" s="435" t="s">
        <v>4752</v>
      </c>
      <c r="B351" s="435" t="s">
        <v>4753</v>
      </c>
      <c r="C351" s="435" t="s">
        <v>4195</v>
      </c>
      <c r="D351" s="435" t="s">
        <v>4076</v>
      </c>
      <c r="E351" s="435" t="s">
        <v>4077</v>
      </c>
      <c r="F351" s="435" t="s">
        <v>4078</v>
      </c>
    </row>
    <row r="352" spans="1:6" ht="13.5">
      <c r="A352" s="435" t="s">
        <v>4754</v>
      </c>
      <c r="B352" s="435" t="s">
        <v>4755</v>
      </c>
      <c r="C352" s="435" t="s">
        <v>4195</v>
      </c>
      <c r="D352" s="435" t="s">
        <v>4076</v>
      </c>
      <c r="E352" s="435" t="s">
        <v>4077</v>
      </c>
      <c r="F352" s="435" t="s">
        <v>4078</v>
      </c>
    </row>
    <row r="353" spans="1:6" ht="13.5">
      <c r="A353" s="435" t="s">
        <v>4756</v>
      </c>
      <c r="B353" s="435" t="s">
        <v>4757</v>
      </c>
      <c r="C353" s="435" t="s">
        <v>4195</v>
      </c>
      <c r="D353" s="435" t="s">
        <v>4076</v>
      </c>
      <c r="E353" s="435" t="s">
        <v>4077</v>
      </c>
      <c r="F353" s="435" t="s">
        <v>4078</v>
      </c>
    </row>
    <row r="354" spans="1:6" ht="13.5">
      <c r="A354" s="435" t="s">
        <v>4758</v>
      </c>
      <c r="B354" s="435" t="s">
        <v>4759</v>
      </c>
      <c r="C354" s="435" t="s">
        <v>4195</v>
      </c>
      <c r="D354" s="435" t="s">
        <v>4076</v>
      </c>
      <c r="E354" s="435" t="s">
        <v>4077</v>
      </c>
      <c r="F354" s="435" t="s">
        <v>4078</v>
      </c>
    </row>
    <row r="355" spans="1:6" ht="13.5">
      <c r="A355" s="435" t="s">
        <v>692</v>
      </c>
      <c r="B355" s="435" t="s">
        <v>4760</v>
      </c>
      <c r="C355" s="435" t="s">
        <v>4195</v>
      </c>
      <c r="D355" s="435" t="s">
        <v>4076</v>
      </c>
      <c r="E355" s="435" t="s">
        <v>4077</v>
      </c>
      <c r="F355" s="435" t="s">
        <v>4078</v>
      </c>
    </row>
    <row r="356" spans="1:6" ht="13.5">
      <c r="A356" s="435" t="s">
        <v>4761</v>
      </c>
      <c r="B356" s="435" t="s">
        <v>4762</v>
      </c>
      <c r="C356" s="435" t="s">
        <v>4195</v>
      </c>
      <c r="D356" s="435" t="s">
        <v>4076</v>
      </c>
      <c r="E356" s="435" t="s">
        <v>4077</v>
      </c>
      <c r="F356" s="435" t="s">
        <v>4078</v>
      </c>
    </row>
    <row r="357" spans="1:6" ht="13.5">
      <c r="A357" s="435" t="s">
        <v>4763</v>
      </c>
      <c r="B357" s="435" t="s">
        <v>4764</v>
      </c>
      <c r="C357" s="435" t="s">
        <v>4195</v>
      </c>
      <c r="D357" s="435" t="s">
        <v>4076</v>
      </c>
      <c r="E357" s="435" t="s">
        <v>4077</v>
      </c>
      <c r="F357" s="435" t="s">
        <v>4078</v>
      </c>
    </row>
    <row r="358" spans="1:6" ht="13.5">
      <c r="A358" s="435" t="s">
        <v>4765</v>
      </c>
      <c r="B358" s="435" t="s">
        <v>4766</v>
      </c>
      <c r="C358" s="435" t="s">
        <v>4195</v>
      </c>
      <c r="D358" s="435" t="s">
        <v>4076</v>
      </c>
      <c r="E358" s="435" t="s">
        <v>4077</v>
      </c>
      <c r="F358" s="435" t="s">
        <v>4078</v>
      </c>
    </row>
    <row r="359" spans="1:6" ht="13.5">
      <c r="A359" s="435" t="s">
        <v>682</v>
      </c>
      <c r="B359" s="435" t="s">
        <v>4767</v>
      </c>
      <c r="C359" s="435" t="s">
        <v>4195</v>
      </c>
      <c r="D359" s="435" t="s">
        <v>4076</v>
      </c>
      <c r="E359" s="435" t="s">
        <v>4077</v>
      </c>
      <c r="F359" s="435" t="s">
        <v>4078</v>
      </c>
    </row>
    <row r="360" spans="1:6" ht="13.5">
      <c r="A360" s="435" t="s">
        <v>4768</v>
      </c>
      <c r="B360" s="435" t="s">
        <v>4769</v>
      </c>
      <c r="C360" s="435" t="s">
        <v>4195</v>
      </c>
      <c r="D360" s="435" t="s">
        <v>4076</v>
      </c>
      <c r="E360" s="435" t="s">
        <v>4077</v>
      </c>
      <c r="F360" s="435" t="s">
        <v>4078</v>
      </c>
    </row>
    <row r="361" spans="1:6" ht="13.5">
      <c r="A361" s="435" t="s">
        <v>4770</v>
      </c>
      <c r="B361" s="435" t="s">
        <v>4771</v>
      </c>
      <c r="C361" s="435" t="s">
        <v>4195</v>
      </c>
      <c r="D361" s="435" t="s">
        <v>4076</v>
      </c>
      <c r="E361" s="435" t="s">
        <v>4077</v>
      </c>
      <c r="F361" s="435" t="s">
        <v>4078</v>
      </c>
    </row>
    <row r="362" spans="1:6" ht="13.5">
      <c r="A362" s="435" t="s">
        <v>4772</v>
      </c>
      <c r="B362" s="435" t="s">
        <v>4773</v>
      </c>
      <c r="C362" s="435" t="s">
        <v>4195</v>
      </c>
      <c r="D362" s="435" t="s">
        <v>4076</v>
      </c>
      <c r="E362" s="435" t="s">
        <v>4077</v>
      </c>
      <c r="F362" s="435" t="s">
        <v>4078</v>
      </c>
    </row>
    <row r="363" spans="1:6" ht="13.5">
      <c r="A363" s="435" t="s">
        <v>4774</v>
      </c>
      <c r="B363" s="435" t="s">
        <v>4775</v>
      </c>
      <c r="C363" s="435" t="s">
        <v>4195</v>
      </c>
      <c r="D363" s="435" t="s">
        <v>4076</v>
      </c>
      <c r="E363" s="435" t="s">
        <v>4077</v>
      </c>
      <c r="F363" s="435" t="s">
        <v>4078</v>
      </c>
    </row>
    <row r="364" spans="1:6" ht="13.5">
      <c r="A364" s="435" t="s">
        <v>4776</v>
      </c>
      <c r="B364" s="435" t="s">
        <v>4777</v>
      </c>
      <c r="C364" s="435" t="s">
        <v>4195</v>
      </c>
      <c r="D364" s="435" t="s">
        <v>4076</v>
      </c>
      <c r="E364" s="435" t="s">
        <v>4077</v>
      </c>
      <c r="F364" s="435" t="s">
        <v>4078</v>
      </c>
    </row>
    <row r="365" spans="1:6" ht="13.5">
      <c r="A365" s="435" t="s">
        <v>4778</v>
      </c>
      <c r="B365" s="435" t="s">
        <v>4779</v>
      </c>
      <c r="C365" s="435" t="s">
        <v>4195</v>
      </c>
      <c r="D365" s="435" t="s">
        <v>4076</v>
      </c>
      <c r="E365" s="435" t="s">
        <v>4077</v>
      </c>
      <c r="F365" s="435" t="s">
        <v>4078</v>
      </c>
    </row>
    <row r="366" spans="1:6" ht="13.5">
      <c r="A366" s="435" t="s">
        <v>4780</v>
      </c>
      <c r="B366" s="435" t="s">
        <v>4781</v>
      </c>
      <c r="C366" s="435" t="s">
        <v>4195</v>
      </c>
      <c r="D366" s="435" t="s">
        <v>4076</v>
      </c>
      <c r="E366" s="435" t="s">
        <v>4077</v>
      </c>
      <c r="F366" s="435" t="s">
        <v>4078</v>
      </c>
    </row>
    <row r="367" spans="1:6" ht="13.5">
      <c r="A367" s="435" t="s">
        <v>4782</v>
      </c>
      <c r="B367" s="435" t="s">
        <v>4783</v>
      </c>
      <c r="C367" s="435" t="s">
        <v>4195</v>
      </c>
      <c r="D367" s="435" t="s">
        <v>4076</v>
      </c>
      <c r="E367" s="435" t="s">
        <v>4077</v>
      </c>
      <c r="F367" s="435" t="s">
        <v>4078</v>
      </c>
    </row>
    <row r="368" spans="1:6" ht="13.5">
      <c r="A368" s="435" t="s">
        <v>4784</v>
      </c>
      <c r="B368" s="435" t="s">
        <v>4785</v>
      </c>
      <c r="C368" s="435" t="s">
        <v>4195</v>
      </c>
      <c r="D368" s="435" t="s">
        <v>4076</v>
      </c>
      <c r="E368" s="435" t="s">
        <v>4077</v>
      </c>
      <c r="F368" s="435" t="s">
        <v>4078</v>
      </c>
    </row>
    <row r="369" spans="1:6" ht="13.5">
      <c r="A369" s="435" t="s">
        <v>4786</v>
      </c>
      <c r="B369" s="435" t="s">
        <v>4787</v>
      </c>
      <c r="C369" s="435" t="s">
        <v>4195</v>
      </c>
      <c r="D369" s="435" t="s">
        <v>4076</v>
      </c>
      <c r="E369" s="435" t="s">
        <v>4077</v>
      </c>
      <c r="F369" s="435" t="s">
        <v>4078</v>
      </c>
    </row>
    <row r="370" spans="1:6" ht="13.5">
      <c r="A370" s="435" t="s">
        <v>4788</v>
      </c>
      <c r="B370" s="435" t="s">
        <v>4789</v>
      </c>
      <c r="C370" s="435" t="s">
        <v>4195</v>
      </c>
      <c r="D370" s="435" t="s">
        <v>4076</v>
      </c>
      <c r="E370" s="435" t="s">
        <v>4077</v>
      </c>
      <c r="F370" s="435" t="s">
        <v>4078</v>
      </c>
    </row>
    <row r="371" spans="1:6" ht="13.5">
      <c r="A371" s="435" t="s">
        <v>4790</v>
      </c>
      <c r="B371" s="435" t="s">
        <v>4791</v>
      </c>
      <c r="C371" s="435" t="s">
        <v>4195</v>
      </c>
      <c r="D371" s="435" t="s">
        <v>4076</v>
      </c>
      <c r="E371" s="435" t="s">
        <v>4077</v>
      </c>
      <c r="F371" s="435" t="s">
        <v>4078</v>
      </c>
    </row>
    <row r="372" spans="1:6" ht="13.5">
      <c r="A372" s="435" t="s">
        <v>4792</v>
      </c>
      <c r="B372" s="435" t="s">
        <v>4793</v>
      </c>
      <c r="C372" s="435" t="s">
        <v>4195</v>
      </c>
      <c r="D372" s="435" t="s">
        <v>4076</v>
      </c>
      <c r="E372" s="435" t="s">
        <v>4077</v>
      </c>
      <c r="F372" s="435" t="s">
        <v>4078</v>
      </c>
    </row>
    <row r="373" spans="1:6" ht="13.5">
      <c r="A373" s="435" t="s">
        <v>4794</v>
      </c>
      <c r="B373" s="435" t="s">
        <v>4795</v>
      </c>
      <c r="C373" s="435" t="s">
        <v>4195</v>
      </c>
      <c r="D373" s="435" t="s">
        <v>4076</v>
      </c>
      <c r="E373" s="435" t="s">
        <v>4077</v>
      </c>
      <c r="F373" s="435" t="s">
        <v>4078</v>
      </c>
    </row>
    <row r="374" spans="1:6" ht="13.5">
      <c r="A374" s="435" t="s">
        <v>4796</v>
      </c>
      <c r="B374" s="435" t="s">
        <v>4797</v>
      </c>
      <c r="C374" s="435" t="s">
        <v>4195</v>
      </c>
      <c r="D374" s="435" t="s">
        <v>4076</v>
      </c>
      <c r="E374" s="435" t="s">
        <v>4077</v>
      </c>
      <c r="F374" s="435" t="s">
        <v>4078</v>
      </c>
    </row>
    <row r="375" spans="1:6" ht="13.5">
      <c r="A375" s="435" t="s">
        <v>685</v>
      </c>
      <c r="B375" s="435" t="s">
        <v>4798</v>
      </c>
      <c r="C375" s="435" t="s">
        <v>4195</v>
      </c>
      <c r="D375" s="435" t="s">
        <v>4076</v>
      </c>
      <c r="E375" s="435" t="s">
        <v>4077</v>
      </c>
      <c r="F375" s="435" t="s">
        <v>4078</v>
      </c>
    </row>
    <row r="376" spans="1:6" ht="13.5">
      <c r="A376" s="435" t="s">
        <v>4799</v>
      </c>
      <c r="B376" s="435" t="s">
        <v>4800</v>
      </c>
      <c r="C376" s="435" t="s">
        <v>4195</v>
      </c>
      <c r="D376" s="435" t="s">
        <v>4076</v>
      </c>
      <c r="E376" s="435" t="s">
        <v>4077</v>
      </c>
      <c r="F376" s="435" t="s">
        <v>4078</v>
      </c>
    </row>
    <row r="377" spans="1:6" ht="13.5">
      <c r="A377" s="435" t="s">
        <v>771</v>
      </c>
      <c r="B377" s="435" t="s">
        <v>882</v>
      </c>
      <c r="C377" s="435" t="s">
        <v>4195</v>
      </c>
      <c r="D377" s="435" t="s">
        <v>4076</v>
      </c>
      <c r="E377" s="435" t="s">
        <v>4077</v>
      </c>
      <c r="F377" s="435" t="s">
        <v>4078</v>
      </c>
    </row>
    <row r="378" spans="1:6" ht="13.5">
      <c r="A378" s="435" t="s">
        <v>4801</v>
      </c>
      <c r="B378" s="435" t="s">
        <v>4802</v>
      </c>
      <c r="C378" s="435" t="s">
        <v>4195</v>
      </c>
      <c r="D378" s="435" t="s">
        <v>4076</v>
      </c>
      <c r="E378" s="435" t="s">
        <v>4077</v>
      </c>
      <c r="F378" s="435" t="s">
        <v>4078</v>
      </c>
    </row>
    <row r="379" spans="1:6" ht="13.5">
      <c r="A379" s="435" t="s">
        <v>4803</v>
      </c>
      <c r="B379" s="435" t="s">
        <v>4804</v>
      </c>
      <c r="C379" s="435" t="s">
        <v>4195</v>
      </c>
      <c r="D379" s="435" t="s">
        <v>4076</v>
      </c>
      <c r="E379" s="435" t="s">
        <v>4077</v>
      </c>
      <c r="F379" s="435" t="s">
        <v>4078</v>
      </c>
    </row>
    <row r="380" spans="1:6" ht="13.5">
      <c r="A380" s="435" t="s">
        <v>4805</v>
      </c>
      <c r="B380" s="435" t="s">
        <v>4806</v>
      </c>
      <c r="C380" s="435" t="s">
        <v>4195</v>
      </c>
      <c r="D380" s="435" t="s">
        <v>4076</v>
      </c>
      <c r="E380" s="435" t="s">
        <v>4077</v>
      </c>
      <c r="F380" s="435" t="s">
        <v>4078</v>
      </c>
    </row>
    <row r="381" spans="1:6" ht="13.5">
      <c r="A381" s="435" t="s">
        <v>4807</v>
      </c>
      <c r="B381" s="435" t="s">
        <v>4808</v>
      </c>
      <c r="C381" s="435" t="s">
        <v>4195</v>
      </c>
      <c r="D381" s="435" t="s">
        <v>4076</v>
      </c>
      <c r="E381" s="435" t="s">
        <v>4077</v>
      </c>
      <c r="F381" s="435" t="s">
        <v>4078</v>
      </c>
    </row>
    <row r="382" spans="1:6" ht="13.5">
      <c r="A382" s="435" t="s">
        <v>4809</v>
      </c>
      <c r="B382" s="435" t="s">
        <v>4810</v>
      </c>
      <c r="C382" s="435" t="s">
        <v>4195</v>
      </c>
      <c r="D382" s="435" t="s">
        <v>4076</v>
      </c>
      <c r="E382" s="435" t="s">
        <v>4077</v>
      </c>
      <c r="F382" s="435" t="s">
        <v>4078</v>
      </c>
    </row>
    <row r="383" spans="1:6" ht="13.5">
      <c r="A383" s="435" t="s">
        <v>4811</v>
      </c>
      <c r="B383" s="435" t="s">
        <v>4812</v>
      </c>
      <c r="C383" s="435" t="s">
        <v>4195</v>
      </c>
      <c r="D383" s="435" t="s">
        <v>4076</v>
      </c>
      <c r="E383" s="435" t="s">
        <v>4077</v>
      </c>
      <c r="F383" s="435" t="s">
        <v>4078</v>
      </c>
    </row>
    <row r="384" spans="1:6" ht="13.5">
      <c r="A384" s="435" t="s">
        <v>679</v>
      </c>
      <c r="B384" s="435" t="s">
        <v>4813</v>
      </c>
      <c r="C384" s="435" t="s">
        <v>4195</v>
      </c>
      <c r="D384" s="435" t="s">
        <v>4076</v>
      </c>
      <c r="E384" s="435" t="s">
        <v>4077</v>
      </c>
      <c r="F384" s="435" t="s">
        <v>4078</v>
      </c>
    </row>
    <row r="385" spans="1:6" ht="13.5">
      <c r="A385" s="435" t="s">
        <v>4814</v>
      </c>
      <c r="B385" s="435" t="s">
        <v>4815</v>
      </c>
      <c r="C385" s="435" t="s">
        <v>4195</v>
      </c>
      <c r="D385" s="435" t="s">
        <v>4076</v>
      </c>
      <c r="E385" s="435" t="s">
        <v>4077</v>
      </c>
      <c r="F385" s="435" t="s">
        <v>4078</v>
      </c>
    </row>
    <row r="386" spans="1:6" ht="13.5">
      <c r="A386" s="435" t="s">
        <v>4816</v>
      </c>
      <c r="B386" s="435" t="s">
        <v>4817</v>
      </c>
      <c r="C386" s="435" t="s">
        <v>4195</v>
      </c>
      <c r="D386" s="435" t="s">
        <v>4076</v>
      </c>
      <c r="E386" s="435" t="s">
        <v>4077</v>
      </c>
      <c r="F386" s="435" t="s">
        <v>4078</v>
      </c>
    </row>
    <row r="387" spans="1:6" ht="13.5">
      <c r="A387" s="435" t="s">
        <v>4818</v>
      </c>
      <c r="B387" s="435" t="s">
        <v>4819</v>
      </c>
      <c r="C387" s="435" t="s">
        <v>4195</v>
      </c>
      <c r="D387" s="435" t="s">
        <v>4076</v>
      </c>
      <c r="E387" s="435" t="s">
        <v>4077</v>
      </c>
      <c r="F387" s="435" t="s">
        <v>4078</v>
      </c>
    </row>
    <row r="388" spans="1:6" ht="13.5">
      <c r="A388" s="435" t="s">
        <v>4820</v>
      </c>
      <c r="B388" s="435" t="s">
        <v>4821</v>
      </c>
      <c r="C388" s="435" t="s">
        <v>4195</v>
      </c>
      <c r="D388" s="435" t="s">
        <v>4076</v>
      </c>
      <c r="E388" s="435" t="s">
        <v>4077</v>
      </c>
      <c r="F388" s="435" t="s">
        <v>4078</v>
      </c>
    </row>
    <row r="389" spans="1:6" ht="13.5">
      <c r="A389" s="435" t="s">
        <v>4822</v>
      </c>
      <c r="B389" s="435" t="s">
        <v>4823</v>
      </c>
      <c r="C389" s="435" t="s">
        <v>4195</v>
      </c>
      <c r="D389" s="435" t="s">
        <v>4076</v>
      </c>
      <c r="E389" s="435" t="s">
        <v>4077</v>
      </c>
      <c r="F389" s="435" t="s">
        <v>4078</v>
      </c>
    </row>
    <row r="390" spans="1:6" ht="13.5">
      <c r="A390" s="435" t="s">
        <v>4824</v>
      </c>
      <c r="B390" s="435" t="s">
        <v>4825</v>
      </c>
      <c r="C390" s="435" t="s">
        <v>4195</v>
      </c>
      <c r="D390" s="435" t="s">
        <v>4076</v>
      </c>
      <c r="E390" s="435" t="s">
        <v>4077</v>
      </c>
      <c r="F390" s="435" t="s">
        <v>4078</v>
      </c>
    </row>
    <row r="391" spans="1:6" ht="13.5">
      <c r="A391" s="435" t="s">
        <v>768</v>
      </c>
      <c r="B391" s="435" t="s">
        <v>4826</v>
      </c>
      <c r="C391" s="435" t="s">
        <v>4195</v>
      </c>
      <c r="D391" s="435" t="s">
        <v>4076</v>
      </c>
      <c r="E391" s="435" t="s">
        <v>4077</v>
      </c>
      <c r="F391" s="435" t="s">
        <v>4078</v>
      </c>
    </row>
    <row r="392" spans="1:6" ht="13.5">
      <c r="A392" s="435" t="s">
        <v>689</v>
      </c>
      <c r="B392" s="435" t="s">
        <v>4827</v>
      </c>
      <c r="C392" s="435" t="s">
        <v>4195</v>
      </c>
      <c r="D392" s="435" t="s">
        <v>4076</v>
      </c>
      <c r="E392" s="435" t="s">
        <v>4077</v>
      </c>
      <c r="F392" s="435" t="s">
        <v>4078</v>
      </c>
    </row>
    <row r="393" spans="1:6" ht="13.5">
      <c r="A393" s="435" t="s">
        <v>4828</v>
      </c>
      <c r="B393" s="435" t="s">
        <v>4829</v>
      </c>
      <c r="C393" s="435" t="s">
        <v>4195</v>
      </c>
      <c r="D393" s="435" t="s">
        <v>4076</v>
      </c>
      <c r="E393" s="435" t="s">
        <v>4077</v>
      </c>
      <c r="F393" s="435" t="s">
        <v>4078</v>
      </c>
    </row>
    <row r="394" spans="1:6" ht="13.5">
      <c r="A394" s="435" t="s">
        <v>4830</v>
      </c>
      <c r="B394" s="435" t="s">
        <v>4831</v>
      </c>
      <c r="C394" s="435" t="s">
        <v>4195</v>
      </c>
      <c r="D394" s="435" t="s">
        <v>4076</v>
      </c>
      <c r="E394" s="435" t="s">
        <v>4077</v>
      </c>
      <c r="F394" s="435" t="s">
        <v>4078</v>
      </c>
    </row>
    <row r="395" spans="1:6" ht="13.5">
      <c r="A395" s="435" t="s">
        <v>4832</v>
      </c>
      <c r="B395" s="435" t="s">
        <v>4833</v>
      </c>
      <c r="C395" s="435" t="s">
        <v>4195</v>
      </c>
      <c r="D395" s="435" t="s">
        <v>4076</v>
      </c>
      <c r="E395" s="435" t="s">
        <v>4077</v>
      </c>
      <c r="F395" s="435" t="s">
        <v>4078</v>
      </c>
    </row>
    <row r="396" spans="1:6" ht="13.5">
      <c r="A396" s="435" t="s">
        <v>4834</v>
      </c>
      <c r="B396" s="435" t="s">
        <v>4835</v>
      </c>
      <c r="C396" s="435" t="s">
        <v>4195</v>
      </c>
      <c r="D396" s="435" t="s">
        <v>4076</v>
      </c>
      <c r="E396" s="435" t="s">
        <v>4077</v>
      </c>
      <c r="F396" s="435" t="s">
        <v>4078</v>
      </c>
    </row>
    <row r="397" spans="1:6" ht="13.5">
      <c r="A397" s="435" t="s">
        <v>4836</v>
      </c>
      <c r="B397" s="435" t="s">
        <v>4837</v>
      </c>
      <c r="C397" s="435" t="s">
        <v>4195</v>
      </c>
      <c r="D397" s="435" t="s">
        <v>4076</v>
      </c>
      <c r="E397" s="435" t="s">
        <v>4077</v>
      </c>
      <c r="F397" s="435" t="s">
        <v>4078</v>
      </c>
    </row>
    <row r="398" spans="1:6" ht="13.5">
      <c r="A398" s="435" t="s">
        <v>680</v>
      </c>
      <c r="B398" s="435" t="s">
        <v>4838</v>
      </c>
      <c r="C398" s="435" t="s">
        <v>4195</v>
      </c>
      <c r="D398" s="435" t="s">
        <v>4076</v>
      </c>
      <c r="E398" s="435" t="s">
        <v>4077</v>
      </c>
      <c r="F398" s="435" t="s">
        <v>4078</v>
      </c>
    </row>
    <row r="399" spans="1:6" ht="13.5">
      <c r="A399" s="435" t="s">
        <v>4839</v>
      </c>
      <c r="B399" s="435" t="s">
        <v>4840</v>
      </c>
      <c r="C399" s="435" t="s">
        <v>4195</v>
      </c>
      <c r="D399" s="435" t="s">
        <v>4161</v>
      </c>
      <c r="E399" s="435" t="s">
        <v>4077</v>
      </c>
      <c r="F399" s="435" t="s">
        <v>4078</v>
      </c>
    </row>
    <row r="400" spans="1:6" ht="13.5">
      <c r="A400" s="435" t="s">
        <v>4841</v>
      </c>
      <c r="B400" s="435" t="s">
        <v>4842</v>
      </c>
      <c r="C400" s="435" t="s">
        <v>4195</v>
      </c>
      <c r="D400" s="435" t="s">
        <v>4076</v>
      </c>
      <c r="E400" s="435" t="s">
        <v>4077</v>
      </c>
      <c r="F400" s="435" t="s">
        <v>4078</v>
      </c>
    </row>
    <row r="401" spans="1:6" ht="13.5">
      <c r="A401" s="435" t="s">
        <v>4843</v>
      </c>
      <c r="B401" s="435" t="s">
        <v>4844</v>
      </c>
      <c r="C401" s="435" t="s">
        <v>4195</v>
      </c>
      <c r="D401" s="435" t="s">
        <v>4076</v>
      </c>
      <c r="E401" s="435" t="s">
        <v>4077</v>
      </c>
      <c r="F401" s="435" t="s">
        <v>4078</v>
      </c>
    </row>
    <row r="402" spans="1:6" ht="13.5">
      <c r="A402" s="435" t="s">
        <v>4845</v>
      </c>
      <c r="B402" s="435" t="s">
        <v>4846</v>
      </c>
      <c r="C402" s="435" t="s">
        <v>4195</v>
      </c>
      <c r="D402" s="435" t="s">
        <v>4076</v>
      </c>
      <c r="E402" s="435" t="s">
        <v>4077</v>
      </c>
      <c r="F402" s="435" t="s">
        <v>4078</v>
      </c>
    </row>
    <row r="403" spans="1:6" ht="13.5">
      <c r="A403" s="435" t="s">
        <v>4847</v>
      </c>
      <c r="B403" s="435" t="s">
        <v>4848</v>
      </c>
      <c r="C403" s="435" t="s">
        <v>4195</v>
      </c>
      <c r="D403" s="435" t="s">
        <v>4076</v>
      </c>
      <c r="E403" s="435" t="s">
        <v>4077</v>
      </c>
      <c r="F403" s="435" t="s">
        <v>4078</v>
      </c>
    </row>
    <row r="404" spans="1:6" ht="13.5">
      <c r="A404" s="435" t="s">
        <v>4849</v>
      </c>
      <c r="B404" s="435" t="s">
        <v>4850</v>
      </c>
      <c r="C404" s="435" t="s">
        <v>4195</v>
      </c>
      <c r="D404" s="435" t="s">
        <v>4076</v>
      </c>
      <c r="E404" s="435" t="s">
        <v>4077</v>
      </c>
      <c r="F404" s="435" t="s">
        <v>4078</v>
      </c>
    </row>
    <row r="405" spans="1:6" ht="13.5">
      <c r="A405" s="435" t="s">
        <v>4851</v>
      </c>
      <c r="B405" s="435" t="s">
        <v>4852</v>
      </c>
      <c r="C405" s="435" t="s">
        <v>4195</v>
      </c>
      <c r="D405" s="435" t="s">
        <v>4076</v>
      </c>
      <c r="E405" s="435" t="s">
        <v>4077</v>
      </c>
      <c r="F405" s="435" t="s">
        <v>4078</v>
      </c>
    </row>
    <row r="406" spans="1:6" ht="13.5">
      <c r="A406" s="435" t="s">
        <v>4853</v>
      </c>
      <c r="B406" s="435" t="s">
        <v>4854</v>
      </c>
      <c r="C406" s="435" t="s">
        <v>4195</v>
      </c>
      <c r="D406" s="435" t="s">
        <v>4076</v>
      </c>
      <c r="E406" s="435" t="s">
        <v>4077</v>
      </c>
      <c r="F406" s="435" t="s">
        <v>4078</v>
      </c>
    </row>
    <row r="407" spans="1:6" ht="13.5">
      <c r="A407" s="435" t="s">
        <v>4855</v>
      </c>
      <c r="B407" s="435" t="s">
        <v>4856</v>
      </c>
      <c r="C407" s="435" t="s">
        <v>4195</v>
      </c>
      <c r="D407" s="435" t="s">
        <v>4076</v>
      </c>
      <c r="E407" s="435" t="s">
        <v>4077</v>
      </c>
      <c r="F407" s="435" t="s">
        <v>4078</v>
      </c>
    </row>
    <row r="408" spans="1:6" ht="13.5">
      <c r="A408" s="435" t="s">
        <v>4857</v>
      </c>
      <c r="B408" s="435" t="s">
        <v>4858</v>
      </c>
      <c r="C408" s="435" t="s">
        <v>4195</v>
      </c>
      <c r="D408" s="435" t="s">
        <v>4076</v>
      </c>
      <c r="E408" s="435" t="s">
        <v>4077</v>
      </c>
      <c r="F408" s="435" t="s">
        <v>4078</v>
      </c>
    </row>
    <row r="409" spans="1:6" ht="13.5">
      <c r="A409" s="435" t="s">
        <v>4859</v>
      </c>
      <c r="B409" s="435" t="s">
        <v>4860</v>
      </c>
      <c r="C409" s="435" t="s">
        <v>4195</v>
      </c>
      <c r="D409" s="435" t="s">
        <v>4076</v>
      </c>
      <c r="E409" s="435" t="s">
        <v>4077</v>
      </c>
      <c r="F409" s="435" t="s">
        <v>4078</v>
      </c>
    </row>
    <row r="410" spans="1:6" ht="13.5">
      <c r="A410" s="435" t="s">
        <v>4861</v>
      </c>
      <c r="B410" s="435" t="s">
        <v>4862</v>
      </c>
      <c r="C410" s="435" t="s">
        <v>4195</v>
      </c>
      <c r="D410" s="435" t="s">
        <v>4076</v>
      </c>
      <c r="E410" s="435" t="s">
        <v>4077</v>
      </c>
      <c r="F410" s="435" t="s">
        <v>4078</v>
      </c>
    </row>
    <row r="411" spans="1:6" ht="13.5">
      <c r="A411" s="435" t="s">
        <v>4863</v>
      </c>
      <c r="B411" s="435" t="s">
        <v>4864</v>
      </c>
      <c r="C411" s="435" t="s">
        <v>4195</v>
      </c>
      <c r="D411" s="435" t="s">
        <v>4076</v>
      </c>
      <c r="E411" s="435" t="s">
        <v>4077</v>
      </c>
      <c r="F411" s="435" t="s">
        <v>4078</v>
      </c>
    </row>
    <row r="412" spans="1:6" ht="13.5">
      <c r="A412" s="435" t="s">
        <v>4865</v>
      </c>
      <c r="B412" s="435" t="s">
        <v>4866</v>
      </c>
      <c r="C412" s="435" t="s">
        <v>4195</v>
      </c>
      <c r="D412" s="435" t="s">
        <v>4076</v>
      </c>
      <c r="E412" s="435" t="s">
        <v>4077</v>
      </c>
      <c r="F412" s="435" t="s">
        <v>4078</v>
      </c>
    </row>
    <row r="413" spans="1:6" ht="13.5">
      <c r="A413" s="435" t="s">
        <v>4867</v>
      </c>
      <c r="B413" s="435" t="s">
        <v>4868</v>
      </c>
      <c r="C413" s="435" t="s">
        <v>4195</v>
      </c>
      <c r="D413" s="435" t="s">
        <v>4076</v>
      </c>
      <c r="E413" s="435" t="s">
        <v>4077</v>
      </c>
      <c r="F413" s="435" t="s">
        <v>4078</v>
      </c>
    </row>
    <row r="414" spans="1:6" ht="13.5">
      <c r="A414" s="435" t="s">
        <v>4869</v>
      </c>
      <c r="B414" s="435" t="s">
        <v>4870</v>
      </c>
      <c r="C414" s="435" t="s">
        <v>4195</v>
      </c>
      <c r="D414" s="435" t="s">
        <v>4076</v>
      </c>
      <c r="E414" s="435" t="s">
        <v>4077</v>
      </c>
      <c r="F414" s="435" t="s">
        <v>4078</v>
      </c>
    </row>
    <row r="415" spans="1:6" ht="13.5">
      <c r="A415" s="435" t="s">
        <v>4871</v>
      </c>
      <c r="B415" s="435" t="s">
        <v>4872</v>
      </c>
      <c r="C415" s="435" t="s">
        <v>4195</v>
      </c>
      <c r="D415" s="435" t="s">
        <v>4076</v>
      </c>
      <c r="E415" s="435" t="s">
        <v>4077</v>
      </c>
      <c r="F415" s="435" t="s">
        <v>4078</v>
      </c>
    </row>
    <row r="416" spans="1:6" ht="13.5">
      <c r="A416" s="435" t="s">
        <v>4873</v>
      </c>
      <c r="B416" s="435" t="s">
        <v>4874</v>
      </c>
      <c r="C416" s="435" t="s">
        <v>4195</v>
      </c>
      <c r="D416" s="435" t="s">
        <v>4076</v>
      </c>
      <c r="E416" s="435" t="s">
        <v>4077</v>
      </c>
      <c r="F416" s="435" t="s">
        <v>4078</v>
      </c>
    </row>
    <row r="417" spans="1:6" ht="13.5">
      <c r="A417" s="435" t="s">
        <v>4875</v>
      </c>
      <c r="B417" s="435" t="s">
        <v>4876</v>
      </c>
      <c r="C417" s="435" t="s">
        <v>4195</v>
      </c>
      <c r="D417" s="435" t="s">
        <v>4161</v>
      </c>
      <c r="E417" s="435" t="s">
        <v>4077</v>
      </c>
      <c r="F417" s="435" t="s">
        <v>4078</v>
      </c>
    </row>
    <row r="418" spans="1:6" ht="13.5">
      <c r="A418" s="435" t="s">
        <v>4877</v>
      </c>
      <c r="B418" s="435" t="s">
        <v>4878</v>
      </c>
      <c r="C418" s="435" t="s">
        <v>4195</v>
      </c>
      <c r="D418" s="435" t="s">
        <v>4076</v>
      </c>
      <c r="E418" s="435" t="s">
        <v>4077</v>
      </c>
      <c r="F418" s="435" t="s">
        <v>4078</v>
      </c>
    </row>
    <row r="419" spans="1:6" ht="13.5">
      <c r="A419" s="435" t="s">
        <v>4879</v>
      </c>
      <c r="B419" s="435" t="s">
        <v>4880</v>
      </c>
      <c r="C419" s="435" t="s">
        <v>4195</v>
      </c>
      <c r="D419" s="435" t="s">
        <v>4076</v>
      </c>
      <c r="E419" s="435" t="s">
        <v>4077</v>
      </c>
      <c r="F419" s="435" t="s">
        <v>4078</v>
      </c>
    </row>
    <row r="420" spans="1:6" ht="13.5">
      <c r="A420" s="435" t="s">
        <v>4881</v>
      </c>
      <c r="B420" s="435" t="s">
        <v>4882</v>
      </c>
      <c r="C420" s="435" t="s">
        <v>4195</v>
      </c>
      <c r="D420" s="435" t="s">
        <v>4076</v>
      </c>
      <c r="E420" s="435" t="s">
        <v>4077</v>
      </c>
      <c r="F420" s="435" t="s">
        <v>4078</v>
      </c>
    </row>
    <row r="421" spans="1:6" ht="13.5">
      <c r="A421" s="435" t="s">
        <v>4883</v>
      </c>
      <c r="B421" s="435" t="s">
        <v>4884</v>
      </c>
      <c r="C421" s="435" t="s">
        <v>4195</v>
      </c>
      <c r="D421" s="435" t="s">
        <v>4076</v>
      </c>
      <c r="E421" s="435" t="s">
        <v>4077</v>
      </c>
      <c r="F421" s="435" t="s">
        <v>4078</v>
      </c>
    </row>
    <row r="422" spans="1:6" ht="13.5">
      <c r="A422" s="435" t="s">
        <v>4885</v>
      </c>
      <c r="B422" s="435" t="s">
        <v>4886</v>
      </c>
      <c r="C422" s="435" t="s">
        <v>4195</v>
      </c>
      <c r="D422" s="435" t="s">
        <v>4076</v>
      </c>
      <c r="E422" s="435" t="s">
        <v>4077</v>
      </c>
      <c r="F422" s="435" t="s">
        <v>4078</v>
      </c>
    </row>
    <row r="423" spans="1:6" ht="13.5">
      <c r="A423" s="435" t="s">
        <v>4887</v>
      </c>
      <c r="B423" s="435" t="s">
        <v>4888</v>
      </c>
      <c r="C423" s="435" t="s">
        <v>4195</v>
      </c>
      <c r="D423" s="435" t="s">
        <v>4076</v>
      </c>
      <c r="E423" s="435" t="s">
        <v>4077</v>
      </c>
      <c r="F423" s="435" t="s">
        <v>4078</v>
      </c>
    </row>
    <row r="424" spans="1:6" ht="13.5">
      <c r="A424" s="435" t="s">
        <v>4889</v>
      </c>
      <c r="B424" s="435" t="s">
        <v>4890</v>
      </c>
      <c r="C424" s="435" t="s">
        <v>4195</v>
      </c>
      <c r="D424" s="435" t="s">
        <v>4076</v>
      </c>
      <c r="E424" s="435" t="s">
        <v>4077</v>
      </c>
      <c r="F424" s="435" t="s">
        <v>4078</v>
      </c>
    </row>
    <row r="425" spans="1:6" ht="13.5">
      <c r="A425" s="435" t="s">
        <v>677</v>
      </c>
      <c r="B425" s="435" t="s">
        <v>4891</v>
      </c>
      <c r="C425" s="435" t="s">
        <v>4195</v>
      </c>
      <c r="D425" s="435" t="s">
        <v>4076</v>
      </c>
      <c r="E425" s="435" t="s">
        <v>4077</v>
      </c>
      <c r="F425" s="435" t="s">
        <v>4078</v>
      </c>
    </row>
    <row r="426" spans="1:6" ht="13.5">
      <c r="A426" s="435" t="s">
        <v>695</v>
      </c>
      <c r="B426" s="435" t="s">
        <v>4892</v>
      </c>
      <c r="C426" s="435" t="s">
        <v>4195</v>
      </c>
      <c r="D426" s="435" t="s">
        <v>4076</v>
      </c>
      <c r="E426" s="435" t="s">
        <v>4077</v>
      </c>
      <c r="F426" s="435" t="s">
        <v>4078</v>
      </c>
    </row>
    <row r="427" spans="1:6" ht="13.5">
      <c r="A427" s="435" t="s">
        <v>4893</v>
      </c>
      <c r="B427" s="435" t="s">
        <v>4894</v>
      </c>
      <c r="C427" s="435" t="s">
        <v>4195</v>
      </c>
      <c r="D427" s="435" t="s">
        <v>4076</v>
      </c>
      <c r="E427" s="435" t="s">
        <v>4077</v>
      </c>
      <c r="F427" s="435" t="s">
        <v>4078</v>
      </c>
    </row>
    <row r="428" spans="1:6" ht="13.5">
      <c r="A428" s="435" t="s">
        <v>4895</v>
      </c>
      <c r="B428" s="435" t="s">
        <v>4896</v>
      </c>
      <c r="C428" s="435" t="s">
        <v>4195</v>
      </c>
      <c r="D428" s="435" t="s">
        <v>4076</v>
      </c>
      <c r="E428" s="435" t="s">
        <v>4077</v>
      </c>
      <c r="F428" s="435" t="s">
        <v>4078</v>
      </c>
    </row>
    <row r="429" spans="1:6" ht="13.5">
      <c r="A429" s="435" t="s">
        <v>4897</v>
      </c>
      <c r="B429" s="435" t="s">
        <v>4898</v>
      </c>
      <c r="C429" s="435" t="s">
        <v>4195</v>
      </c>
      <c r="D429" s="435" t="s">
        <v>4161</v>
      </c>
      <c r="E429" s="435" t="s">
        <v>4077</v>
      </c>
      <c r="F429" s="435" t="s">
        <v>4078</v>
      </c>
    </row>
    <row r="430" spans="1:6" ht="13.5">
      <c r="A430" s="435" t="s">
        <v>4899</v>
      </c>
      <c r="B430" s="435" t="s">
        <v>4900</v>
      </c>
      <c r="C430" s="435" t="s">
        <v>4195</v>
      </c>
      <c r="D430" s="435" t="s">
        <v>4076</v>
      </c>
      <c r="E430" s="435" t="s">
        <v>4077</v>
      </c>
      <c r="F430" s="435" t="s">
        <v>4078</v>
      </c>
    </row>
    <row r="431" spans="1:6" ht="13.5">
      <c r="A431" s="435" t="s">
        <v>4901</v>
      </c>
      <c r="B431" s="435" t="s">
        <v>4902</v>
      </c>
      <c r="C431" s="435" t="s">
        <v>4195</v>
      </c>
      <c r="D431" s="435" t="s">
        <v>4076</v>
      </c>
      <c r="E431" s="435" t="s">
        <v>4077</v>
      </c>
      <c r="F431" s="435" t="s">
        <v>4078</v>
      </c>
    </row>
    <row r="432" spans="1:6" ht="13.5">
      <c r="A432" s="435" t="s">
        <v>4903</v>
      </c>
      <c r="B432" s="435" t="s">
        <v>4904</v>
      </c>
      <c r="C432" s="435" t="s">
        <v>4195</v>
      </c>
      <c r="D432" s="435" t="s">
        <v>4076</v>
      </c>
      <c r="E432" s="435" t="s">
        <v>4077</v>
      </c>
      <c r="F432" s="435" t="s">
        <v>4078</v>
      </c>
    </row>
    <row r="433" spans="1:6" ht="13.5">
      <c r="A433" s="435" t="s">
        <v>4905</v>
      </c>
      <c r="B433" s="435" t="s">
        <v>4906</v>
      </c>
      <c r="C433" s="435" t="s">
        <v>4195</v>
      </c>
      <c r="D433" s="435" t="s">
        <v>4076</v>
      </c>
      <c r="E433" s="435" t="s">
        <v>4077</v>
      </c>
      <c r="F433" s="435" t="s">
        <v>4078</v>
      </c>
    </row>
    <row r="434" spans="1:6" ht="13.5">
      <c r="A434" s="435" t="s">
        <v>4907</v>
      </c>
      <c r="B434" s="435" t="s">
        <v>4908</v>
      </c>
      <c r="C434" s="435" t="s">
        <v>4195</v>
      </c>
      <c r="D434" s="435" t="s">
        <v>4076</v>
      </c>
      <c r="E434" s="435" t="s">
        <v>4077</v>
      </c>
      <c r="F434" s="435" t="s">
        <v>4078</v>
      </c>
    </row>
    <row r="435" spans="1:6" ht="13.5">
      <c r="A435" s="435" t="s">
        <v>4909</v>
      </c>
      <c r="B435" s="435" t="s">
        <v>4910</v>
      </c>
      <c r="C435" s="435" t="s">
        <v>4195</v>
      </c>
      <c r="D435" s="435" t="s">
        <v>4076</v>
      </c>
      <c r="E435" s="435" t="s">
        <v>4077</v>
      </c>
      <c r="F435" s="435" t="s">
        <v>4078</v>
      </c>
    </row>
    <row r="436" spans="1:6" ht="13.5">
      <c r="A436" s="435" t="s">
        <v>4911</v>
      </c>
      <c r="B436" s="435" t="s">
        <v>4912</v>
      </c>
      <c r="C436" s="435" t="s">
        <v>4195</v>
      </c>
      <c r="D436" s="435" t="s">
        <v>4076</v>
      </c>
      <c r="E436" s="435" t="s">
        <v>4077</v>
      </c>
      <c r="F436" s="435" t="s">
        <v>4078</v>
      </c>
    </row>
    <row r="437" spans="1:6" ht="13.5">
      <c r="A437" s="435" t="s">
        <v>4913</v>
      </c>
      <c r="B437" s="435" t="s">
        <v>4914</v>
      </c>
      <c r="C437" s="435" t="s">
        <v>4195</v>
      </c>
      <c r="D437" s="435" t="s">
        <v>4076</v>
      </c>
      <c r="E437" s="435" t="s">
        <v>4077</v>
      </c>
      <c r="F437" s="435" t="s">
        <v>4078</v>
      </c>
    </row>
    <row r="438" spans="1:6" ht="13.5">
      <c r="A438" s="435" t="s">
        <v>4915</v>
      </c>
      <c r="B438" s="435" t="s">
        <v>4916</v>
      </c>
      <c r="C438" s="435" t="s">
        <v>4195</v>
      </c>
      <c r="D438" s="435" t="s">
        <v>4076</v>
      </c>
      <c r="E438" s="435" t="s">
        <v>4077</v>
      </c>
      <c r="F438" s="435" t="s">
        <v>4078</v>
      </c>
    </row>
    <row r="439" spans="1:6" ht="13.5">
      <c r="A439" s="435" t="s">
        <v>4917</v>
      </c>
      <c r="B439" s="435" t="s">
        <v>4918</v>
      </c>
      <c r="C439" s="435" t="s">
        <v>4195</v>
      </c>
      <c r="D439" s="435" t="s">
        <v>4076</v>
      </c>
      <c r="E439" s="435" t="s">
        <v>4077</v>
      </c>
      <c r="F439" s="435" t="s">
        <v>4078</v>
      </c>
    </row>
    <row r="440" spans="1:6" ht="13.5">
      <c r="A440" s="435" t="s">
        <v>4919</v>
      </c>
      <c r="B440" s="435" t="s">
        <v>4920</v>
      </c>
      <c r="C440" s="435" t="s">
        <v>4195</v>
      </c>
      <c r="D440" s="435" t="s">
        <v>4076</v>
      </c>
      <c r="E440" s="435" t="s">
        <v>4077</v>
      </c>
      <c r="F440" s="435" t="s">
        <v>4078</v>
      </c>
    </row>
    <row r="441" spans="1:6" ht="13.5">
      <c r="A441" s="435" t="s">
        <v>4921</v>
      </c>
      <c r="B441" s="435" t="s">
        <v>4922</v>
      </c>
      <c r="C441" s="435" t="s">
        <v>4195</v>
      </c>
      <c r="D441" s="435" t="s">
        <v>4161</v>
      </c>
      <c r="E441" s="435" t="s">
        <v>4077</v>
      </c>
      <c r="F441" s="435" t="s">
        <v>4078</v>
      </c>
    </row>
    <row r="442" spans="1:6" ht="13.5">
      <c r="A442" s="435" t="s">
        <v>4923</v>
      </c>
      <c r="B442" s="435" t="s">
        <v>4924</v>
      </c>
      <c r="C442" s="435" t="s">
        <v>4195</v>
      </c>
      <c r="D442" s="435" t="s">
        <v>4076</v>
      </c>
      <c r="E442" s="435" t="s">
        <v>4077</v>
      </c>
      <c r="F442" s="435" t="s">
        <v>4078</v>
      </c>
    </row>
    <row r="443" spans="1:6" ht="13.5">
      <c r="A443" s="435" t="s">
        <v>4925</v>
      </c>
      <c r="B443" s="435" t="s">
        <v>4926</v>
      </c>
      <c r="C443" s="435" t="s">
        <v>4195</v>
      </c>
      <c r="D443" s="435" t="s">
        <v>4076</v>
      </c>
      <c r="E443" s="435" t="s">
        <v>4077</v>
      </c>
      <c r="F443" s="435" t="s">
        <v>4078</v>
      </c>
    </row>
    <row r="444" spans="1:6" ht="13.5">
      <c r="A444" s="435" t="s">
        <v>4927</v>
      </c>
      <c r="B444" s="435" t="s">
        <v>4928</v>
      </c>
      <c r="C444" s="435" t="s">
        <v>4195</v>
      </c>
      <c r="D444" s="435" t="s">
        <v>4076</v>
      </c>
      <c r="E444" s="435" t="s">
        <v>4077</v>
      </c>
      <c r="F444" s="435" t="s">
        <v>4078</v>
      </c>
    </row>
    <row r="445" spans="1:6" ht="13.5">
      <c r="A445" s="435" t="s">
        <v>4929</v>
      </c>
      <c r="B445" s="435" t="s">
        <v>686</v>
      </c>
      <c r="C445" s="435" t="s">
        <v>4195</v>
      </c>
      <c r="D445" s="435" t="s">
        <v>4076</v>
      </c>
      <c r="E445" s="435" t="s">
        <v>4077</v>
      </c>
      <c r="F445" s="435" t="s">
        <v>4078</v>
      </c>
    </row>
    <row r="446" spans="1:6" ht="13.5">
      <c r="A446" s="435" t="s">
        <v>4930</v>
      </c>
      <c r="B446" s="435" t="s">
        <v>4931</v>
      </c>
      <c r="C446" s="435" t="s">
        <v>4195</v>
      </c>
      <c r="D446" s="435" t="s">
        <v>4076</v>
      </c>
      <c r="E446" s="435" t="s">
        <v>4077</v>
      </c>
      <c r="F446" s="435" t="s">
        <v>4078</v>
      </c>
    </row>
    <row r="447" spans="1:6" ht="13.5">
      <c r="A447" s="435" t="s">
        <v>4932</v>
      </c>
      <c r="B447" s="435" t="s">
        <v>4933</v>
      </c>
      <c r="C447" s="435" t="s">
        <v>4195</v>
      </c>
      <c r="D447" s="435" t="s">
        <v>4076</v>
      </c>
      <c r="E447" s="435" t="s">
        <v>4077</v>
      </c>
      <c r="F447" s="435" t="s">
        <v>4078</v>
      </c>
    </row>
    <row r="448" spans="1:6" ht="13.5">
      <c r="A448" s="435" t="s">
        <v>4934</v>
      </c>
      <c r="B448" s="435" t="s">
        <v>4935</v>
      </c>
      <c r="C448" s="435" t="s">
        <v>4195</v>
      </c>
      <c r="D448" s="435" t="s">
        <v>4076</v>
      </c>
      <c r="E448" s="435" t="s">
        <v>4077</v>
      </c>
      <c r="F448" s="435" t="s">
        <v>4078</v>
      </c>
    </row>
    <row r="449" spans="1:6" ht="13.5">
      <c r="A449" s="435" t="s">
        <v>710</v>
      </c>
      <c r="B449" s="435" t="s">
        <v>4936</v>
      </c>
      <c r="C449" s="435" t="s">
        <v>4195</v>
      </c>
      <c r="D449" s="435" t="s">
        <v>4076</v>
      </c>
      <c r="E449" s="435" t="s">
        <v>4077</v>
      </c>
      <c r="F449" s="435" t="s">
        <v>4078</v>
      </c>
    </row>
    <row r="450" spans="1:6" ht="13.5">
      <c r="A450" s="435" t="s">
        <v>4937</v>
      </c>
      <c r="B450" s="435" t="s">
        <v>4938</v>
      </c>
      <c r="C450" s="435" t="s">
        <v>4195</v>
      </c>
      <c r="D450" s="435" t="s">
        <v>4076</v>
      </c>
      <c r="E450" s="435" t="s">
        <v>4077</v>
      </c>
      <c r="F450" s="435" t="s">
        <v>4078</v>
      </c>
    </row>
    <row r="451" spans="1:6" ht="13.5">
      <c r="A451" s="435" t="s">
        <v>762</v>
      </c>
      <c r="B451" s="435" t="s">
        <v>810</v>
      </c>
      <c r="C451" s="435" t="s">
        <v>4195</v>
      </c>
      <c r="D451" s="435" t="s">
        <v>4076</v>
      </c>
      <c r="E451" s="435" t="s">
        <v>4077</v>
      </c>
      <c r="F451" s="435" t="s">
        <v>4078</v>
      </c>
    </row>
    <row r="452" spans="1:6" ht="13.5">
      <c r="A452" s="435" t="s">
        <v>4939</v>
      </c>
      <c r="B452" s="435" t="s">
        <v>4940</v>
      </c>
      <c r="C452" s="435" t="s">
        <v>4195</v>
      </c>
      <c r="D452" s="435" t="s">
        <v>4076</v>
      </c>
      <c r="E452" s="435" t="s">
        <v>4077</v>
      </c>
      <c r="F452" s="435" t="s">
        <v>4078</v>
      </c>
    </row>
    <row r="453" spans="1:6" ht="13.5">
      <c r="A453" s="435" t="s">
        <v>4941</v>
      </c>
      <c r="B453" s="435" t="s">
        <v>4942</v>
      </c>
      <c r="C453" s="435" t="s">
        <v>4195</v>
      </c>
      <c r="D453" s="435" t="s">
        <v>4076</v>
      </c>
      <c r="E453" s="435" t="s">
        <v>4077</v>
      </c>
      <c r="F453" s="435" t="s">
        <v>4078</v>
      </c>
    </row>
    <row r="454" spans="1:6" ht="13.5">
      <c r="A454" s="435" t="s">
        <v>4943</v>
      </c>
      <c r="B454" s="435" t="s">
        <v>4944</v>
      </c>
      <c r="C454" s="435" t="s">
        <v>4195</v>
      </c>
      <c r="D454" s="435" t="s">
        <v>4076</v>
      </c>
      <c r="E454" s="435" t="s">
        <v>4077</v>
      </c>
      <c r="F454" s="435" t="s">
        <v>4078</v>
      </c>
    </row>
    <row r="455" spans="1:6" ht="13.5">
      <c r="A455" s="435" t="s">
        <v>4945</v>
      </c>
      <c r="B455" s="435" t="s">
        <v>4946</v>
      </c>
      <c r="C455" s="435" t="s">
        <v>4195</v>
      </c>
      <c r="D455" s="435" t="s">
        <v>4076</v>
      </c>
      <c r="E455" s="435" t="s">
        <v>4077</v>
      </c>
      <c r="F455" s="435" t="s">
        <v>4078</v>
      </c>
    </row>
    <row r="456" spans="1:6" ht="13.5">
      <c r="A456" s="435" t="s">
        <v>4947</v>
      </c>
      <c r="B456" s="435" t="s">
        <v>4948</v>
      </c>
      <c r="C456" s="435" t="s">
        <v>4195</v>
      </c>
      <c r="D456" s="435" t="s">
        <v>4076</v>
      </c>
      <c r="E456" s="435" t="s">
        <v>4077</v>
      </c>
      <c r="F456" s="435" t="s">
        <v>4078</v>
      </c>
    </row>
    <row r="457" spans="1:6" ht="13.5">
      <c r="A457" s="435" t="s">
        <v>4949</v>
      </c>
      <c r="B457" s="435" t="s">
        <v>4950</v>
      </c>
      <c r="C457" s="435" t="s">
        <v>4195</v>
      </c>
      <c r="D457" s="435" t="s">
        <v>4076</v>
      </c>
      <c r="E457" s="435" t="s">
        <v>4077</v>
      </c>
      <c r="F457" s="435" t="s">
        <v>4078</v>
      </c>
    </row>
    <row r="458" spans="1:6" ht="13.5">
      <c r="A458" s="435" t="s">
        <v>4951</v>
      </c>
      <c r="B458" s="435" t="s">
        <v>4952</v>
      </c>
      <c r="C458" s="435" t="s">
        <v>4195</v>
      </c>
      <c r="D458" s="435" t="s">
        <v>4076</v>
      </c>
      <c r="E458" s="435" t="s">
        <v>4077</v>
      </c>
      <c r="F458" s="435" t="s">
        <v>4078</v>
      </c>
    </row>
    <row r="459" spans="1:6" ht="13.5">
      <c r="A459" s="435" t="s">
        <v>4953</v>
      </c>
      <c r="B459" s="435" t="s">
        <v>4954</v>
      </c>
      <c r="C459" s="435" t="s">
        <v>4195</v>
      </c>
      <c r="D459" s="435" t="s">
        <v>4076</v>
      </c>
      <c r="E459" s="435" t="s">
        <v>4077</v>
      </c>
      <c r="F459" s="435" t="s">
        <v>4078</v>
      </c>
    </row>
    <row r="460" spans="1:6" ht="13.5">
      <c r="A460" s="435" t="s">
        <v>4955</v>
      </c>
      <c r="B460" s="435" t="s">
        <v>4956</v>
      </c>
      <c r="C460" s="435" t="s">
        <v>4195</v>
      </c>
      <c r="D460" s="435" t="s">
        <v>4076</v>
      </c>
      <c r="E460" s="435" t="s">
        <v>4077</v>
      </c>
      <c r="F460" s="435" t="s">
        <v>4078</v>
      </c>
    </row>
    <row r="461" spans="1:6" ht="13.5">
      <c r="A461" s="435" t="s">
        <v>4957</v>
      </c>
      <c r="B461" s="435" t="s">
        <v>4958</v>
      </c>
      <c r="C461" s="435" t="s">
        <v>4195</v>
      </c>
      <c r="D461" s="435" t="s">
        <v>4076</v>
      </c>
      <c r="E461" s="435" t="s">
        <v>4077</v>
      </c>
      <c r="F461" s="435" t="s">
        <v>4078</v>
      </c>
    </row>
    <row r="462" spans="1:6" ht="13.5">
      <c r="A462" s="435" t="s">
        <v>664</v>
      </c>
      <c r="B462" s="435" t="s">
        <v>4959</v>
      </c>
      <c r="C462" s="435" t="s">
        <v>4195</v>
      </c>
      <c r="D462" s="435" t="s">
        <v>4076</v>
      </c>
      <c r="E462" s="435" t="s">
        <v>4077</v>
      </c>
      <c r="F462" s="435" t="s">
        <v>4078</v>
      </c>
    </row>
    <row r="463" spans="1:6" ht="13.5">
      <c r="A463" s="435" t="s">
        <v>4960</v>
      </c>
      <c r="B463" s="435" t="s">
        <v>4961</v>
      </c>
      <c r="C463" s="435" t="s">
        <v>4195</v>
      </c>
      <c r="D463" s="435" t="s">
        <v>4076</v>
      </c>
      <c r="E463" s="435" t="s">
        <v>4077</v>
      </c>
      <c r="F463" s="435" t="s">
        <v>4078</v>
      </c>
    </row>
    <row r="464" spans="1:6" ht="13.5">
      <c r="A464" s="435" t="s">
        <v>4962</v>
      </c>
      <c r="B464" s="435" t="s">
        <v>4963</v>
      </c>
      <c r="C464" s="435" t="s">
        <v>4195</v>
      </c>
      <c r="D464" s="435" t="s">
        <v>4076</v>
      </c>
      <c r="E464" s="435" t="s">
        <v>4077</v>
      </c>
      <c r="F464" s="435" t="s">
        <v>4078</v>
      </c>
    </row>
    <row r="465" spans="1:6" ht="13.5">
      <c r="A465" s="435" t="s">
        <v>4964</v>
      </c>
      <c r="B465" s="435" t="s">
        <v>4965</v>
      </c>
      <c r="C465" s="435" t="s">
        <v>4195</v>
      </c>
      <c r="D465" s="435" t="s">
        <v>4076</v>
      </c>
      <c r="E465" s="435" t="s">
        <v>4077</v>
      </c>
      <c r="F465" s="435" t="s">
        <v>4078</v>
      </c>
    </row>
    <row r="466" spans="1:6" ht="13.5">
      <c r="A466" s="435" t="s">
        <v>4966</v>
      </c>
      <c r="B466" s="435" t="s">
        <v>4967</v>
      </c>
      <c r="C466" s="435" t="s">
        <v>4195</v>
      </c>
      <c r="D466" s="435" t="s">
        <v>4076</v>
      </c>
      <c r="E466" s="435" t="s">
        <v>4077</v>
      </c>
      <c r="F466" s="435" t="s">
        <v>4078</v>
      </c>
    </row>
    <row r="467" spans="1:6" ht="13.5">
      <c r="A467" s="435" t="s">
        <v>4968</v>
      </c>
      <c r="B467" s="435" t="s">
        <v>4969</v>
      </c>
      <c r="C467" s="435" t="s">
        <v>4195</v>
      </c>
      <c r="D467" s="435" t="s">
        <v>4076</v>
      </c>
      <c r="E467" s="435" t="s">
        <v>4077</v>
      </c>
      <c r="F467" s="435" t="s">
        <v>4078</v>
      </c>
    </row>
    <row r="468" spans="1:6" ht="13.5">
      <c r="A468" s="435" t="s">
        <v>4970</v>
      </c>
      <c r="B468" s="435" t="s">
        <v>4971</v>
      </c>
      <c r="C468" s="435" t="s">
        <v>4195</v>
      </c>
      <c r="D468" s="435" t="s">
        <v>4076</v>
      </c>
      <c r="E468" s="435" t="s">
        <v>4077</v>
      </c>
      <c r="F468" s="435" t="s">
        <v>4078</v>
      </c>
    </row>
    <row r="469" spans="1:6" ht="13.5">
      <c r="A469" s="435" t="s">
        <v>4972</v>
      </c>
      <c r="B469" s="435" t="s">
        <v>4973</v>
      </c>
      <c r="C469" s="435" t="s">
        <v>4195</v>
      </c>
      <c r="D469" s="435" t="s">
        <v>4161</v>
      </c>
      <c r="E469" s="435" t="s">
        <v>4077</v>
      </c>
      <c r="F469" s="435" t="s">
        <v>4078</v>
      </c>
    </row>
    <row r="470" spans="1:6" ht="13.5">
      <c r="A470" s="435" t="s">
        <v>4974</v>
      </c>
      <c r="B470" s="435" t="s">
        <v>4975</v>
      </c>
      <c r="C470" s="435" t="s">
        <v>4195</v>
      </c>
      <c r="D470" s="435" t="s">
        <v>4076</v>
      </c>
      <c r="E470" s="435" t="s">
        <v>4077</v>
      </c>
      <c r="F470" s="435" t="s">
        <v>4078</v>
      </c>
    </row>
    <row r="471" spans="1:6" ht="13.5">
      <c r="A471" s="435" t="s">
        <v>4976</v>
      </c>
      <c r="B471" s="435" t="s">
        <v>4977</v>
      </c>
      <c r="C471" s="435" t="s">
        <v>4195</v>
      </c>
      <c r="D471" s="435" t="s">
        <v>4076</v>
      </c>
      <c r="E471" s="435" t="s">
        <v>4077</v>
      </c>
      <c r="F471" s="435" t="s">
        <v>4078</v>
      </c>
    </row>
    <row r="472" spans="1:6" ht="13.5">
      <c r="A472" s="435" t="s">
        <v>4978</v>
      </c>
      <c r="B472" s="435" t="s">
        <v>4979</v>
      </c>
      <c r="C472" s="435" t="s">
        <v>4195</v>
      </c>
      <c r="D472" s="435" t="s">
        <v>4076</v>
      </c>
      <c r="E472" s="435" t="s">
        <v>4077</v>
      </c>
      <c r="F472" s="435" t="s">
        <v>4078</v>
      </c>
    </row>
    <row r="473" spans="1:6" ht="13.5">
      <c r="A473" s="435" t="s">
        <v>4980</v>
      </c>
      <c r="B473" s="435" t="s">
        <v>4981</v>
      </c>
      <c r="C473" s="435" t="s">
        <v>4195</v>
      </c>
      <c r="D473" s="435" t="s">
        <v>4076</v>
      </c>
      <c r="E473" s="435" t="s">
        <v>4077</v>
      </c>
      <c r="F473" s="435" t="s">
        <v>4078</v>
      </c>
    </row>
    <row r="474" spans="1:6" ht="13.5">
      <c r="A474" s="435" t="s">
        <v>4982</v>
      </c>
      <c r="B474" s="435" t="s">
        <v>4983</v>
      </c>
      <c r="C474" s="435" t="s">
        <v>4195</v>
      </c>
      <c r="D474" s="435" t="s">
        <v>4076</v>
      </c>
      <c r="E474" s="435" t="s">
        <v>4077</v>
      </c>
      <c r="F474" s="435" t="s">
        <v>4078</v>
      </c>
    </row>
    <row r="475" spans="1:6" ht="13.5">
      <c r="A475" s="435" t="s">
        <v>4984</v>
      </c>
      <c r="B475" s="435" t="s">
        <v>4985</v>
      </c>
      <c r="C475" s="435" t="s">
        <v>4195</v>
      </c>
      <c r="D475" s="435" t="s">
        <v>4076</v>
      </c>
      <c r="E475" s="435" t="s">
        <v>4077</v>
      </c>
      <c r="F475" s="435" t="s">
        <v>4078</v>
      </c>
    </row>
    <row r="476" spans="1:6" ht="13.5">
      <c r="A476" s="435" t="s">
        <v>4986</v>
      </c>
      <c r="B476" s="435" t="s">
        <v>669</v>
      </c>
      <c r="C476" s="435" t="s">
        <v>4195</v>
      </c>
      <c r="D476" s="435" t="s">
        <v>4076</v>
      </c>
      <c r="E476" s="435" t="s">
        <v>4077</v>
      </c>
      <c r="F476" s="435" t="s">
        <v>4078</v>
      </c>
    </row>
    <row r="477" spans="1:6" ht="13.5">
      <c r="A477" s="435" t="s">
        <v>4987</v>
      </c>
      <c r="B477" s="435" t="s">
        <v>4988</v>
      </c>
      <c r="C477" s="435" t="s">
        <v>4195</v>
      </c>
      <c r="D477" s="435" t="s">
        <v>4076</v>
      </c>
      <c r="E477" s="435" t="s">
        <v>4077</v>
      </c>
      <c r="F477" s="435" t="s">
        <v>4078</v>
      </c>
    </row>
    <row r="478" spans="1:6" ht="13.5">
      <c r="A478" s="435" t="s">
        <v>4989</v>
      </c>
      <c r="B478" s="435" t="s">
        <v>4990</v>
      </c>
      <c r="C478" s="435" t="s">
        <v>4195</v>
      </c>
      <c r="D478" s="435" t="s">
        <v>4076</v>
      </c>
      <c r="E478" s="435" t="s">
        <v>4077</v>
      </c>
      <c r="F478" s="435" t="s">
        <v>4078</v>
      </c>
    </row>
    <row r="479" spans="1:6" ht="13.5">
      <c r="A479" s="435" t="s">
        <v>4991</v>
      </c>
      <c r="B479" s="435" t="s">
        <v>4992</v>
      </c>
      <c r="C479" s="435" t="s">
        <v>4195</v>
      </c>
      <c r="D479" s="435" t="s">
        <v>4076</v>
      </c>
      <c r="E479" s="435" t="s">
        <v>4077</v>
      </c>
      <c r="F479" s="435" t="s">
        <v>4078</v>
      </c>
    </row>
    <row r="480" spans="1:6" ht="13.5">
      <c r="A480" s="435" t="s">
        <v>673</v>
      </c>
      <c r="B480" s="435" t="s">
        <v>4993</v>
      </c>
      <c r="C480" s="435" t="s">
        <v>4195</v>
      </c>
      <c r="D480" s="435" t="s">
        <v>4076</v>
      </c>
      <c r="E480" s="435" t="s">
        <v>4077</v>
      </c>
      <c r="F480" s="435" t="s">
        <v>4078</v>
      </c>
    </row>
    <row r="481" spans="1:6" ht="13.5">
      <c r="A481" s="435" t="s">
        <v>4994</v>
      </c>
      <c r="B481" s="435" t="s">
        <v>4995</v>
      </c>
      <c r="C481" s="435" t="s">
        <v>4195</v>
      </c>
      <c r="D481" s="435" t="s">
        <v>4076</v>
      </c>
      <c r="E481" s="435" t="s">
        <v>4077</v>
      </c>
      <c r="F481" s="435" t="s">
        <v>4078</v>
      </c>
    </row>
    <row r="482" spans="1:6" ht="13.5">
      <c r="A482" s="435" t="s">
        <v>4996</v>
      </c>
      <c r="B482" s="435" t="s">
        <v>703</v>
      </c>
      <c r="C482" s="435" t="s">
        <v>4195</v>
      </c>
      <c r="D482" s="435" t="s">
        <v>4076</v>
      </c>
      <c r="E482" s="435" t="s">
        <v>4077</v>
      </c>
      <c r="F482" s="435" t="s">
        <v>4078</v>
      </c>
    </row>
    <row r="483" spans="1:6" ht="13.5">
      <c r="A483" s="435" t="s">
        <v>4997</v>
      </c>
      <c r="B483" s="435" t="s">
        <v>4998</v>
      </c>
      <c r="C483" s="435" t="s">
        <v>4195</v>
      </c>
      <c r="D483" s="435" t="s">
        <v>4076</v>
      </c>
      <c r="E483" s="435" t="s">
        <v>4077</v>
      </c>
      <c r="F483" s="435" t="s">
        <v>4078</v>
      </c>
    </row>
    <row r="484" spans="1:6" ht="13.5">
      <c r="A484" s="435" t="s">
        <v>4999</v>
      </c>
      <c r="B484" s="435" t="s">
        <v>5000</v>
      </c>
      <c r="C484" s="435" t="s">
        <v>4195</v>
      </c>
      <c r="D484" s="435" t="s">
        <v>4076</v>
      </c>
      <c r="E484" s="435" t="s">
        <v>4077</v>
      </c>
      <c r="F484" s="435" t="s">
        <v>4078</v>
      </c>
    </row>
    <row r="485" spans="1:6" ht="13.5">
      <c r="A485" s="435" t="s">
        <v>5001</v>
      </c>
      <c r="B485" s="435" t="s">
        <v>5002</v>
      </c>
      <c r="C485" s="435" t="s">
        <v>4195</v>
      </c>
      <c r="D485" s="435" t="s">
        <v>4076</v>
      </c>
      <c r="E485" s="435" t="s">
        <v>4077</v>
      </c>
      <c r="F485" s="435" t="s">
        <v>4078</v>
      </c>
    </row>
    <row r="486" spans="1:6" ht="13.5">
      <c r="A486" s="435" t="s">
        <v>5003</v>
      </c>
      <c r="B486" s="435" t="s">
        <v>5004</v>
      </c>
      <c r="C486" s="435" t="s">
        <v>4195</v>
      </c>
      <c r="D486" s="435" t="s">
        <v>4076</v>
      </c>
      <c r="E486" s="435" t="s">
        <v>4077</v>
      </c>
      <c r="F486" s="435" t="s">
        <v>4078</v>
      </c>
    </row>
    <row r="487" spans="1:6" ht="13.5">
      <c r="A487" s="435" t="s">
        <v>5005</v>
      </c>
      <c r="B487" s="435" t="s">
        <v>5006</v>
      </c>
      <c r="C487" s="435" t="s">
        <v>4195</v>
      </c>
      <c r="D487" s="435" t="s">
        <v>4076</v>
      </c>
      <c r="E487" s="435" t="s">
        <v>4077</v>
      </c>
      <c r="F487" s="435" t="s">
        <v>4078</v>
      </c>
    </row>
    <row r="488" spans="1:6" ht="13.5">
      <c r="A488" s="435" t="s">
        <v>5007</v>
      </c>
      <c r="B488" s="435" t="s">
        <v>5008</v>
      </c>
      <c r="C488" s="435" t="s">
        <v>4195</v>
      </c>
      <c r="D488" s="435" t="s">
        <v>4076</v>
      </c>
      <c r="E488" s="435" t="s">
        <v>4077</v>
      </c>
      <c r="F488" s="435" t="s">
        <v>4078</v>
      </c>
    </row>
    <row r="489" spans="1:6" ht="13.5">
      <c r="A489" s="435" t="s">
        <v>5009</v>
      </c>
      <c r="B489" s="435" t="s">
        <v>5010</v>
      </c>
      <c r="C489" s="435" t="s">
        <v>4195</v>
      </c>
      <c r="D489" s="435" t="s">
        <v>4076</v>
      </c>
      <c r="E489" s="435" t="s">
        <v>4077</v>
      </c>
      <c r="F489" s="435" t="s">
        <v>4078</v>
      </c>
    </row>
    <row r="490" spans="1:6" ht="13.5">
      <c r="A490" s="435" t="s">
        <v>5011</v>
      </c>
      <c r="B490" s="435" t="s">
        <v>5012</v>
      </c>
      <c r="C490" s="435" t="s">
        <v>4195</v>
      </c>
      <c r="D490" s="435" t="s">
        <v>4076</v>
      </c>
      <c r="E490" s="435" t="s">
        <v>4077</v>
      </c>
      <c r="F490" s="435" t="s">
        <v>4078</v>
      </c>
    </row>
    <row r="491" spans="1:6" ht="13.5">
      <c r="A491" s="435" t="s">
        <v>5013</v>
      </c>
      <c r="B491" s="435" t="s">
        <v>5014</v>
      </c>
      <c r="C491" s="435" t="s">
        <v>4195</v>
      </c>
      <c r="D491" s="435" t="s">
        <v>4076</v>
      </c>
      <c r="E491" s="435" t="s">
        <v>4077</v>
      </c>
      <c r="F491" s="435" t="s">
        <v>4078</v>
      </c>
    </row>
    <row r="492" spans="1:6" ht="13.5">
      <c r="A492" s="435" t="s">
        <v>5015</v>
      </c>
      <c r="B492" s="435" t="s">
        <v>5016</v>
      </c>
      <c r="C492" s="435" t="s">
        <v>4195</v>
      </c>
      <c r="D492" s="435" t="s">
        <v>4076</v>
      </c>
      <c r="E492" s="435" t="s">
        <v>4077</v>
      </c>
      <c r="F492" s="435" t="s">
        <v>4078</v>
      </c>
    </row>
    <row r="493" spans="1:6" ht="13.5">
      <c r="A493" s="435" t="s">
        <v>5017</v>
      </c>
      <c r="B493" s="435" t="s">
        <v>5018</v>
      </c>
      <c r="C493" s="435" t="s">
        <v>4195</v>
      </c>
      <c r="D493" s="435" t="s">
        <v>4076</v>
      </c>
      <c r="E493" s="435" t="s">
        <v>4077</v>
      </c>
      <c r="F493" s="435" t="s">
        <v>4078</v>
      </c>
    </row>
    <row r="494" spans="1:6" ht="13.5">
      <c r="A494" s="435" t="s">
        <v>5019</v>
      </c>
      <c r="B494" s="435" t="s">
        <v>5020</v>
      </c>
      <c r="C494" s="435" t="s">
        <v>4195</v>
      </c>
      <c r="D494" s="435" t="s">
        <v>4076</v>
      </c>
      <c r="E494" s="435" t="s">
        <v>4077</v>
      </c>
      <c r="F494" s="435" t="s">
        <v>4078</v>
      </c>
    </row>
    <row r="495" spans="1:6" ht="13.5">
      <c r="A495" s="435" t="s">
        <v>5021</v>
      </c>
      <c r="B495" s="435" t="s">
        <v>5022</v>
      </c>
      <c r="C495" s="435" t="s">
        <v>4195</v>
      </c>
      <c r="D495" s="435" t="s">
        <v>4076</v>
      </c>
      <c r="E495" s="435" t="s">
        <v>4077</v>
      </c>
      <c r="F495" s="435" t="s">
        <v>4078</v>
      </c>
    </row>
    <row r="496" spans="1:6" ht="13.5">
      <c r="A496" s="435" t="s">
        <v>5023</v>
      </c>
      <c r="B496" s="435" t="s">
        <v>5024</v>
      </c>
      <c r="C496" s="435" t="s">
        <v>4195</v>
      </c>
      <c r="D496" s="435" t="s">
        <v>4076</v>
      </c>
      <c r="E496" s="435" t="s">
        <v>4077</v>
      </c>
      <c r="F496" s="435" t="s">
        <v>4078</v>
      </c>
    </row>
    <row r="497" spans="1:6" ht="13.5">
      <c r="A497" s="435" t="s">
        <v>5025</v>
      </c>
      <c r="B497" s="435" t="s">
        <v>5026</v>
      </c>
      <c r="C497" s="435" t="s">
        <v>4195</v>
      </c>
      <c r="D497" s="435" t="s">
        <v>4076</v>
      </c>
      <c r="E497" s="435" t="s">
        <v>4077</v>
      </c>
      <c r="F497" s="435" t="s">
        <v>4078</v>
      </c>
    </row>
    <row r="498" spans="1:6" ht="13.5">
      <c r="A498" s="435" t="s">
        <v>5027</v>
      </c>
      <c r="B498" s="435" t="s">
        <v>5028</v>
      </c>
      <c r="C498" s="435" t="s">
        <v>4195</v>
      </c>
      <c r="D498" s="435" t="s">
        <v>4076</v>
      </c>
      <c r="E498" s="435" t="s">
        <v>4077</v>
      </c>
      <c r="F498" s="435" t="s">
        <v>4078</v>
      </c>
    </row>
    <row r="499" spans="1:6" ht="13.5">
      <c r="A499" s="435" t="s">
        <v>5029</v>
      </c>
      <c r="B499" s="435" t="s">
        <v>5030</v>
      </c>
      <c r="C499" s="435" t="s">
        <v>4195</v>
      </c>
      <c r="D499" s="435" t="s">
        <v>4076</v>
      </c>
      <c r="E499" s="435" t="s">
        <v>4077</v>
      </c>
      <c r="F499" s="435" t="s">
        <v>4078</v>
      </c>
    </row>
    <row r="500" spans="1:6" ht="13.5">
      <c r="A500" s="435" t="s">
        <v>5031</v>
      </c>
      <c r="B500" s="435" t="s">
        <v>5032</v>
      </c>
      <c r="C500" s="435" t="s">
        <v>4195</v>
      </c>
      <c r="D500" s="435" t="s">
        <v>4161</v>
      </c>
      <c r="E500" s="435" t="s">
        <v>4077</v>
      </c>
      <c r="F500" s="435" t="s">
        <v>4078</v>
      </c>
    </row>
    <row r="501" spans="1:6" ht="13.5">
      <c r="A501" s="435" t="s">
        <v>5033</v>
      </c>
      <c r="B501" s="435" t="s">
        <v>5034</v>
      </c>
      <c r="C501" s="435" t="s">
        <v>4195</v>
      </c>
      <c r="D501" s="435" t="s">
        <v>4076</v>
      </c>
      <c r="E501" s="435" t="s">
        <v>4077</v>
      </c>
      <c r="F501" s="435" t="s">
        <v>4078</v>
      </c>
    </row>
    <row r="502" spans="1:6" ht="13.5">
      <c r="A502" s="435" t="s">
        <v>5035</v>
      </c>
      <c r="B502" s="435" t="s">
        <v>5036</v>
      </c>
      <c r="C502" s="435" t="s">
        <v>4195</v>
      </c>
      <c r="D502" s="435" t="s">
        <v>4076</v>
      </c>
      <c r="E502" s="435" t="s">
        <v>4077</v>
      </c>
      <c r="F502" s="435" t="s">
        <v>4078</v>
      </c>
    </row>
    <row r="503" spans="1:6" ht="13.5">
      <c r="A503" s="435" t="s">
        <v>5037</v>
      </c>
      <c r="B503" s="435" t="s">
        <v>5038</v>
      </c>
      <c r="C503" s="435" t="s">
        <v>4195</v>
      </c>
      <c r="D503" s="435" t="s">
        <v>4076</v>
      </c>
      <c r="E503" s="435" t="s">
        <v>4077</v>
      </c>
      <c r="F503" s="435" t="s">
        <v>4078</v>
      </c>
    </row>
    <row r="504" spans="1:6" ht="13.5">
      <c r="A504" s="435" t="s">
        <v>5039</v>
      </c>
      <c r="B504" s="435" t="s">
        <v>5040</v>
      </c>
      <c r="C504" s="435" t="s">
        <v>4195</v>
      </c>
      <c r="D504" s="435" t="s">
        <v>4076</v>
      </c>
      <c r="E504" s="435" t="s">
        <v>4077</v>
      </c>
      <c r="F504" s="435" t="s">
        <v>4078</v>
      </c>
    </row>
    <row r="505" spans="1:6" ht="13.5">
      <c r="A505" s="435" t="s">
        <v>5041</v>
      </c>
      <c r="B505" s="435" t="s">
        <v>5042</v>
      </c>
      <c r="C505" s="435" t="s">
        <v>4195</v>
      </c>
      <c r="D505" s="435" t="s">
        <v>4076</v>
      </c>
      <c r="E505" s="435" t="s">
        <v>4077</v>
      </c>
      <c r="F505" s="435" t="s">
        <v>4078</v>
      </c>
    </row>
    <row r="506" spans="1:6" ht="13.5">
      <c r="A506" s="435" t="s">
        <v>5043</v>
      </c>
      <c r="B506" s="435" t="s">
        <v>5044</v>
      </c>
      <c r="C506" s="435" t="s">
        <v>4195</v>
      </c>
      <c r="D506" s="435" t="s">
        <v>4076</v>
      </c>
      <c r="E506" s="435" t="s">
        <v>4077</v>
      </c>
      <c r="F506" s="435" t="s">
        <v>4078</v>
      </c>
    </row>
    <row r="507" spans="1:6" ht="13.5">
      <c r="A507" s="435" t="s">
        <v>5045</v>
      </c>
      <c r="B507" s="435" t="s">
        <v>5046</v>
      </c>
      <c r="C507" s="435" t="s">
        <v>4195</v>
      </c>
      <c r="D507" s="435" t="s">
        <v>4076</v>
      </c>
      <c r="E507" s="435" t="s">
        <v>4077</v>
      </c>
      <c r="F507" s="435" t="s">
        <v>4078</v>
      </c>
    </row>
    <row r="508" spans="1:6" ht="13.5">
      <c r="A508" s="435" t="s">
        <v>5047</v>
      </c>
      <c r="B508" s="435" t="s">
        <v>5048</v>
      </c>
      <c r="C508" s="435" t="s">
        <v>4195</v>
      </c>
      <c r="D508" s="435" t="s">
        <v>4076</v>
      </c>
      <c r="E508" s="435" t="s">
        <v>4077</v>
      </c>
      <c r="F508" s="435" t="s">
        <v>4078</v>
      </c>
    </row>
    <row r="509" spans="1:6" ht="13.5">
      <c r="A509" s="435" t="s">
        <v>5049</v>
      </c>
      <c r="B509" s="435" t="s">
        <v>5050</v>
      </c>
      <c r="C509" s="435" t="s">
        <v>4195</v>
      </c>
      <c r="D509" s="435" t="s">
        <v>4076</v>
      </c>
      <c r="E509" s="435" t="s">
        <v>4077</v>
      </c>
      <c r="F509" s="435" t="s">
        <v>4078</v>
      </c>
    </row>
    <row r="510" spans="1:6" ht="13.5">
      <c r="A510" s="435" t="s">
        <v>662</v>
      </c>
      <c r="B510" s="435" t="s">
        <v>5051</v>
      </c>
      <c r="C510" s="435" t="s">
        <v>4195</v>
      </c>
      <c r="D510" s="435" t="s">
        <v>4076</v>
      </c>
      <c r="E510" s="435" t="s">
        <v>4077</v>
      </c>
      <c r="F510" s="435" t="s">
        <v>4078</v>
      </c>
    </row>
    <row r="511" spans="1:6" ht="13.5">
      <c r="A511" s="435" t="s">
        <v>5052</v>
      </c>
      <c r="B511" s="435" t="s">
        <v>5053</v>
      </c>
      <c r="C511" s="435" t="s">
        <v>4195</v>
      </c>
      <c r="D511" s="435" t="s">
        <v>4076</v>
      </c>
      <c r="E511" s="435" t="s">
        <v>4077</v>
      </c>
      <c r="F511" s="435" t="s">
        <v>4078</v>
      </c>
    </row>
    <row r="512" spans="1:6" ht="13.5">
      <c r="A512" s="435" t="s">
        <v>5054</v>
      </c>
      <c r="B512" s="435" t="s">
        <v>5055</v>
      </c>
      <c r="C512" s="435" t="s">
        <v>4195</v>
      </c>
      <c r="D512" s="435" t="s">
        <v>4076</v>
      </c>
      <c r="E512" s="435" t="s">
        <v>4077</v>
      </c>
      <c r="F512" s="435" t="s">
        <v>4078</v>
      </c>
    </row>
    <row r="513" spans="1:6" ht="13.5">
      <c r="A513" s="435" t="s">
        <v>5056</v>
      </c>
      <c r="B513" s="435" t="s">
        <v>5057</v>
      </c>
      <c r="C513" s="435" t="s">
        <v>4195</v>
      </c>
      <c r="D513" s="435" t="s">
        <v>4076</v>
      </c>
      <c r="E513" s="435" t="s">
        <v>4077</v>
      </c>
      <c r="F513" s="435" t="s">
        <v>4078</v>
      </c>
    </row>
    <row r="514" spans="1:6" ht="13.5">
      <c r="A514" s="435" t="s">
        <v>774</v>
      </c>
      <c r="B514" s="435" t="s">
        <v>887</v>
      </c>
      <c r="C514" s="435" t="s">
        <v>4195</v>
      </c>
      <c r="D514" s="435" t="s">
        <v>4076</v>
      </c>
      <c r="E514" s="435" t="s">
        <v>4077</v>
      </c>
      <c r="F514" s="435" t="s">
        <v>4078</v>
      </c>
    </row>
    <row r="515" spans="1:6" ht="13.5">
      <c r="A515" s="435" t="s">
        <v>5058</v>
      </c>
      <c r="B515" s="435" t="s">
        <v>5059</v>
      </c>
      <c r="C515" s="435" t="s">
        <v>4195</v>
      </c>
      <c r="D515" s="435" t="s">
        <v>4076</v>
      </c>
      <c r="E515" s="435" t="s">
        <v>4077</v>
      </c>
      <c r="F515" s="435" t="s">
        <v>4078</v>
      </c>
    </row>
    <row r="516" spans="1:6" ht="13.5">
      <c r="A516" s="435" t="s">
        <v>676</v>
      </c>
      <c r="B516" s="435" t="s">
        <v>5060</v>
      </c>
      <c r="C516" s="435" t="s">
        <v>4195</v>
      </c>
      <c r="D516" s="435" t="s">
        <v>4076</v>
      </c>
      <c r="E516" s="435" t="s">
        <v>4077</v>
      </c>
      <c r="F516" s="435" t="s">
        <v>4078</v>
      </c>
    </row>
    <row r="517" spans="1:6" ht="13.5">
      <c r="A517" s="435" t="s">
        <v>704</v>
      </c>
      <c r="B517" s="435" t="s">
        <v>5061</v>
      </c>
      <c r="C517" s="435" t="s">
        <v>4195</v>
      </c>
      <c r="D517" s="435" t="s">
        <v>4076</v>
      </c>
      <c r="E517" s="435" t="s">
        <v>4077</v>
      </c>
      <c r="F517" s="435" t="s">
        <v>4078</v>
      </c>
    </row>
    <row r="518" spans="1:6" ht="13.5">
      <c r="A518" s="435" t="s">
        <v>5062</v>
      </c>
      <c r="B518" s="435" t="s">
        <v>5063</v>
      </c>
      <c r="C518" s="435" t="s">
        <v>4195</v>
      </c>
      <c r="D518" s="435" t="s">
        <v>4076</v>
      </c>
      <c r="E518" s="435" t="s">
        <v>4077</v>
      </c>
      <c r="F518" s="435" t="s">
        <v>4078</v>
      </c>
    </row>
    <row r="519" spans="1:6" ht="13.5">
      <c r="A519" s="435" t="s">
        <v>5064</v>
      </c>
      <c r="B519" s="435" t="s">
        <v>5065</v>
      </c>
      <c r="C519" s="435" t="s">
        <v>4195</v>
      </c>
      <c r="D519" s="435" t="s">
        <v>4076</v>
      </c>
      <c r="E519" s="435" t="s">
        <v>4077</v>
      </c>
      <c r="F519" s="435" t="s">
        <v>4078</v>
      </c>
    </row>
    <row r="520" spans="1:6" ht="13.5">
      <c r="A520" s="435" t="s">
        <v>5066</v>
      </c>
      <c r="B520" s="435" t="s">
        <v>5067</v>
      </c>
      <c r="C520" s="435" t="s">
        <v>4195</v>
      </c>
      <c r="D520" s="435" t="s">
        <v>4076</v>
      </c>
      <c r="E520" s="435" t="s">
        <v>4077</v>
      </c>
      <c r="F520" s="435" t="s">
        <v>4078</v>
      </c>
    </row>
    <row r="521" spans="1:6" ht="13.5">
      <c r="A521" s="435" t="s">
        <v>5068</v>
      </c>
      <c r="B521" s="435" t="s">
        <v>5069</v>
      </c>
      <c r="C521" s="435" t="s">
        <v>4195</v>
      </c>
      <c r="D521" s="435" t="s">
        <v>4161</v>
      </c>
      <c r="E521" s="435" t="s">
        <v>4077</v>
      </c>
      <c r="F521" s="435" t="s">
        <v>4078</v>
      </c>
    </row>
    <row r="522" spans="1:6" ht="13.5">
      <c r="A522" s="435" t="s">
        <v>5070</v>
      </c>
      <c r="B522" s="435" t="s">
        <v>5071</v>
      </c>
      <c r="C522" s="435" t="s">
        <v>4195</v>
      </c>
      <c r="D522" s="435" t="s">
        <v>4161</v>
      </c>
      <c r="E522" s="435" t="s">
        <v>4077</v>
      </c>
      <c r="F522" s="435" t="s">
        <v>4078</v>
      </c>
    </row>
    <row r="523" spans="1:6" ht="13.5">
      <c r="A523" s="435" t="s">
        <v>693</v>
      </c>
      <c r="B523" s="435" t="s">
        <v>760</v>
      </c>
      <c r="C523" s="435" t="s">
        <v>4195</v>
      </c>
      <c r="D523" s="435" t="s">
        <v>4076</v>
      </c>
      <c r="E523" s="435" t="s">
        <v>4077</v>
      </c>
      <c r="F523" s="435" t="s">
        <v>4078</v>
      </c>
    </row>
    <row r="524" spans="1:6" ht="13.5">
      <c r="A524" s="435" t="s">
        <v>5072</v>
      </c>
      <c r="B524" s="435" t="s">
        <v>5073</v>
      </c>
      <c r="C524" s="435" t="s">
        <v>4195</v>
      </c>
      <c r="D524" s="435" t="s">
        <v>4076</v>
      </c>
      <c r="E524" s="435" t="s">
        <v>4077</v>
      </c>
      <c r="F524" s="435" t="s">
        <v>4078</v>
      </c>
    </row>
    <row r="525" spans="1:6" ht="13.5">
      <c r="A525" s="435" t="s">
        <v>5074</v>
      </c>
      <c r="B525" s="435" t="s">
        <v>5075</v>
      </c>
      <c r="C525" s="435" t="s">
        <v>4195</v>
      </c>
      <c r="D525" s="435" t="s">
        <v>4076</v>
      </c>
      <c r="E525" s="435" t="s">
        <v>4077</v>
      </c>
      <c r="F525" s="435" t="s">
        <v>4078</v>
      </c>
    </row>
    <row r="526" spans="1:6" ht="13.5">
      <c r="A526" s="435" t="s">
        <v>5076</v>
      </c>
      <c r="B526" s="435" t="s">
        <v>5077</v>
      </c>
      <c r="C526" s="435" t="s">
        <v>4195</v>
      </c>
      <c r="D526" s="435" t="s">
        <v>4076</v>
      </c>
      <c r="E526" s="435" t="s">
        <v>4077</v>
      </c>
      <c r="F526" s="435" t="s">
        <v>4078</v>
      </c>
    </row>
    <row r="527" spans="1:6" ht="13.5">
      <c r="A527" s="435" t="s">
        <v>5078</v>
      </c>
      <c r="B527" s="435" t="s">
        <v>5079</v>
      </c>
      <c r="C527" s="435" t="s">
        <v>4195</v>
      </c>
      <c r="D527" s="435" t="s">
        <v>4076</v>
      </c>
      <c r="E527" s="435" t="s">
        <v>4077</v>
      </c>
      <c r="F527" s="435" t="s">
        <v>4078</v>
      </c>
    </row>
    <row r="528" spans="1:6" ht="13.5">
      <c r="A528" s="435" t="s">
        <v>5080</v>
      </c>
      <c r="B528" s="435" t="s">
        <v>5081</v>
      </c>
      <c r="C528" s="435" t="s">
        <v>4195</v>
      </c>
      <c r="D528" s="435" t="s">
        <v>4076</v>
      </c>
      <c r="E528" s="435" t="s">
        <v>4077</v>
      </c>
      <c r="F528" s="435" t="s">
        <v>4078</v>
      </c>
    </row>
    <row r="529" spans="1:6" ht="13.5">
      <c r="A529" s="435" t="s">
        <v>5082</v>
      </c>
      <c r="B529" s="435" t="s">
        <v>5083</v>
      </c>
      <c r="C529" s="435" t="s">
        <v>4195</v>
      </c>
      <c r="D529" s="435" t="s">
        <v>4076</v>
      </c>
      <c r="E529" s="435" t="s">
        <v>4077</v>
      </c>
      <c r="F529" s="435" t="s">
        <v>4078</v>
      </c>
    </row>
    <row r="530" spans="1:6" ht="13.5">
      <c r="A530" s="435" t="s">
        <v>5084</v>
      </c>
      <c r="B530" s="435" t="s">
        <v>5085</v>
      </c>
      <c r="C530" s="435" t="s">
        <v>4195</v>
      </c>
      <c r="D530" s="435" t="s">
        <v>4076</v>
      </c>
      <c r="E530" s="435" t="s">
        <v>4077</v>
      </c>
      <c r="F530" s="435" t="s">
        <v>4078</v>
      </c>
    </row>
    <row r="531" spans="1:6" ht="13.5">
      <c r="A531" s="435" t="s">
        <v>5086</v>
      </c>
      <c r="B531" s="435" t="s">
        <v>5087</v>
      </c>
      <c r="C531" s="435" t="s">
        <v>4195</v>
      </c>
      <c r="D531" s="435" t="s">
        <v>4076</v>
      </c>
      <c r="E531" s="435" t="s">
        <v>4077</v>
      </c>
      <c r="F531" s="435" t="s">
        <v>4078</v>
      </c>
    </row>
    <row r="532" spans="1:6" ht="13.5">
      <c r="A532" s="435" t="s">
        <v>5088</v>
      </c>
      <c r="B532" s="435" t="s">
        <v>5089</v>
      </c>
      <c r="C532" s="435" t="s">
        <v>4195</v>
      </c>
      <c r="D532" s="435" t="s">
        <v>4076</v>
      </c>
      <c r="E532" s="435" t="s">
        <v>4077</v>
      </c>
      <c r="F532" s="435" t="s">
        <v>4078</v>
      </c>
    </row>
    <row r="533" spans="1:6" ht="13.5">
      <c r="A533" s="435" t="s">
        <v>5090</v>
      </c>
      <c r="B533" s="435" t="s">
        <v>5091</v>
      </c>
      <c r="C533" s="435" t="s">
        <v>4195</v>
      </c>
      <c r="D533" s="435" t="s">
        <v>4076</v>
      </c>
      <c r="E533" s="435" t="s">
        <v>4077</v>
      </c>
      <c r="F533" s="435" t="s">
        <v>4078</v>
      </c>
    </row>
    <row r="534" spans="1:6" ht="13.5">
      <c r="A534" s="435" t="s">
        <v>5092</v>
      </c>
      <c r="B534" s="435" t="s">
        <v>5093</v>
      </c>
      <c r="C534" s="435" t="s">
        <v>4195</v>
      </c>
      <c r="D534" s="435" t="s">
        <v>4161</v>
      </c>
      <c r="E534" s="435" t="s">
        <v>4077</v>
      </c>
      <c r="F534" s="435" t="s">
        <v>4078</v>
      </c>
    </row>
    <row r="535" spans="1:6" ht="13.5">
      <c r="A535" s="435" t="s">
        <v>5094</v>
      </c>
      <c r="B535" s="435" t="s">
        <v>5095</v>
      </c>
      <c r="C535" s="435" t="s">
        <v>4195</v>
      </c>
      <c r="D535" s="435" t="s">
        <v>4076</v>
      </c>
      <c r="E535" s="435" t="s">
        <v>4077</v>
      </c>
      <c r="F535" s="435" t="s">
        <v>4078</v>
      </c>
    </row>
    <row r="536" spans="1:6" ht="13.5">
      <c r="A536" s="435" t="s">
        <v>5096</v>
      </c>
      <c r="B536" s="435" t="s">
        <v>5097</v>
      </c>
      <c r="C536" s="435" t="s">
        <v>4195</v>
      </c>
      <c r="D536" s="435" t="s">
        <v>4076</v>
      </c>
      <c r="E536" s="435" t="s">
        <v>4077</v>
      </c>
      <c r="F536" s="435" t="s">
        <v>4078</v>
      </c>
    </row>
    <row r="537" spans="1:6" ht="13.5">
      <c r="A537" s="435" t="s">
        <v>5098</v>
      </c>
      <c r="B537" s="435" t="s">
        <v>5099</v>
      </c>
      <c r="C537" s="435" t="s">
        <v>4195</v>
      </c>
      <c r="D537" s="435" t="s">
        <v>4161</v>
      </c>
      <c r="E537" s="435" t="s">
        <v>4077</v>
      </c>
      <c r="F537" s="435" t="s">
        <v>4078</v>
      </c>
    </row>
    <row r="538" spans="1:6" ht="13.5">
      <c r="A538" s="435" t="s">
        <v>5100</v>
      </c>
      <c r="B538" s="435" t="s">
        <v>5101</v>
      </c>
      <c r="C538" s="435" t="s">
        <v>4195</v>
      </c>
      <c r="D538" s="435" t="s">
        <v>4076</v>
      </c>
      <c r="E538" s="435" t="s">
        <v>4077</v>
      </c>
      <c r="F538" s="435" t="s">
        <v>4078</v>
      </c>
    </row>
    <row r="539" spans="1:6" ht="13.5">
      <c r="A539" s="435" t="s">
        <v>5102</v>
      </c>
      <c r="B539" s="435" t="s">
        <v>5103</v>
      </c>
      <c r="C539" s="435" t="s">
        <v>4195</v>
      </c>
      <c r="D539" s="435" t="s">
        <v>4076</v>
      </c>
      <c r="E539" s="435" t="s">
        <v>4077</v>
      </c>
      <c r="F539" s="435" t="s">
        <v>4078</v>
      </c>
    </row>
    <row r="540" spans="1:6" ht="13.5">
      <c r="A540" s="435" t="s">
        <v>5104</v>
      </c>
      <c r="B540" s="435" t="s">
        <v>5105</v>
      </c>
      <c r="C540" s="435" t="s">
        <v>4195</v>
      </c>
      <c r="D540" s="435" t="s">
        <v>4076</v>
      </c>
      <c r="E540" s="435" t="s">
        <v>4077</v>
      </c>
      <c r="F540" s="435" t="s">
        <v>4078</v>
      </c>
    </row>
    <row r="541" spans="1:6" ht="13.5">
      <c r="A541" s="435" t="s">
        <v>5106</v>
      </c>
      <c r="B541" s="435" t="s">
        <v>5107</v>
      </c>
      <c r="C541" s="435" t="s">
        <v>4195</v>
      </c>
      <c r="D541" s="435" t="s">
        <v>4076</v>
      </c>
      <c r="E541" s="435" t="s">
        <v>4077</v>
      </c>
      <c r="F541" s="435" t="s">
        <v>4078</v>
      </c>
    </row>
    <row r="542" spans="1:6" ht="13.5">
      <c r="A542" s="435" t="s">
        <v>5108</v>
      </c>
      <c r="B542" s="435" t="s">
        <v>5109</v>
      </c>
      <c r="C542" s="435" t="s">
        <v>4195</v>
      </c>
      <c r="D542" s="435" t="s">
        <v>4076</v>
      </c>
      <c r="E542" s="435" t="s">
        <v>4077</v>
      </c>
      <c r="F542" s="435" t="s">
        <v>4078</v>
      </c>
    </row>
    <row r="543" spans="1:6" ht="13.5">
      <c r="A543" s="435" t="s">
        <v>5110</v>
      </c>
      <c r="B543" s="435" t="s">
        <v>5111</v>
      </c>
      <c r="C543" s="435" t="s">
        <v>4195</v>
      </c>
      <c r="D543" s="435" t="s">
        <v>4076</v>
      </c>
      <c r="E543" s="435" t="s">
        <v>4077</v>
      </c>
      <c r="F543" s="435" t="s">
        <v>4078</v>
      </c>
    </row>
    <row r="544" spans="1:6" ht="13.5">
      <c r="A544" s="435" t="s">
        <v>5112</v>
      </c>
      <c r="B544" s="435" t="s">
        <v>5113</v>
      </c>
      <c r="C544" s="435" t="s">
        <v>4195</v>
      </c>
      <c r="D544" s="435" t="s">
        <v>4076</v>
      </c>
      <c r="E544" s="435" t="s">
        <v>4077</v>
      </c>
      <c r="F544" s="435" t="s">
        <v>4078</v>
      </c>
    </row>
    <row r="545" spans="1:6" ht="13.5">
      <c r="A545" s="435" t="s">
        <v>5114</v>
      </c>
      <c r="B545" s="435" t="s">
        <v>5115</v>
      </c>
      <c r="C545" s="435" t="s">
        <v>4195</v>
      </c>
      <c r="D545" s="435" t="s">
        <v>4076</v>
      </c>
      <c r="E545" s="435" t="s">
        <v>4077</v>
      </c>
      <c r="F545" s="435" t="s">
        <v>4078</v>
      </c>
    </row>
    <row r="546" spans="1:6" ht="13.5">
      <c r="A546" s="435" t="s">
        <v>683</v>
      </c>
      <c r="B546" s="435" t="s">
        <v>5116</v>
      </c>
      <c r="C546" s="435" t="s">
        <v>4195</v>
      </c>
      <c r="D546" s="435" t="s">
        <v>4076</v>
      </c>
      <c r="E546" s="435" t="s">
        <v>4077</v>
      </c>
      <c r="F546" s="435" t="s">
        <v>4078</v>
      </c>
    </row>
    <row r="547" spans="1:6" ht="13.5">
      <c r="A547" s="435" t="s">
        <v>711</v>
      </c>
      <c r="B547" s="435" t="s">
        <v>5117</v>
      </c>
      <c r="C547" s="435" t="s">
        <v>4195</v>
      </c>
      <c r="D547" s="435" t="s">
        <v>4076</v>
      </c>
      <c r="E547" s="435" t="s">
        <v>4077</v>
      </c>
      <c r="F547" s="435" t="s">
        <v>4078</v>
      </c>
    </row>
    <row r="548" spans="1:6" ht="13.5">
      <c r="A548" s="435" t="s">
        <v>5118</v>
      </c>
      <c r="B548" s="435" t="s">
        <v>5119</v>
      </c>
      <c r="C548" s="435" t="s">
        <v>4195</v>
      </c>
      <c r="D548" s="435" t="s">
        <v>4076</v>
      </c>
      <c r="E548" s="435" t="s">
        <v>4077</v>
      </c>
      <c r="F548" s="435" t="s">
        <v>4078</v>
      </c>
    </row>
    <row r="549" spans="1:6" ht="13.5">
      <c r="A549" s="435" t="s">
        <v>5120</v>
      </c>
      <c r="B549" s="435" t="s">
        <v>5121</v>
      </c>
      <c r="C549" s="435" t="s">
        <v>4195</v>
      </c>
      <c r="D549" s="435" t="s">
        <v>4076</v>
      </c>
      <c r="E549" s="435" t="s">
        <v>4077</v>
      </c>
      <c r="F549" s="435" t="s">
        <v>4078</v>
      </c>
    </row>
    <row r="550" spans="1:6" ht="13.5">
      <c r="A550" s="435" t="s">
        <v>5122</v>
      </c>
      <c r="B550" s="435" t="s">
        <v>5123</v>
      </c>
      <c r="C550" s="435" t="s">
        <v>4195</v>
      </c>
      <c r="D550" s="435" t="s">
        <v>4076</v>
      </c>
      <c r="E550" s="435" t="s">
        <v>4077</v>
      </c>
      <c r="F550" s="435" t="s">
        <v>4078</v>
      </c>
    </row>
    <row r="551" spans="1:6" ht="13.5">
      <c r="A551" s="435" t="s">
        <v>5124</v>
      </c>
      <c r="B551" s="435" t="s">
        <v>5125</v>
      </c>
      <c r="C551" s="435" t="s">
        <v>4195</v>
      </c>
      <c r="D551" s="435" t="s">
        <v>4076</v>
      </c>
      <c r="E551" s="435" t="s">
        <v>4077</v>
      </c>
      <c r="F551" s="435" t="s">
        <v>4078</v>
      </c>
    </row>
    <row r="552" spans="1:6" ht="13.5">
      <c r="A552" s="435" t="s">
        <v>5126</v>
      </c>
      <c r="B552" s="435" t="s">
        <v>5127</v>
      </c>
      <c r="C552" s="435" t="s">
        <v>4195</v>
      </c>
      <c r="D552" s="435" t="s">
        <v>4076</v>
      </c>
      <c r="E552" s="435" t="s">
        <v>4077</v>
      </c>
      <c r="F552" s="435" t="s">
        <v>4078</v>
      </c>
    </row>
    <row r="553" spans="1:6" ht="13.5">
      <c r="A553" s="435" t="s">
        <v>5128</v>
      </c>
      <c r="B553" s="435" t="s">
        <v>5129</v>
      </c>
      <c r="C553" s="435" t="s">
        <v>4195</v>
      </c>
      <c r="D553" s="435" t="s">
        <v>4076</v>
      </c>
      <c r="E553" s="435" t="s">
        <v>4077</v>
      </c>
      <c r="F553" s="435" t="s">
        <v>4078</v>
      </c>
    </row>
    <row r="554" spans="1:6" ht="13.5">
      <c r="A554" s="435" t="s">
        <v>5130</v>
      </c>
      <c r="B554" s="435" t="s">
        <v>5131</v>
      </c>
      <c r="C554" s="435" t="s">
        <v>4195</v>
      </c>
      <c r="D554" s="435" t="s">
        <v>4076</v>
      </c>
      <c r="E554" s="435" t="s">
        <v>4077</v>
      </c>
      <c r="F554" s="435" t="s">
        <v>4078</v>
      </c>
    </row>
    <row r="555" spans="1:6" ht="13.5">
      <c r="A555" s="435" t="s">
        <v>5132</v>
      </c>
      <c r="B555" s="435" t="s">
        <v>5133</v>
      </c>
      <c r="C555" s="435" t="s">
        <v>4195</v>
      </c>
      <c r="D555" s="435" t="s">
        <v>4076</v>
      </c>
      <c r="E555" s="435" t="s">
        <v>4077</v>
      </c>
      <c r="F555" s="435" t="s">
        <v>4078</v>
      </c>
    </row>
    <row r="556" spans="1:6" ht="13.5">
      <c r="A556" s="435" t="s">
        <v>5134</v>
      </c>
      <c r="B556" s="435" t="s">
        <v>5135</v>
      </c>
      <c r="C556" s="435" t="s">
        <v>4195</v>
      </c>
      <c r="D556" s="435" t="s">
        <v>4076</v>
      </c>
      <c r="E556" s="435" t="s">
        <v>4077</v>
      </c>
      <c r="F556" s="435" t="s">
        <v>4078</v>
      </c>
    </row>
    <row r="557" spans="1:6" ht="13.5">
      <c r="A557" s="435" t="s">
        <v>5136</v>
      </c>
      <c r="B557" s="435" t="s">
        <v>5137</v>
      </c>
      <c r="C557" s="435" t="s">
        <v>4195</v>
      </c>
      <c r="D557" s="435" t="s">
        <v>4076</v>
      </c>
      <c r="E557" s="435" t="s">
        <v>4077</v>
      </c>
      <c r="F557" s="435" t="s">
        <v>4078</v>
      </c>
    </row>
    <row r="558" spans="1:6" ht="13.5">
      <c r="A558" s="435" t="s">
        <v>5138</v>
      </c>
      <c r="B558" s="435" t="s">
        <v>5139</v>
      </c>
      <c r="C558" s="435" t="s">
        <v>4195</v>
      </c>
      <c r="D558" s="435" t="s">
        <v>4076</v>
      </c>
      <c r="E558" s="435" t="s">
        <v>4077</v>
      </c>
      <c r="F558" s="435" t="s">
        <v>4078</v>
      </c>
    </row>
    <row r="559" spans="1:6" ht="13.5">
      <c r="A559" s="435" t="s">
        <v>5140</v>
      </c>
      <c r="B559" s="435" t="s">
        <v>5141</v>
      </c>
      <c r="C559" s="435" t="s">
        <v>4195</v>
      </c>
      <c r="D559" s="435" t="s">
        <v>4076</v>
      </c>
      <c r="E559" s="435" t="s">
        <v>4077</v>
      </c>
      <c r="F559" s="435" t="s">
        <v>4078</v>
      </c>
    </row>
    <row r="560" spans="1:6" ht="13.5">
      <c r="A560" s="435" t="s">
        <v>5142</v>
      </c>
      <c r="B560" s="435" t="s">
        <v>5143</v>
      </c>
      <c r="C560" s="435" t="s">
        <v>4195</v>
      </c>
      <c r="D560" s="435" t="s">
        <v>4076</v>
      </c>
      <c r="E560" s="435" t="s">
        <v>4077</v>
      </c>
      <c r="F560" s="435" t="s">
        <v>4078</v>
      </c>
    </row>
    <row r="561" spans="1:6" ht="13.5">
      <c r="A561" s="435" t="s">
        <v>5144</v>
      </c>
      <c r="B561" s="435" t="s">
        <v>5145</v>
      </c>
      <c r="C561" s="435" t="s">
        <v>4195</v>
      </c>
      <c r="D561" s="435" t="s">
        <v>4076</v>
      </c>
      <c r="E561" s="435" t="s">
        <v>4077</v>
      </c>
      <c r="F561" s="435" t="s">
        <v>4078</v>
      </c>
    </row>
    <row r="562" spans="1:6" ht="13.5">
      <c r="A562" s="435" t="s">
        <v>5146</v>
      </c>
      <c r="B562" s="435" t="s">
        <v>5147</v>
      </c>
      <c r="C562" s="435" t="s">
        <v>4195</v>
      </c>
      <c r="D562" s="435" t="s">
        <v>4076</v>
      </c>
      <c r="E562" s="435" t="s">
        <v>4077</v>
      </c>
      <c r="F562" s="435" t="s">
        <v>4078</v>
      </c>
    </row>
    <row r="563" spans="1:6" ht="13.5">
      <c r="A563" s="435" t="s">
        <v>5148</v>
      </c>
      <c r="B563" s="435" t="s">
        <v>5149</v>
      </c>
      <c r="C563" s="435" t="s">
        <v>4195</v>
      </c>
      <c r="D563" s="435" t="s">
        <v>4076</v>
      </c>
      <c r="E563" s="435" t="s">
        <v>4077</v>
      </c>
      <c r="F563" s="435" t="s">
        <v>4078</v>
      </c>
    </row>
    <row r="564" spans="1:6" ht="13.5">
      <c r="A564" s="435" t="s">
        <v>5150</v>
      </c>
      <c r="B564" s="435" t="s">
        <v>5151</v>
      </c>
      <c r="C564" s="435" t="s">
        <v>4195</v>
      </c>
      <c r="D564" s="435" t="s">
        <v>4076</v>
      </c>
      <c r="E564" s="435" t="s">
        <v>4077</v>
      </c>
      <c r="F564" s="435" t="s">
        <v>4078</v>
      </c>
    </row>
    <row r="565" spans="1:6" ht="13.5">
      <c r="A565" s="435" t="s">
        <v>5152</v>
      </c>
      <c r="B565" s="435" t="s">
        <v>5153</v>
      </c>
      <c r="C565" s="435" t="s">
        <v>4195</v>
      </c>
      <c r="D565" s="435" t="s">
        <v>4076</v>
      </c>
      <c r="E565" s="435" t="s">
        <v>4077</v>
      </c>
      <c r="F565" s="435" t="s">
        <v>4078</v>
      </c>
    </row>
    <row r="566" spans="1:6" ht="13.5">
      <c r="A566" s="435" t="s">
        <v>5154</v>
      </c>
      <c r="B566" s="435" t="s">
        <v>5155</v>
      </c>
      <c r="C566" s="435" t="s">
        <v>4195</v>
      </c>
      <c r="D566" s="435" t="s">
        <v>4076</v>
      </c>
      <c r="E566" s="435" t="s">
        <v>4077</v>
      </c>
      <c r="F566" s="435" t="s">
        <v>4078</v>
      </c>
    </row>
    <row r="567" spans="1:6" ht="13.5">
      <c r="A567" s="435" t="s">
        <v>5156</v>
      </c>
      <c r="B567" s="435" t="s">
        <v>5157</v>
      </c>
      <c r="C567" s="435" t="s">
        <v>4195</v>
      </c>
      <c r="D567" s="435" t="s">
        <v>4076</v>
      </c>
      <c r="E567" s="435" t="s">
        <v>4077</v>
      </c>
      <c r="F567" s="435" t="s">
        <v>4078</v>
      </c>
    </row>
    <row r="568" spans="1:6" ht="13.5">
      <c r="A568" s="435" t="s">
        <v>5158</v>
      </c>
      <c r="B568" s="435" t="s">
        <v>5159</v>
      </c>
      <c r="C568" s="435" t="s">
        <v>4195</v>
      </c>
      <c r="D568" s="435" t="s">
        <v>4076</v>
      </c>
      <c r="E568" s="435" t="s">
        <v>4077</v>
      </c>
      <c r="F568" s="435" t="s">
        <v>4078</v>
      </c>
    </row>
    <row r="569" spans="1:6" ht="13.5">
      <c r="A569" s="435" t="s">
        <v>5160</v>
      </c>
      <c r="B569" s="435" t="s">
        <v>5161</v>
      </c>
      <c r="C569" s="435" t="s">
        <v>4195</v>
      </c>
      <c r="D569" s="435" t="s">
        <v>4076</v>
      </c>
      <c r="E569" s="435" t="s">
        <v>4077</v>
      </c>
      <c r="F569" s="435" t="s">
        <v>4078</v>
      </c>
    </row>
    <row r="570" spans="1:6" ht="13.5">
      <c r="A570" s="435" t="s">
        <v>5162</v>
      </c>
      <c r="B570" s="435" t="s">
        <v>5163</v>
      </c>
      <c r="C570" s="435" t="s">
        <v>4195</v>
      </c>
      <c r="D570" s="435" t="s">
        <v>4076</v>
      </c>
      <c r="E570" s="435" t="s">
        <v>4077</v>
      </c>
      <c r="F570" s="435" t="s">
        <v>4078</v>
      </c>
    </row>
    <row r="571" spans="1:6" ht="13.5">
      <c r="A571" s="435" t="s">
        <v>5164</v>
      </c>
      <c r="B571" s="435" t="s">
        <v>5165</v>
      </c>
      <c r="C571" s="435" t="s">
        <v>4195</v>
      </c>
      <c r="D571" s="435" t="s">
        <v>4076</v>
      </c>
      <c r="E571" s="435" t="s">
        <v>4077</v>
      </c>
      <c r="F571" s="435" t="s">
        <v>4078</v>
      </c>
    </row>
    <row r="572" spans="1:6" ht="13.5">
      <c r="A572" s="435" t="s">
        <v>5166</v>
      </c>
      <c r="B572" s="435" t="s">
        <v>5167</v>
      </c>
      <c r="C572" s="435" t="s">
        <v>4195</v>
      </c>
      <c r="D572" s="435" t="s">
        <v>4076</v>
      </c>
      <c r="E572" s="435" t="s">
        <v>4077</v>
      </c>
      <c r="F572" s="435" t="s">
        <v>4078</v>
      </c>
    </row>
    <row r="573" spans="1:6" ht="13.5">
      <c r="A573" s="435" t="s">
        <v>5168</v>
      </c>
      <c r="B573" s="435" t="s">
        <v>5169</v>
      </c>
      <c r="C573" s="435" t="s">
        <v>4195</v>
      </c>
      <c r="D573" s="435" t="s">
        <v>4076</v>
      </c>
      <c r="E573" s="435" t="s">
        <v>4077</v>
      </c>
      <c r="F573" s="435" t="s">
        <v>4078</v>
      </c>
    </row>
    <row r="574" spans="1:6" ht="13.5">
      <c r="A574" s="435" t="s">
        <v>5170</v>
      </c>
      <c r="B574" s="435" t="s">
        <v>5171</v>
      </c>
      <c r="C574" s="435" t="s">
        <v>4195</v>
      </c>
      <c r="D574" s="435" t="s">
        <v>4076</v>
      </c>
      <c r="E574" s="435" t="s">
        <v>4077</v>
      </c>
      <c r="F574" s="435" t="s">
        <v>4078</v>
      </c>
    </row>
    <row r="575" spans="1:6" ht="13.5">
      <c r="A575" s="435" t="s">
        <v>5172</v>
      </c>
      <c r="B575" s="435" t="s">
        <v>5173</v>
      </c>
      <c r="C575" s="435" t="s">
        <v>4195</v>
      </c>
      <c r="D575" s="435" t="s">
        <v>4076</v>
      </c>
      <c r="E575" s="435" t="s">
        <v>4077</v>
      </c>
      <c r="F575" s="435" t="s">
        <v>4078</v>
      </c>
    </row>
    <row r="576" spans="1:6" ht="13.5">
      <c r="A576" s="435" t="s">
        <v>5174</v>
      </c>
      <c r="B576" s="435" t="s">
        <v>5175</v>
      </c>
      <c r="C576" s="435" t="s">
        <v>4195</v>
      </c>
      <c r="D576" s="435" t="s">
        <v>4161</v>
      </c>
      <c r="E576" s="435" t="s">
        <v>4077</v>
      </c>
      <c r="F576" s="435" t="s">
        <v>4078</v>
      </c>
    </row>
    <row r="577" spans="1:6" ht="13.5">
      <c r="A577" s="435" t="s">
        <v>5176</v>
      </c>
      <c r="B577" s="435" t="s">
        <v>5177</v>
      </c>
      <c r="C577" s="435" t="s">
        <v>4195</v>
      </c>
      <c r="D577" s="435" t="s">
        <v>4076</v>
      </c>
      <c r="E577" s="435" t="s">
        <v>4077</v>
      </c>
      <c r="F577" s="435" t="s">
        <v>4078</v>
      </c>
    </row>
    <row r="578" spans="1:6" ht="13.5">
      <c r="A578" s="435" t="s">
        <v>5178</v>
      </c>
      <c r="B578" s="435" t="s">
        <v>5179</v>
      </c>
      <c r="C578" s="435" t="s">
        <v>4195</v>
      </c>
      <c r="D578" s="435" t="s">
        <v>4076</v>
      </c>
      <c r="E578" s="435" t="s">
        <v>4077</v>
      </c>
      <c r="F578" s="435" t="s">
        <v>4078</v>
      </c>
    </row>
    <row r="579" spans="1:6" ht="13.5">
      <c r="A579" s="435" t="s">
        <v>5180</v>
      </c>
      <c r="B579" s="435" t="s">
        <v>5181</v>
      </c>
      <c r="C579" s="435" t="s">
        <v>4195</v>
      </c>
      <c r="D579" s="435" t="s">
        <v>4076</v>
      </c>
      <c r="E579" s="435" t="s">
        <v>4077</v>
      </c>
      <c r="F579" s="435" t="s">
        <v>4078</v>
      </c>
    </row>
    <row r="580" spans="1:6" ht="13.5">
      <c r="A580" s="435" t="s">
        <v>5182</v>
      </c>
      <c r="B580" s="435" t="s">
        <v>5183</v>
      </c>
      <c r="C580" s="435" t="s">
        <v>4195</v>
      </c>
      <c r="D580" s="435" t="s">
        <v>4076</v>
      </c>
      <c r="E580" s="435" t="s">
        <v>4077</v>
      </c>
      <c r="F580" s="435" t="s">
        <v>4078</v>
      </c>
    </row>
    <row r="581" spans="1:6" ht="13.5">
      <c r="A581" s="435" t="s">
        <v>5184</v>
      </c>
      <c r="B581" s="435" t="s">
        <v>5185</v>
      </c>
      <c r="C581" s="435" t="s">
        <v>4195</v>
      </c>
      <c r="D581" s="435" t="s">
        <v>4076</v>
      </c>
      <c r="E581" s="435" t="s">
        <v>4077</v>
      </c>
      <c r="F581" s="435" t="s">
        <v>4078</v>
      </c>
    </row>
    <row r="582" spans="1:6" ht="13.5">
      <c r="A582" s="435" t="s">
        <v>5186</v>
      </c>
      <c r="B582" s="435" t="s">
        <v>5187</v>
      </c>
      <c r="C582" s="435" t="s">
        <v>4195</v>
      </c>
      <c r="D582" s="435" t="s">
        <v>4076</v>
      </c>
      <c r="E582" s="435" t="s">
        <v>4077</v>
      </c>
      <c r="F582" s="435" t="s">
        <v>4078</v>
      </c>
    </row>
    <row r="583" spans="1:6" ht="13.5">
      <c r="A583" s="435" t="s">
        <v>5188</v>
      </c>
      <c r="B583" s="435" t="s">
        <v>5189</v>
      </c>
      <c r="C583" s="435" t="s">
        <v>4195</v>
      </c>
      <c r="D583" s="435" t="s">
        <v>4076</v>
      </c>
      <c r="E583" s="435" t="s">
        <v>4077</v>
      </c>
      <c r="F583" s="435" t="s">
        <v>4078</v>
      </c>
    </row>
    <row r="584" spans="1:6" ht="13.5">
      <c r="A584" s="435" t="s">
        <v>5190</v>
      </c>
      <c r="B584" s="435" t="s">
        <v>5191</v>
      </c>
      <c r="C584" s="435" t="s">
        <v>4195</v>
      </c>
      <c r="D584" s="435" t="s">
        <v>4076</v>
      </c>
      <c r="E584" s="435" t="s">
        <v>4077</v>
      </c>
      <c r="F584" s="435" t="s">
        <v>4078</v>
      </c>
    </row>
    <row r="585" spans="1:6" ht="13.5">
      <c r="A585" s="435" t="s">
        <v>5192</v>
      </c>
      <c r="B585" s="435" t="s">
        <v>5193</v>
      </c>
      <c r="C585" s="435" t="s">
        <v>4195</v>
      </c>
      <c r="D585" s="435" t="s">
        <v>4076</v>
      </c>
      <c r="E585" s="435" t="s">
        <v>4077</v>
      </c>
      <c r="F585" s="435" t="s">
        <v>4078</v>
      </c>
    </row>
    <row r="586" spans="1:6" ht="13.5">
      <c r="A586" s="435" t="s">
        <v>5194</v>
      </c>
      <c r="B586" s="435" t="s">
        <v>5195</v>
      </c>
      <c r="C586" s="435" t="s">
        <v>4195</v>
      </c>
      <c r="D586" s="435" t="s">
        <v>4076</v>
      </c>
      <c r="E586" s="435" t="s">
        <v>4077</v>
      </c>
      <c r="F586" s="435" t="s">
        <v>4078</v>
      </c>
    </row>
    <row r="587" spans="1:6" ht="13.5">
      <c r="A587" s="435" t="s">
        <v>5196</v>
      </c>
      <c r="B587" s="435" t="s">
        <v>5197</v>
      </c>
      <c r="C587" s="435" t="s">
        <v>4195</v>
      </c>
      <c r="D587" s="435" t="s">
        <v>4076</v>
      </c>
      <c r="E587" s="435" t="s">
        <v>4077</v>
      </c>
      <c r="F587" s="435" t="s">
        <v>4078</v>
      </c>
    </row>
    <row r="588" spans="1:6" ht="13.5">
      <c r="A588" s="435" t="s">
        <v>5198</v>
      </c>
      <c r="B588" s="435" t="s">
        <v>5199</v>
      </c>
      <c r="C588" s="435" t="s">
        <v>4195</v>
      </c>
      <c r="D588" s="435" t="s">
        <v>4076</v>
      </c>
      <c r="E588" s="435" t="s">
        <v>4077</v>
      </c>
      <c r="F588" s="435" t="s">
        <v>4078</v>
      </c>
    </row>
    <row r="589" spans="1:6" ht="13.5">
      <c r="A589" s="435" t="s">
        <v>5200</v>
      </c>
      <c r="B589" s="435" t="s">
        <v>5201</v>
      </c>
      <c r="C589" s="435" t="s">
        <v>4195</v>
      </c>
      <c r="D589" s="435" t="s">
        <v>4076</v>
      </c>
      <c r="E589" s="435" t="s">
        <v>4077</v>
      </c>
      <c r="F589" s="435" t="s">
        <v>4078</v>
      </c>
    </row>
    <row r="590" spans="1:6" ht="13.5">
      <c r="A590" s="435" t="s">
        <v>5202</v>
      </c>
      <c r="B590" s="435" t="s">
        <v>5203</v>
      </c>
      <c r="C590" s="435" t="s">
        <v>4195</v>
      </c>
      <c r="D590" s="435" t="s">
        <v>4076</v>
      </c>
      <c r="E590" s="435" t="s">
        <v>4077</v>
      </c>
      <c r="F590" s="435" t="s">
        <v>4078</v>
      </c>
    </row>
    <row r="591" spans="1:6" ht="13.5">
      <c r="A591" s="435" t="s">
        <v>5204</v>
      </c>
      <c r="B591" s="435" t="s">
        <v>5205</v>
      </c>
      <c r="C591" s="435" t="s">
        <v>4195</v>
      </c>
      <c r="D591" s="435" t="s">
        <v>4076</v>
      </c>
      <c r="E591" s="435" t="s">
        <v>4077</v>
      </c>
      <c r="F591" s="435" t="s">
        <v>4078</v>
      </c>
    </row>
    <row r="592" spans="1:6" ht="13.5">
      <c r="A592" s="435" t="s">
        <v>5206</v>
      </c>
      <c r="B592" s="435" t="s">
        <v>5207</v>
      </c>
      <c r="C592" s="435" t="s">
        <v>4195</v>
      </c>
      <c r="D592" s="435" t="s">
        <v>4161</v>
      </c>
      <c r="E592" s="435" t="s">
        <v>4077</v>
      </c>
      <c r="F592" s="435" t="s">
        <v>4078</v>
      </c>
    </row>
    <row r="593" spans="1:6" ht="13.5">
      <c r="A593" s="435" t="s">
        <v>5208</v>
      </c>
      <c r="B593" s="435" t="s">
        <v>5209</v>
      </c>
      <c r="C593" s="435" t="s">
        <v>4195</v>
      </c>
      <c r="D593" s="435" t="s">
        <v>4076</v>
      </c>
      <c r="E593" s="435" t="s">
        <v>4077</v>
      </c>
      <c r="F593" s="435" t="s">
        <v>4078</v>
      </c>
    </row>
    <row r="594" spans="1:6" ht="13.5">
      <c r="A594" s="435" t="s">
        <v>5210</v>
      </c>
      <c r="B594" s="435" t="s">
        <v>5211</v>
      </c>
      <c r="C594" s="435" t="s">
        <v>4195</v>
      </c>
      <c r="D594" s="435" t="s">
        <v>4076</v>
      </c>
      <c r="E594" s="435" t="s">
        <v>4077</v>
      </c>
      <c r="F594" s="435" t="s">
        <v>4078</v>
      </c>
    </row>
    <row r="595" spans="1:6" ht="13.5">
      <c r="A595" s="435" t="s">
        <v>5212</v>
      </c>
      <c r="B595" s="435" t="s">
        <v>5213</v>
      </c>
      <c r="C595" s="435" t="s">
        <v>4195</v>
      </c>
      <c r="D595" s="435" t="s">
        <v>4076</v>
      </c>
      <c r="E595" s="435" t="s">
        <v>4077</v>
      </c>
      <c r="F595" s="435" t="s">
        <v>4078</v>
      </c>
    </row>
    <row r="596" spans="1:6" ht="13.5">
      <c r="A596" s="435" t="s">
        <v>5214</v>
      </c>
      <c r="B596" s="435" t="s">
        <v>5215</v>
      </c>
      <c r="C596" s="435" t="s">
        <v>4195</v>
      </c>
      <c r="D596" s="435" t="s">
        <v>4076</v>
      </c>
      <c r="E596" s="435" t="s">
        <v>4077</v>
      </c>
      <c r="F596" s="435" t="s">
        <v>4078</v>
      </c>
    </row>
    <row r="597" spans="1:6" ht="13.5">
      <c r="A597" s="435" t="s">
        <v>5216</v>
      </c>
      <c r="B597" s="435" t="s">
        <v>5217</v>
      </c>
      <c r="C597" s="435" t="s">
        <v>4195</v>
      </c>
      <c r="D597" s="435" t="s">
        <v>4076</v>
      </c>
      <c r="E597" s="435" t="s">
        <v>4077</v>
      </c>
      <c r="F597" s="435" t="s">
        <v>4078</v>
      </c>
    </row>
    <row r="598" spans="1:6" ht="13.5">
      <c r="A598" s="435" t="s">
        <v>5218</v>
      </c>
      <c r="B598" s="435" t="s">
        <v>5219</v>
      </c>
      <c r="C598" s="435" t="s">
        <v>4195</v>
      </c>
      <c r="D598" s="435" t="s">
        <v>4076</v>
      </c>
      <c r="E598" s="435" t="s">
        <v>4077</v>
      </c>
      <c r="F598" s="435" t="s">
        <v>4078</v>
      </c>
    </row>
    <row r="599" spans="1:6" ht="13.5">
      <c r="A599" s="435" t="s">
        <v>5220</v>
      </c>
      <c r="B599" s="435" t="s">
        <v>5221</v>
      </c>
      <c r="C599" s="435" t="s">
        <v>4195</v>
      </c>
      <c r="D599" s="435" t="s">
        <v>4076</v>
      </c>
      <c r="E599" s="435" t="s">
        <v>4077</v>
      </c>
      <c r="F599" s="435" t="s">
        <v>4078</v>
      </c>
    </row>
    <row r="600" spans="1:6" ht="13.5">
      <c r="A600" s="435" t="s">
        <v>5222</v>
      </c>
      <c r="B600" s="435" t="s">
        <v>5223</v>
      </c>
      <c r="C600" s="435" t="s">
        <v>4195</v>
      </c>
      <c r="D600" s="435" t="s">
        <v>4076</v>
      </c>
      <c r="E600" s="435" t="s">
        <v>4077</v>
      </c>
      <c r="F600" s="435" t="s">
        <v>4078</v>
      </c>
    </row>
    <row r="601" spans="1:6" ht="13.5">
      <c r="A601" s="435" t="s">
        <v>5224</v>
      </c>
      <c r="B601" s="435" t="s">
        <v>5225</v>
      </c>
      <c r="C601" s="435" t="s">
        <v>4195</v>
      </c>
      <c r="D601" s="435" t="s">
        <v>4076</v>
      </c>
      <c r="E601" s="435" t="s">
        <v>4077</v>
      </c>
      <c r="F601" s="435" t="s">
        <v>4078</v>
      </c>
    </row>
    <row r="602" spans="1:6" ht="13.5">
      <c r="A602" s="435" t="s">
        <v>5226</v>
      </c>
      <c r="B602" s="435" t="s">
        <v>5227</v>
      </c>
      <c r="C602" s="435" t="s">
        <v>4195</v>
      </c>
      <c r="D602" s="435" t="s">
        <v>4076</v>
      </c>
      <c r="E602" s="435" t="s">
        <v>4077</v>
      </c>
      <c r="F602" s="435" t="s">
        <v>4078</v>
      </c>
    </row>
    <row r="603" spans="1:6" ht="13.5">
      <c r="A603" s="435" t="s">
        <v>5228</v>
      </c>
      <c r="B603" s="435" t="s">
        <v>5229</v>
      </c>
      <c r="C603" s="435" t="s">
        <v>4195</v>
      </c>
      <c r="D603" s="435" t="s">
        <v>4076</v>
      </c>
      <c r="E603" s="435" t="s">
        <v>4077</v>
      </c>
      <c r="F603" s="435" t="s">
        <v>4078</v>
      </c>
    </row>
    <row r="604" spans="1:6" ht="13.5">
      <c r="A604" s="435" t="s">
        <v>5230</v>
      </c>
      <c r="B604" s="435" t="s">
        <v>5231</v>
      </c>
      <c r="C604" s="435" t="s">
        <v>4195</v>
      </c>
      <c r="D604" s="435" t="s">
        <v>4076</v>
      </c>
      <c r="E604" s="435" t="s">
        <v>4077</v>
      </c>
      <c r="F604" s="435" t="s">
        <v>4078</v>
      </c>
    </row>
    <row r="605" spans="1:6" ht="13.5">
      <c r="A605" s="435" t="s">
        <v>5232</v>
      </c>
      <c r="B605" s="435" t="s">
        <v>5233</v>
      </c>
      <c r="C605" s="435" t="s">
        <v>4195</v>
      </c>
      <c r="D605" s="435" t="s">
        <v>4076</v>
      </c>
      <c r="E605" s="435" t="s">
        <v>4077</v>
      </c>
      <c r="F605" s="435" t="s">
        <v>4078</v>
      </c>
    </row>
    <row r="606" spans="1:6" ht="13.5">
      <c r="A606" s="435" t="s">
        <v>5234</v>
      </c>
      <c r="B606" s="435" t="s">
        <v>5235</v>
      </c>
      <c r="C606" s="435" t="s">
        <v>4195</v>
      </c>
      <c r="D606" s="435" t="s">
        <v>4076</v>
      </c>
      <c r="E606" s="435" t="s">
        <v>4077</v>
      </c>
      <c r="F606" s="435" t="s">
        <v>4078</v>
      </c>
    </row>
    <row r="607" spans="1:6" ht="13.5">
      <c r="A607" s="435" t="s">
        <v>5236</v>
      </c>
      <c r="B607" s="435" t="s">
        <v>5237</v>
      </c>
      <c r="C607" s="435" t="s">
        <v>4195</v>
      </c>
      <c r="D607" s="435" t="s">
        <v>4076</v>
      </c>
      <c r="E607" s="435" t="s">
        <v>4077</v>
      </c>
      <c r="F607" s="435" t="s">
        <v>4078</v>
      </c>
    </row>
    <row r="608" spans="1:6" ht="13.5">
      <c r="A608" s="435" t="s">
        <v>5238</v>
      </c>
      <c r="B608" s="435" t="s">
        <v>5239</v>
      </c>
      <c r="C608" s="435" t="s">
        <v>4195</v>
      </c>
      <c r="D608" s="435" t="s">
        <v>4076</v>
      </c>
      <c r="E608" s="435" t="s">
        <v>4077</v>
      </c>
      <c r="F608" s="435" t="s">
        <v>4078</v>
      </c>
    </row>
    <row r="609" spans="1:6" ht="13.5">
      <c r="A609" s="435" t="s">
        <v>5240</v>
      </c>
      <c r="B609" s="435" t="s">
        <v>5241</v>
      </c>
      <c r="C609" s="435" t="s">
        <v>4195</v>
      </c>
      <c r="D609" s="435" t="s">
        <v>4076</v>
      </c>
      <c r="E609" s="435" t="s">
        <v>4077</v>
      </c>
      <c r="F609" s="435" t="s">
        <v>4078</v>
      </c>
    </row>
    <row r="610" spans="1:6" ht="13.5">
      <c r="A610" s="435" t="s">
        <v>5242</v>
      </c>
      <c r="B610" s="435" t="s">
        <v>5243</v>
      </c>
      <c r="C610" s="435" t="s">
        <v>4195</v>
      </c>
      <c r="D610" s="435" t="s">
        <v>4076</v>
      </c>
      <c r="E610" s="435" t="s">
        <v>4077</v>
      </c>
      <c r="F610" s="435" t="s">
        <v>4078</v>
      </c>
    </row>
    <row r="611" spans="1:6" ht="13.5">
      <c r="A611" s="435" t="s">
        <v>5244</v>
      </c>
      <c r="B611" s="435" t="s">
        <v>5245</v>
      </c>
      <c r="C611" s="435" t="s">
        <v>4195</v>
      </c>
      <c r="D611" s="435" t="s">
        <v>4076</v>
      </c>
      <c r="E611" s="435" t="s">
        <v>4077</v>
      </c>
      <c r="F611" s="435" t="s">
        <v>4078</v>
      </c>
    </row>
    <row r="612" spans="1:6" ht="13.5">
      <c r="A612" s="435" t="s">
        <v>5246</v>
      </c>
      <c r="B612" s="435" t="s">
        <v>5247</v>
      </c>
      <c r="C612" s="435" t="s">
        <v>4195</v>
      </c>
      <c r="D612" s="435" t="s">
        <v>4076</v>
      </c>
      <c r="E612" s="435" t="s">
        <v>4077</v>
      </c>
      <c r="F612" s="435" t="s">
        <v>4078</v>
      </c>
    </row>
    <row r="613" spans="1:6" ht="13.5">
      <c r="A613" s="435" t="s">
        <v>5248</v>
      </c>
      <c r="B613" s="435" t="s">
        <v>5249</v>
      </c>
      <c r="C613" s="435" t="s">
        <v>4195</v>
      </c>
      <c r="D613" s="435" t="s">
        <v>4076</v>
      </c>
      <c r="E613" s="435" t="s">
        <v>4077</v>
      </c>
      <c r="F613" s="435" t="s">
        <v>4078</v>
      </c>
    </row>
    <row r="614" spans="1:6" ht="13.5">
      <c r="A614" s="435" t="s">
        <v>5250</v>
      </c>
      <c r="B614" s="435" t="s">
        <v>5251</v>
      </c>
      <c r="C614" s="435" t="s">
        <v>4195</v>
      </c>
      <c r="D614" s="435" t="s">
        <v>4076</v>
      </c>
      <c r="E614" s="435" t="s">
        <v>4077</v>
      </c>
      <c r="F614" s="435" t="s">
        <v>4078</v>
      </c>
    </row>
    <row r="615" spans="1:6" ht="13.5">
      <c r="A615" s="435" t="s">
        <v>5252</v>
      </c>
      <c r="B615" s="435" t="s">
        <v>5253</v>
      </c>
      <c r="C615" s="435" t="s">
        <v>4195</v>
      </c>
      <c r="D615" s="435" t="s">
        <v>4161</v>
      </c>
      <c r="E615" s="435" t="s">
        <v>4077</v>
      </c>
      <c r="F615" s="435" t="s">
        <v>4078</v>
      </c>
    </row>
    <row r="616" spans="1:6" ht="13.5">
      <c r="A616" s="435" t="s">
        <v>5254</v>
      </c>
      <c r="B616" s="435" t="s">
        <v>5255</v>
      </c>
      <c r="C616" s="435" t="s">
        <v>4195</v>
      </c>
      <c r="D616" s="435" t="s">
        <v>4076</v>
      </c>
      <c r="E616" s="435" t="s">
        <v>4077</v>
      </c>
      <c r="F616" s="435" t="s">
        <v>4078</v>
      </c>
    </row>
    <row r="617" spans="1:6" ht="13.5">
      <c r="A617" s="435" t="s">
        <v>5256</v>
      </c>
      <c r="B617" s="435" t="s">
        <v>5257</v>
      </c>
      <c r="C617" s="435" t="s">
        <v>4195</v>
      </c>
      <c r="D617" s="435" t="s">
        <v>4076</v>
      </c>
      <c r="E617" s="435" t="s">
        <v>4077</v>
      </c>
      <c r="F617" s="435" t="s">
        <v>4078</v>
      </c>
    </row>
    <row r="618" spans="1:6" ht="13.5">
      <c r="A618" s="435" t="s">
        <v>5258</v>
      </c>
      <c r="B618" s="435" t="s">
        <v>5259</v>
      </c>
      <c r="C618" s="435" t="s">
        <v>4195</v>
      </c>
      <c r="D618" s="435" t="s">
        <v>4076</v>
      </c>
      <c r="E618" s="435" t="s">
        <v>4077</v>
      </c>
      <c r="F618" s="435" t="s">
        <v>4078</v>
      </c>
    </row>
    <row r="619" spans="1:6" ht="13.5">
      <c r="A619" s="435" t="s">
        <v>5260</v>
      </c>
      <c r="B619" s="435" t="s">
        <v>672</v>
      </c>
      <c r="C619" s="435" t="s">
        <v>4195</v>
      </c>
      <c r="D619" s="435" t="s">
        <v>4076</v>
      </c>
      <c r="E619" s="435" t="s">
        <v>4077</v>
      </c>
      <c r="F619" s="435" t="s">
        <v>4078</v>
      </c>
    </row>
    <row r="620" spans="1:6" ht="13.5">
      <c r="A620" s="435" t="s">
        <v>5261</v>
      </c>
      <c r="B620" s="435" t="s">
        <v>5262</v>
      </c>
      <c r="C620" s="435" t="s">
        <v>4195</v>
      </c>
      <c r="D620" s="435" t="s">
        <v>4076</v>
      </c>
      <c r="E620" s="435" t="s">
        <v>4077</v>
      </c>
      <c r="F620" s="435" t="s">
        <v>4078</v>
      </c>
    </row>
    <row r="621" spans="1:6" ht="13.5">
      <c r="A621" s="435" t="s">
        <v>5263</v>
      </c>
      <c r="B621" s="435" t="s">
        <v>5264</v>
      </c>
      <c r="C621" s="435" t="s">
        <v>4195</v>
      </c>
      <c r="D621" s="435" t="s">
        <v>4076</v>
      </c>
      <c r="E621" s="435" t="s">
        <v>4077</v>
      </c>
      <c r="F621" s="435" t="s">
        <v>4078</v>
      </c>
    </row>
    <row r="622" spans="1:6" ht="13.5">
      <c r="A622" s="435" t="s">
        <v>5265</v>
      </c>
      <c r="B622" s="435" t="s">
        <v>5266</v>
      </c>
      <c r="C622" s="435" t="s">
        <v>4195</v>
      </c>
      <c r="D622" s="435" t="s">
        <v>4076</v>
      </c>
      <c r="E622" s="435" t="s">
        <v>4077</v>
      </c>
      <c r="F622" s="435" t="s">
        <v>4078</v>
      </c>
    </row>
    <row r="623" spans="1:6" ht="13.5">
      <c r="A623" s="435" t="s">
        <v>5267</v>
      </c>
      <c r="B623" s="435" t="s">
        <v>5268</v>
      </c>
      <c r="C623" s="435" t="s">
        <v>4195</v>
      </c>
      <c r="D623" s="435" t="s">
        <v>4076</v>
      </c>
      <c r="E623" s="435" t="s">
        <v>4077</v>
      </c>
      <c r="F623" s="435" t="s">
        <v>4078</v>
      </c>
    </row>
    <row r="624" spans="1:6" ht="13.5">
      <c r="A624" s="435" t="s">
        <v>5269</v>
      </c>
      <c r="B624" s="435" t="s">
        <v>5270</v>
      </c>
      <c r="C624" s="435" t="s">
        <v>4195</v>
      </c>
      <c r="D624" s="435" t="s">
        <v>4076</v>
      </c>
      <c r="E624" s="435" t="s">
        <v>4077</v>
      </c>
      <c r="F624" s="435" t="s">
        <v>4078</v>
      </c>
    </row>
    <row r="625" spans="1:6" ht="13.5">
      <c r="A625" s="435" t="s">
        <v>5271</v>
      </c>
      <c r="B625" s="435" t="s">
        <v>5272</v>
      </c>
      <c r="C625" s="435" t="s">
        <v>4195</v>
      </c>
      <c r="D625" s="435" t="s">
        <v>4076</v>
      </c>
      <c r="E625" s="435" t="s">
        <v>4077</v>
      </c>
      <c r="F625" s="435" t="s">
        <v>4078</v>
      </c>
    </row>
    <row r="626" spans="1:6" ht="13.5">
      <c r="A626" s="435" t="s">
        <v>5273</v>
      </c>
      <c r="B626" s="435" t="s">
        <v>5274</v>
      </c>
      <c r="C626" s="435" t="s">
        <v>4195</v>
      </c>
      <c r="D626" s="435" t="s">
        <v>4076</v>
      </c>
      <c r="E626" s="435" t="s">
        <v>4077</v>
      </c>
      <c r="F626" s="435" t="s">
        <v>4078</v>
      </c>
    </row>
    <row r="627" spans="1:6" ht="13.5">
      <c r="A627" s="435" t="s">
        <v>5275</v>
      </c>
      <c r="B627" s="435" t="s">
        <v>5276</v>
      </c>
      <c r="C627" s="435" t="s">
        <v>4195</v>
      </c>
      <c r="D627" s="435" t="s">
        <v>4076</v>
      </c>
      <c r="E627" s="435" t="s">
        <v>4077</v>
      </c>
      <c r="F627" s="435" t="s">
        <v>4078</v>
      </c>
    </row>
    <row r="628" spans="1:6" ht="13.5">
      <c r="A628" s="435" t="s">
        <v>5277</v>
      </c>
      <c r="B628" s="435" t="s">
        <v>5278</v>
      </c>
      <c r="C628" s="435" t="s">
        <v>4195</v>
      </c>
      <c r="D628" s="435" t="s">
        <v>4076</v>
      </c>
      <c r="E628" s="435" t="s">
        <v>4077</v>
      </c>
      <c r="F628" s="435" t="s">
        <v>4078</v>
      </c>
    </row>
    <row r="629" spans="1:6" ht="13.5">
      <c r="A629" s="435" t="s">
        <v>773</v>
      </c>
      <c r="B629" s="435" t="s">
        <v>5279</v>
      </c>
      <c r="C629" s="435" t="s">
        <v>4195</v>
      </c>
      <c r="D629" s="435" t="s">
        <v>4076</v>
      </c>
      <c r="E629" s="435" t="s">
        <v>4077</v>
      </c>
      <c r="F629" s="435" t="s">
        <v>4078</v>
      </c>
    </row>
    <row r="630" spans="1:6" ht="13.5">
      <c r="A630" s="435" t="s">
        <v>5280</v>
      </c>
      <c r="B630" s="435" t="s">
        <v>5281</v>
      </c>
      <c r="C630" s="435" t="s">
        <v>4195</v>
      </c>
      <c r="D630" s="435" t="s">
        <v>4076</v>
      </c>
      <c r="E630" s="435" t="s">
        <v>4077</v>
      </c>
      <c r="F630" s="435" t="s">
        <v>4078</v>
      </c>
    </row>
    <row r="631" spans="1:6" ht="13.5">
      <c r="A631" s="435" t="s">
        <v>5282</v>
      </c>
      <c r="B631" s="435" t="s">
        <v>5283</v>
      </c>
      <c r="C631" s="435" t="s">
        <v>4195</v>
      </c>
      <c r="D631" s="435" t="s">
        <v>4076</v>
      </c>
      <c r="E631" s="435" t="s">
        <v>4077</v>
      </c>
      <c r="F631" s="435" t="s">
        <v>4078</v>
      </c>
    </row>
    <row r="632" spans="1:6" ht="13.5">
      <c r="A632" s="435" t="s">
        <v>5284</v>
      </c>
      <c r="B632" s="435" t="s">
        <v>5285</v>
      </c>
      <c r="C632" s="435" t="s">
        <v>4195</v>
      </c>
      <c r="D632" s="435" t="s">
        <v>4076</v>
      </c>
      <c r="E632" s="435" t="s">
        <v>4077</v>
      </c>
      <c r="F632" s="435" t="s">
        <v>4078</v>
      </c>
    </row>
    <row r="633" spans="1:6" ht="13.5">
      <c r="A633" s="435" t="s">
        <v>5286</v>
      </c>
      <c r="B633" s="435" t="s">
        <v>5287</v>
      </c>
      <c r="C633" s="435" t="s">
        <v>4195</v>
      </c>
      <c r="D633" s="435" t="s">
        <v>4076</v>
      </c>
      <c r="E633" s="435" t="s">
        <v>4077</v>
      </c>
      <c r="F633" s="435" t="s">
        <v>4078</v>
      </c>
    </row>
    <row r="634" spans="1:6" ht="13.5">
      <c r="A634" s="435" t="s">
        <v>5288</v>
      </c>
      <c r="B634" s="435" t="s">
        <v>5289</v>
      </c>
      <c r="C634" s="435" t="s">
        <v>4195</v>
      </c>
      <c r="D634" s="435" t="s">
        <v>4076</v>
      </c>
      <c r="E634" s="435" t="s">
        <v>4077</v>
      </c>
      <c r="F634" s="435" t="s">
        <v>4078</v>
      </c>
    </row>
    <row r="635" spans="1:6" ht="13.5">
      <c r="A635" s="435" t="s">
        <v>5290</v>
      </c>
      <c r="B635" s="435" t="s">
        <v>5291</v>
      </c>
      <c r="C635" s="435" t="s">
        <v>4195</v>
      </c>
      <c r="D635" s="435" t="s">
        <v>4076</v>
      </c>
      <c r="E635" s="435" t="s">
        <v>4077</v>
      </c>
      <c r="F635" s="435" t="s">
        <v>4078</v>
      </c>
    </row>
    <row r="636" spans="1:6" ht="13.5">
      <c r="A636" s="435" t="s">
        <v>707</v>
      </c>
      <c r="B636" s="435" t="s">
        <v>5292</v>
      </c>
      <c r="C636" s="435" t="s">
        <v>4195</v>
      </c>
      <c r="D636" s="435" t="s">
        <v>4076</v>
      </c>
      <c r="E636" s="435" t="s">
        <v>4077</v>
      </c>
      <c r="F636" s="435" t="s">
        <v>4078</v>
      </c>
    </row>
    <row r="637" spans="1:6" ht="13.5">
      <c r="A637" s="435" t="s">
        <v>5293</v>
      </c>
      <c r="B637" s="435" t="s">
        <v>5294</v>
      </c>
      <c r="C637" s="435" t="s">
        <v>4195</v>
      </c>
      <c r="D637" s="435" t="s">
        <v>4076</v>
      </c>
      <c r="E637" s="435" t="s">
        <v>4077</v>
      </c>
      <c r="F637" s="435" t="s">
        <v>4078</v>
      </c>
    </row>
    <row r="638" spans="1:6" ht="13.5">
      <c r="A638" s="435" t="s">
        <v>5295</v>
      </c>
      <c r="B638" s="435" t="s">
        <v>5296</v>
      </c>
      <c r="C638" s="435" t="s">
        <v>4195</v>
      </c>
      <c r="D638" s="435" t="s">
        <v>4076</v>
      </c>
      <c r="E638" s="435" t="s">
        <v>4077</v>
      </c>
      <c r="F638" s="435" t="s">
        <v>4078</v>
      </c>
    </row>
    <row r="639" spans="1:6" ht="13.5">
      <c r="A639" s="435" t="s">
        <v>5297</v>
      </c>
      <c r="B639" s="435" t="s">
        <v>5298</v>
      </c>
      <c r="C639" s="435" t="s">
        <v>4195</v>
      </c>
      <c r="D639" s="435" t="s">
        <v>4076</v>
      </c>
      <c r="E639" s="435" t="s">
        <v>4077</v>
      </c>
      <c r="F639" s="435" t="s">
        <v>4078</v>
      </c>
    </row>
    <row r="640" spans="1:6" ht="13.5">
      <c r="A640" s="435" t="s">
        <v>5299</v>
      </c>
      <c r="B640" s="435" t="s">
        <v>5300</v>
      </c>
      <c r="C640" s="435" t="s">
        <v>4195</v>
      </c>
      <c r="D640" s="435" t="s">
        <v>4076</v>
      </c>
      <c r="E640" s="435" t="s">
        <v>4077</v>
      </c>
      <c r="F640" s="435" t="s">
        <v>4078</v>
      </c>
    </row>
    <row r="641" spans="1:6" ht="13.5">
      <c r="A641" s="435" t="s">
        <v>665</v>
      </c>
      <c r="B641" s="435" t="s">
        <v>5301</v>
      </c>
      <c r="C641" s="435" t="s">
        <v>4195</v>
      </c>
      <c r="D641" s="435" t="s">
        <v>4076</v>
      </c>
      <c r="E641" s="435" t="s">
        <v>4077</v>
      </c>
      <c r="F641" s="435" t="s">
        <v>4078</v>
      </c>
    </row>
    <row r="642" spans="1:6" ht="13.5">
      <c r="A642" s="435" t="s">
        <v>5302</v>
      </c>
      <c r="B642" s="435" t="s">
        <v>5303</v>
      </c>
      <c r="C642" s="435" t="s">
        <v>4195</v>
      </c>
      <c r="D642" s="435" t="s">
        <v>4076</v>
      </c>
      <c r="E642" s="435" t="s">
        <v>4077</v>
      </c>
      <c r="F642" s="435" t="s">
        <v>4078</v>
      </c>
    </row>
    <row r="643" spans="1:6" ht="13.5">
      <c r="A643" s="435" t="s">
        <v>5304</v>
      </c>
      <c r="B643" s="435" t="s">
        <v>5305</v>
      </c>
      <c r="C643" s="435" t="s">
        <v>4195</v>
      </c>
      <c r="D643" s="435" t="s">
        <v>4076</v>
      </c>
      <c r="E643" s="435" t="s">
        <v>4077</v>
      </c>
      <c r="F643" s="435" t="s">
        <v>4078</v>
      </c>
    </row>
    <row r="644" spans="1:6" ht="13.5">
      <c r="A644" s="435" t="s">
        <v>5306</v>
      </c>
      <c r="B644" s="435" t="s">
        <v>5307</v>
      </c>
      <c r="C644" s="435" t="s">
        <v>4195</v>
      </c>
      <c r="D644" s="435" t="s">
        <v>4076</v>
      </c>
      <c r="E644" s="435" t="s">
        <v>4077</v>
      </c>
      <c r="F644" s="435" t="s">
        <v>4078</v>
      </c>
    </row>
    <row r="645" spans="1:6" ht="13.5">
      <c r="A645" s="435" t="s">
        <v>5308</v>
      </c>
      <c r="B645" s="435" t="s">
        <v>5309</v>
      </c>
      <c r="C645" s="435" t="s">
        <v>4195</v>
      </c>
      <c r="D645" s="435" t="s">
        <v>4076</v>
      </c>
      <c r="E645" s="435" t="s">
        <v>4077</v>
      </c>
      <c r="F645" s="435" t="s">
        <v>4078</v>
      </c>
    </row>
    <row r="646" spans="1:6" ht="13.5">
      <c r="A646" s="435" t="s">
        <v>5310</v>
      </c>
      <c r="B646" s="435" t="s">
        <v>5311</v>
      </c>
      <c r="C646" s="435" t="s">
        <v>4195</v>
      </c>
      <c r="D646" s="435" t="s">
        <v>4076</v>
      </c>
      <c r="E646" s="435" t="s">
        <v>4077</v>
      </c>
      <c r="F646" s="435" t="s">
        <v>4078</v>
      </c>
    </row>
    <row r="647" spans="1:6" ht="13.5">
      <c r="A647" s="435" t="s">
        <v>5312</v>
      </c>
      <c r="B647" s="435" t="s">
        <v>5313</v>
      </c>
      <c r="C647" s="435" t="s">
        <v>4195</v>
      </c>
      <c r="D647" s="435" t="s">
        <v>4076</v>
      </c>
      <c r="E647" s="435" t="s">
        <v>4077</v>
      </c>
      <c r="F647" s="435" t="s">
        <v>4078</v>
      </c>
    </row>
    <row r="648" spans="1:6" ht="13.5">
      <c r="A648" s="435" t="s">
        <v>5314</v>
      </c>
      <c r="B648" s="435" t="s">
        <v>5315</v>
      </c>
      <c r="C648" s="435" t="s">
        <v>4195</v>
      </c>
      <c r="D648" s="435" t="s">
        <v>4076</v>
      </c>
      <c r="E648" s="435" t="s">
        <v>4077</v>
      </c>
      <c r="F648" s="435" t="s">
        <v>4078</v>
      </c>
    </row>
    <row r="649" spans="1:6" ht="13.5">
      <c r="A649" s="435" t="s">
        <v>5316</v>
      </c>
      <c r="B649" s="435" t="s">
        <v>5317</v>
      </c>
      <c r="C649" s="435" t="s">
        <v>4195</v>
      </c>
      <c r="D649" s="435" t="s">
        <v>4076</v>
      </c>
      <c r="E649" s="435" t="s">
        <v>4077</v>
      </c>
      <c r="F649" s="435" t="s">
        <v>4078</v>
      </c>
    </row>
    <row r="650" spans="1:6" ht="13.5">
      <c r="A650" s="435" t="s">
        <v>5318</v>
      </c>
      <c r="B650" s="435" t="s">
        <v>5319</v>
      </c>
      <c r="C650" s="435" t="s">
        <v>4195</v>
      </c>
      <c r="D650" s="435" t="s">
        <v>4076</v>
      </c>
      <c r="E650" s="435" t="s">
        <v>4077</v>
      </c>
      <c r="F650" s="435" t="s">
        <v>4078</v>
      </c>
    </row>
    <row r="651" spans="1:6" ht="13.5">
      <c r="A651" s="435" t="s">
        <v>5320</v>
      </c>
      <c r="B651" s="435" t="s">
        <v>5321</v>
      </c>
      <c r="C651" s="435" t="s">
        <v>4195</v>
      </c>
      <c r="D651" s="435" t="s">
        <v>4076</v>
      </c>
      <c r="E651" s="435" t="s">
        <v>4077</v>
      </c>
      <c r="F651" s="435" t="s">
        <v>4078</v>
      </c>
    </row>
    <row r="652" spans="1:6" ht="13.5">
      <c r="A652" s="435" t="s">
        <v>5322</v>
      </c>
      <c r="B652" s="435" t="s">
        <v>5323</v>
      </c>
      <c r="C652" s="435" t="s">
        <v>4195</v>
      </c>
      <c r="D652" s="435" t="s">
        <v>4076</v>
      </c>
      <c r="E652" s="435" t="s">
        <v>4077</v>
      </c>
      <c r="F652" s="435" t="s">
        <v>4078</v>
      </c>
    </row>
    <row r="653" spans="1:6" ht="13.5">
      <c r="A653" s="435" t="s">
        <v>5324</v>
      </c>
      <c r="B653" s="435" t="s">
        <v>5325</v>
      </c>
      <c r="C653" s="435" t="s">
        <v>4195</v>
      </c>
      <c r="D653" s="435" t="s">
        <v>4076</v>
      </c>
      <c r="E653" s="435" t="s">
        <v>4077</v>
      </c>
      <c r="F653" s="435" t="s">
        <v>4078</v>
      </c>
    </row>
    <row r="654" spans="1:6" ht="13.5">
      <c r="A654" s="435" t="s">
        <v>5326</v>
      </c>
      <c r="B654" s="435" t="s">
        <v>5327</v>
      </c>
      <c r="C654" s="435" t="s">
        <v>4195</v>
      </c>
      <c r="D654" s="435" t="s">
        <v>4076</v>
      </c>
      <c r="E654" s="435" t="s">
        <v>4077</v>
      </c>
      <c r="F654" s="435" t="s">
        <v>4078</v>
      </c>
    </row>
    <row r="655" spans="1:6" ht="13.5">
      <c r="A655" s="435" t="s">
        <v>5328</v>
      </c>
      <c r="B655" s="435" t="s">
        <v>5329</v>
      </c>
      <c r="C655" s="435" t="s">
        <v>4195</v>
      </c>
      <c r="D655" s="435" t="s">
        <v>4076</v>
      </c>
      <c r="E655" s="435" t="s">
        <v>4077</v>
      </c>
      <c r="F655" s="435" t="s">
        <v>4078</v>
      </c>
    </row>
    <row r="656" spans="1:6" ht="13.5">
      <c r="A656" s="435" t="s">
        <v>5330</v>
      </c>
      <c r="B656" s="435" t="s">
        <v>5331</v>
      </c>
      <c r="C656" s="435" t="s">
        <v>4195</v>
      </c>
      <c r="D656" s="435" t="s">
        <v>4076</v>
      </c>
      <c r="E656" s="435" t="s">
        <v>4077</v>
      </c>
      <c r="F656" s="435" t="s">
        <v>4078</v>
      </c>
    </row>
    <row r="657" spans="1:6" ht="13.5">
      <c r="A657" s="435" t="s">
        <v>5332</v>
      </c>
      <c r="B657" s="435" t="s">
        <v>5333</v>
      </c>
      <c r="C657" s="435" t="s">
        <v>4195</v>
      </c>
      <c r="D657" s="435" t="s">
        <v>4076</v>
      </c>
      <c r="E657" s="435" t="s">
        <v>4077</v>
      </c>
      <c r="F657" s="435" t="s">
        <v>4078</v>
      </c>
    </row>
    <row r="658" spans="1:6" ht="13.5">
      <c r="A658" s="435" t="s">
        <v>5334</v>
      </c>
      <c r="B658" s="435" t="s">
        <v>5335</v>
      </c>
      <c r="C658" s="435" t="s">
        <v>4195</v>
      </c>
      <c r="D658" s="435" t="s">
        <v>4076</v>
      </c>
      <c r="E658" s="435" t="s">
        <v>4077</v>
      </c>
      <c r="F658" s="435" t="s">
        <v>4078</v>
      </c>
    </row>
    <row r="659" spans="1:6" ht="13.5">
      <c r="A659" s="435" t="s">
        <v>765</v>
      </c>
      <c r="B659" s="435" t="s">
        <v>5336</v>
      </c>
      <c r="C659" s="435" t="s">
        <v>4195</v>
      </c>
      <c r="D659" s="435" t="s">
        <v>4076</v>
      </c>
      <c r="E659" s="435" t="s">
        <v>4077</v>
      </c>
      <c r="F659" s="435" t="s">
        <v>4078</v>
      </c>
    </row>
    <row r="660" spans="1:6" ht="13.5">
      <c r="A660" s="435" t="s">
        <v>5337</v>
      </c>
      <c r="B660" s="435" t="s">
        <v>5338</v>
      </c>
      <c r="C660" s="435" t="s">
        <v>4195</v>
      </c>
      <c r="D660" s="435" t="s">
        <v>4076</v>
      </c>
      <c r="E660" s="435" t="s">
        <v>4077</v>
      </c>
      <c r="F660" s="435" t="s">
        <v>4078</v>
      </c>
    </row>
    <row r="661" spans="1:6" ht="13.5">
      <c r="A661" s="435" t="s">
        <v>5339</v>
      </c>
      <c r="B661" s="435" t="s">
        <v>5340</v>
      </c>
      <c r="C661" s="435" t="s">
        <v>4195</v>
      </c>
      <c r="D661" s="435" t="s">
        <v>4076</v>
      </c>
      <c r="E661" s="435" t="s">
        <v>4077</v>
      </c>
      <c r="F661" s="435" t="s">
        <v>4078</v>
      </c>
    </row>
    <row r="662" spans="1:6" ht="13.5">
      <c r="A662" s="435" t="s">
        <v>5341</v>
      </c>
      <c r="B662" s="435" t="s">
        <v>5342</v>
      </c>
      <c r="C662" s="435" t="s">
        <v>4195</v>
      </c>
      <c r="D662" s="435" t="s">
        <v>4076</v>
      </c>
      <c r="E662" s="435" t="s">
        <v>4077</v>
      </c>
      <c r="F662" s="435" t="s">
        <v>4078</v>
      </c>
    </row>
    <row r="663" spans="1:6" ht="13.5">
      <c r="A663" s="435" t="s">
        <v>5343</v>
      </c>
      <c r="B663" s="435" t="s">
        <v>5344</v>
      </c>
      <c r="C663" s="435" t="s">
        <v>4195</v>
      </c>
      <c r="D663" s="435" t="s">
        <v>4076</v>
      </c>
      <c r="E663" s="435" t="s">
        <v>4077</v>
      </c>
      <c r="F663" s="435" t="s">
        <v>4078</v>
      </c>
    </row>
    <row r="664" spans="1:6" ht="13.5">
      <c r="A664" s="435" t="s">
        <v>5345</v>
      </c>
      <c r="B664" s="435" t="s">
        <v>5346</v>
      </c>
      <c r="C664" s="435" t="s">
        <v>4195</v>
      </c>
      <c r="D664" s="435" t="s">
        <v>4076</v>
      </c>
      <c r="E664" s="435" t="s">
        <v>4077</v>
      </c>
      <c r="F664" s="435" t="s">
        <v>4078</v>
      </c>
    </row>
    <row r="665" spans="1:6" ht="13.5">
      <c r="A665" s="435" t="s">
        <v>5347</v>
      </c>
      <c r="B665" s="435" t="s">
        <v>5348</v>
      </c>
      <c r="C665" s="435" t="s">
        <v>4195</v>
      </c>
      <c r="D665" s="435" t="s">
        <v>4076</v>
      </c>
      <c r="E665" s="435" t="s">
        <v>4077</v>
      </c>
      <c r="F665" s="435" t="s">
        <v>4078</v>
      </c>
    </row>
    <row r="666" spans="1:6" ht="13.5">
      <c r="A666" s="435" t="s">
        <v>678</v>
      </c>
      <c r="B666" s="435" t="s">
        <v>5349</v>
      </c>
      <c r="C666" s="435" t="s">
        <v>4195</v>
      </c>
      <c r="D666" s="435" t="s">
        <v>4076</v>
      </c>
      <c r="E666" s="435" t="s">
        <v>4077</v>
      </c>
      <c r="F666" s="435" t="s">
        <v>4078</v>
      </c>
    </row>
    <row r="667" spans="1:6" ht="13.5">
      <c r="A667" s="435" t="s">
        <v>5350</v>
      </c>
      <c r="B667" s="435" t="s">
        <v>5351</v>
      </c>
      <c r="C667" s="435" t="s">
        <v>4195</v>
      </c>
      <c r="D667" s="435" t="s">
        <v>4076</v>
      </c>
      <c r="E667" s="435" t="s">
        <v>4077</v>
      </c>
      <c r="F667" s="435" t="s">
        <v>4078</v>
      </c>
    </row>
    <row r="668" spans="1:6" ht="13.5">
      <c r="A668" s="435" t="s">
        <v>699</v>
      </c>
      <c r="B668" s="435" t="s">
        <v>5352</v>
      </c>
      <c r="C668" s="435" t="s">
        <v>4195</v>
      </c>
      <c r="D668" s="435" t="s">
        <v>4076</v>
      </c>
      <c r="E668" s="435" t="s">
        <v>4077</v>
      </c>
      <c r="F668" s="435" t="s">
        <v>4078</v>
      </c>
    </row>
    <row r="669" spans="1:6" ht="13.5">
      <c r="A669" s="435" t="s">
        <v>5353</v>
      </c>
      <c r="B669" s="435" t="s">
        <v>5354</v>
      </c>
      <c r="C669" s="435" t="s">
        <v>4195</v>
      </c>
      <c r="D669" s="435" t="s">
        <v>4076</v>
      </c>
      <c r="E669" s="435" t="s">
        <v>4077</v>
      </c>
      <c r="F669" s="435" t="s">
        <v>4078</v>
      </c>
    </row>
    <row r="670" spans="1:6" ht="13.5">
      <c r="A670" s="435" t="s">
        <v>5355</v>
      </c>
      <c r="B670" s="435" t="s">
        <v>5356</v>
      </c>
      <c r="C670" s="435" t="s">
        <v>4195</v>
      </c>
      <c r="D670" s="435" t="s">
        <v>4076</v>
      </c>
      <c r="E670" s="435" t="s">
        <v>4077</v>
      </c>
      <c r="F670" s="435" t="s">
        <v>4078</v>
      </c>
    </row>
    <row r="671" spans="1:6" ht="13.5">
      <c r="A671" s="435" t="s">
        <v>5357</v>
      </c>
      <c r="B671" s="435" t="s">
        <v>5358</v>
      </c>
      <c r="C671" s="435" t="s">
        <v>4195</v>
      </c>
      <c r="D671" s="435" t="s">
        <v>4076</v>
      </c>
      <c r="E671" s="435" t="s">
        <v>4077</v>
      </c>
      <c r="F671" s="435" t="s">
        <v>4078</v>
      </c>
    </row>
    <row r="672" spans="1:6" ht="13.5">
      <c r="A672" s="435" t="s">
        <v>5359</v>
      </c>
      <c r="B672" s="435" t="s">
        <v>5360</v>
      </c>
      <c r="C672" s="435" t="s">
        <v>4195</v>
      </c>
      <c r="D672" s="435" t="s">
        <v>4076</v>
      </c>
      <c r="E672" s="435" t="s">
        <v>4077</v>
      </c>
      <c r="F672" s="435" t="s">
        <v>4078</v>
      </c>
    </row>
    <row r="673" spans="1:6" ht="13.5">
      <c r="A673" s="435" t="s">
        <v>5361</v>
      </c>
      <c r="B673" s="435" t="s">
        <v>5362</v>
      </c>
      <c r="C673" s="435" t="s">
        <v>4195</v>
      </c>
      <c r="D673" s="435" t="s">
        <v>4076</v>
      </c>
      <c r="E673" s="435" t="s">
        <v>4077</v>
      </c>
      <c r="F673" s="435" t="s">
        <v>4078</v>
      </c>
    </row>
    <row r="674" spans="1:6" ht="13.5">
      <c r="A674" s="435" t="s">
        <v>5363</v>
      </c>
      <c r="B674" s="435" t="s">
        <v>5364</v>
      </c>
      <c r="C674" s="435" t="s">
        <v>4195</v>
      </c>
      <c r="D674" s="435" t="s">
        <v>4076</v>
      </c>
      <c r="E674" s="435" t="s">
        <v>4077</v>
      </c>
      <c r="F674" s="435" t="s">
        <v>4078</v>
      </c>
    </row>
    <row r="675" spans="1:6" ht="13.5">
      <c r="A675" s="435" t="s">
        <v>5365</v>
      </c>
      <c r="B675" s="435" t="s">
        <v>5366</v>
      </c>
      <c r="C675" s="435" t="s">
        <v>4195</v>
      </c>
      <c r="D675" s="435" t="s">
        <v>4076</v>
      </c>
      <c r="E675" s="435" t="s">
        <v>4077</v>
      </c>
      <c r="F675" s="435" t="s">
        <v>4078</v>
      </c>
    </row>
    <row r="676" spans="1:6" ht="13.5">
      <c r="A676" s="435" t="s">
        <v>5367</v>
      </c>
      <c r="B676" s="435" t="s">
        <v>5368</v>
      </c>
      <c r="C676" s="435" t="s">
        <v>4195</v>
      </c>
      <c r="D676" s="435" t="s">
        <v>4076</v>
      </c>
      <c r="E676" s="435" t="s">
        <v>4077</v>
      </c>
      <c r="F676" s="435" t="s">
        <v>4078</v>
      </c>
    </row>
    <row r="677" spans="1:6" ht="13.5">
      <c r="A677" s="435" t="s">
        <v>5369</v>
      </c>
      <c r="B677" s="435" t="s">
        <v>5370</v>
      </c>
      <c r="C677" s="435" t="s">
        <v>4195</v>
      </c>
      <c r="D677" s="435" t="s">
        <v>4076</v>
      </c>
      <c r="E677" s="435" t="s">
        <v>4077</v>
      </c>
      <c r="F677" s="435" t="s">
        <v>4078</v>
      </c>
    </row>
    <row r="678" spans="1:6" ht="13.5">
      <c r="A678" s="435" t="s">
        <v>670</v>
      </c>
      <c r="B678" s="435" t="s">
        <v>5371</v>
      </c>
      <c r="C678" s="435" t="s">
        <v>4195</v>
      </c>
      <c r="D678" s="435" t="s">
        <v>4076</v>
      </c>
      <c r="E678" s="435" t="s">
        <v>4077</v>
      </c>
      <c r="F678" s="435" t="s">
        <v>4078</v>
      </c>
    </row>
    <row r="679" spans="1:6" ht="13.5">
      <c r="A679" s="435" t="s">
        <v>5372</v>
      </c>
      <c r="B679" s="435" t="s">
        <v>5373</v>
      </c>
      <c r="C679" s="435" t="s">
        <v>4195</v>
      </c>
      <c r="D679" s="435" t="s">
        <v>4076</v>
      </c>
      <c r="E679" s="435" t="s">
        <v>4077</v>
      </c>
      <c r="F679" s="435" t="s">
        <v>4078</v>
      </c>
    </row>
    <row r="680" spans="1:6" ht="13.5">
      <c r="A680" s="435" t="s">
        <v>5374</v>
      </c>
      <c r="B680" s="435" t="s">
        <v>5375</v>
      </c>
      <c r="C680" s="435" t="s">
        <v>4195</v>
      </c>
      <c r="D680" s="435" t="s">
        <v>4076</v>
      </c>
      <c r="E680" s="435" t="s">
        <v>4077</v>
      </c>
      <c r="F680" s="435" t="s">
        <v>4078</v>
      </c>
    </row>
    <row r="681" spans="1:6" ht="13.5">
      <c r="A681" s="435" t="s">
        <v>5376</v>
      </c>
      <c r="B681" s="435" t="s">
        <v>5377</v>
      </c>
      <c r="C681" s="435" t="s">
        <v>4195</v>
      </c>
      <c r="D681" s="435" t="s">
        <v>4076</v>
      </c>
      <c r="E681" s="435" t="s">
        <v>4077</v>
      </c>
      <c r="F681" s="435" t="s">
        <v>4078</v>
      </c>
    </row>
    <row r="682" spans="1:6" ht="13.5">
      <c r="A682" s="435" t="s">
        <v>5378</v>
      </c>
      <c r="B682" s="435" t="s">
        <v>5379</v>
      </c>
      <c r="C682" s="435" t="s">
        <v>4195</v>
      </c>
      <c r="D682" s="435" t="s">
        <v>4076</v>
      </c>
      <c r="E682" s="435" t="s">
        <v>4077</v>
      </c>
      <c r="F682" s="435" t="s">
        <v>4078</v>
      </c>
    </row>
    <row r="683" spans="1:6" ht="13.5">
      <c r="A683" s="435" t="s">
        <v>5380</v>
      </c>
      <c r="B683" s="435" t="s">
        <v>5381</v>
      </c>
      <c r="C683" s="435" t="s">
        <v>4195</v>
      </c>
      <c r="D683" s="435" t="s">
        <v>4076</v>
      </c>
      <c r="E683" s="435" t="s">
        <v>4077</v>
      </c>
      <c r="F683" s="435" t="s">
        <v>4078</v>
      </c>
    </row>
    <row r="684" spans="1:6" ht="13.5">
      <c r="A684" s="435" t="s">
        <v>5382</v>
      </c>
      <c r="B684" s="435" t="s">
        <v>5383</v>
      </c>
      <c r="C684" s="435" t="s">
        <v>4195</v>
      </c>
      <c r="D684" s="435" t="s">
        <v>4076</v>
      </c>
      <c r="E684" s="435" t="s">
        <v>4077</v>
      </c>
      <c r="F684" s="435" t="s">
        <v>4078</v>
      </c>
    </row>
    <row r="685" spans="1:6" ht="13.5">
      <c r="A685" s="435" t="s">
        <v>5384</v>
      </c>
      <c r="B685" s="435" t="s">
        <v>5385</v>
      </c>
      <c r="C685" s="435" t="s">
        <v>5386</v>
      </c>
      <c r="D685" s="435" t="s">
        <v>4076</v>
      </c>
      <c r="E685" s="435" t="s">
        <v>4077</v>
      </c>
      <c r="F685" s="435" t="s">
        <v>4078</v>
      </c>
    </row>
    <row r="686" spans="1:6" ht="13.5">
      <c r="A686" s="435" t="s">
        <v>5387</v>
      </c>
      <c r="B686" s="435" t="s">
        <v>5388</v>
      </c>
      <c r="C686" s="435" t="s">
        <v>5386</v>
      </c>
      <c r="D686" s="435" t="s">
        <v>4076</v>
      </c>
      <c r="E686" s="435" t="s">
        <v>4077</v>
      </c>
      <c r="F686" s="435" t="s">
        <v>4078</v>
      </c>
    </row>
    <row r="687" spans="1:6" ht="13.5">
      <c r="A687" s="435" t="s">
        <v>5389</v>
      </c>
      <c r="B687" s="435" t="s">
        <v>5390</v>
      </c>
      <c r="C687" s="435" t="s">
        <v>5386</v>
      </c>
      <c r="D687" s="435" t="s">
        <v>4076</v>
      </c>
      <c r="E687" s="435" t="s">
        <v>4077</v>
      </c>
      <c r="F687" s="435" t="s">
        <v>4078</v>
      </c>
    </row>
    <row r="688" spans="1:6" ht="13.5">
      <c r="A688" s="435" t="s">
        <v>5391</v>
      </c>
      <c r="B688" s="435" t="s">
        <v>5392</v>
      </c>
      <c r="C688" s="435" t="s">
        <v>5386</v>
      </c>
      <c r="D688" s="435" t="s">
        <v>4076</v>
      </c>
      <c r="E688" s="435" t="s">
        <v>4077</v>
      </c>
      <c r="F688" s="435" t="s">
        <v>4078</v>
      </c>
    </row>
    <row r="689" spans="1:6" ht="13.5">
      <c r="A689" s="435" t="s">
        <v>5393</v>
      </c>
      <c r="B689" s="435" t="s">
        <v>5394</v>
      </c>
      <c r="C689" s="435" t="s">
        <v>5386</v>
      </c>
      <c r="D689" s="435" t="s">
        <v>4076</v>
      </c>
      <c r="E689" s="435" t="s">
        <v>4077</v>
      </c>
      <c r="F689" s="435" t="s">
        <v>4078</v>
      </c>
    </row>
    <row r="690" spans="1:6" ht="13.5">
      <c r="A690" s="435" t="s">
        <v>5395</v>
      </c>
      <c r="B690" s="435" t="s">
        <v>5396</v>
      </c>
      <c r="C690" s="435" t="s">
        <v>5386</v>
      </c>
      <c r="D690" s="435" t="s">
        <v>4076</v>
      </c>
      <c r="E690" s="435" t="s">
        <v>4077</v>
      </c>
      <c r="F690" s="435" t="s">
        <v>4078</v>
      </c>
    </row>
    <row r="691" spans="1:6" ht="13.5">
      <c r="A691" s="435" t="s">
        <v>5397</v>
      </c>
      <c r="B691" s="435" t="s">
        <v>5398</v>
      </c>
      <c r="C691" s="435" t="s">
        <v>5386</v>
      </c>
      <c r="D691" s="435" t="s">
        <v>4161</v>
      </c>
      <c r="E691" s="435" t="s">
        <v>4077</v>
      </c>
      <c r="F691" s="435" t="s">
        <v>4078</v>
      </c>
    </row>
    <row r="692" spans="1:6" ht="13.5">
      <c r="A692" s="435" t="s">
        <v>5399</v>
      </c>
      <c r="B692" s="435" t="s">
        <v>5400</v>
      </c>
      <c r="C692" s="435" t="s">
        <v>5386</v>
      </c>
      <c r="D692" s="435" t="s">
        <v>4076</v>
      </c>
      <c r="E692" s="435" t="s">
        <v>4077</v>
      </c>
      <c r="F692" s="435" t="s">
        <v>4078</v>
      </c>
    </row>
    <row r="693" spans="1:6" ht="13.5">
      <c r="A693" s="435" t="s">
        <v>5401</v>
      </c>
      <c r="B693" s="435" t="s">
        <v>5402</v>
      </c>
      <c r="C693" s="435" t="s">
        <v>5386</v>
      </c>
      <c r="D693" s="435" t="s">
        <v>4076</v>
      </c>
      <c r="E693" s="435" t="s">
        <v>4077</v>
      </c>
      <c r="F693" s="435" t="s">
        <v>4078</v>
      </c>
    </row>
    <row r="694" spans="1:6" ht="13.5">
      <c r="A694" s="435" t="s">
        <v>5403</v>
      </c>
      <c r="B694" s="435" t="s">
        <v>5404</v>
      </c>
      <c r="C694" s="435" t="s">
        <v>5386</v>
      </c>
      <c r="D694" s="435" t="s">
        <v>4076</v>
      </c>
      <c r="E694" s="435" t="s">
        <v>4077</v>
      </c>
      <c r="F694" s="435" t="s">
        <v>4078</v>
      </c>
    </row>
    <row r="695" spans="1:6" ht="13.5">
      <c r="A695" s="435" t="s">
        <v>5405</v>
      </c>
      <c r="B695" s="435" t="s">
        <v>5406</v>
      </c>
      <c r="C695" s="435" t="s">
        <v>5386</v>
      </c>
      <c r="D695" s="435" t="s">
        <v>4076</v>
      </c>
      <c r="E695" s="435" t="s">
        <v>4077</v>
      </c>
      <c r="F695" s="435" t="s">
        <v>4078</v>
      </c>
    </row>
    <row r="696" spans="1:6" ht="13.5">
      <c r="A696" s="435" t="s">
        <v>5407</v>
      </c>
      <c r="B696" s="435" t="s">
        <v>5408</v>
      </c>
      <c r="C696" s="435" t="s">
        <v>5386</v>
      </c>
      <c r="D696" s="435" t="s">
        <v>4076</v>
      </c>
      <c r="E696" s="435" t="s">
        <v>4077</v>
      </c>
      <c r="F696" s="435" t="s">
        <v>4078</v>
      </c>
    </row>
    <row r="697" spans="1:6" ht="13.5">
      <c r="A697" s="435" t="s">
        <v>5409</v>
      </c>
      <c r="B697" s="435" t="s">
        <v>5410</v>
      </c>
      <c r="C697" s="435" t="s">
        <v>5386</v>
      </c>
      <c r="D697" s="435" t="s">
        <v>4161</v>
      </c>
      <c r="E697" s="435" t="s">
        <v>4077</v>
      </c>
      <c r="F697" s="435" t="s">
        <v>4078</v>
      </c>
    </row>
    <row r="698" spans="1:6" ht="13.5">
      <c r="A698" s="435" t="s">
        <v>5411</v>
      </c>
      <c r="B698" s="435" t="s">
        <v>5412</v>
      </c>
      <c r="C698" s="435" t="s">
        <v>5386</v>
      </c>
      <c r="D698" s="435" t="s">
        <v>4076</v>
      </c>
      <c r="E698" s="435" t="s">
        <v>4077</v>
      </c>
      <c r="F698" s="435" t="s">
        <v>4078</v>
      </c>
    </row>
    <row r="699" spans="1:6" ht="13.5">
      <c r="A699" s="435" t="s">
        <v>5413</v>
      </c>
      <c r="B699" s="435" t="s">
        <v>5414</v>
      </c>
      <c r="C699" s="435" t="s">
        <v>5386</v>
      </c>
      <c r="D699" s="435" t="s">
        <v>4161</v>
      </c>
      <c r="E699" s="435" t="s">
        <v>4077</v>
      </c>
      <c r="F699" s="435" t="s">
        <v>4078</v>
      </c>
    </row>
    <row r="700" spans="1:6" ht="13.5">
      <c r="A700" s="435" t="s">
        <v>5415</v>
      </c>
      <c r="B700" s="435" t="s">
        <v>5416</v>
      </c>
      <c r="C700" s="435" t="s">
        <v>5386</v>
      </c>
      <c r="D700" s="435" t="s">
        <v>4076</v>
      </c>
      <c r="E700" s="435" t="s">
        <v>4077</v>
      </c>
      <c r="F700" s="435" t="s">
        <v>4078</v>
      </c>
    </row>
    <row r="701" spans="1:6" ht="13.5">
      <c r="A701" s="435" t="s">
        <v>5417</v>
      </c>
      <c r="B701" s="435" t="s">
        <v>5418</v>
      </c>
      <c r="C701" s="435" t="s">
        <v>5386</v>
      </c>
      <c r="D701" s="435" t="s">
        <v>4076</v>
      </c>
      <c r="E701" s="435" t="s">
        <v>4077</v>
      </c>
      <c r="F701" s="435" t="s">
        <v>4078</v>
      </c>
    </row>
    <row r="702" spans="1:6" ht="13.5">
      <c r="A702" s="435" t="s">
        <v>5419</v>
      </c>
      <c r="B702" s="435" t="s">
        <v>5420</v>
      </c>
      <c r="C702" s="435" t="s">
        <v>5386</v>
      </c>
      <c r="D702" s="435" t="s">
        <v>4076</v>
      </c>
      <c r="E702" s="435" t="s">
        <v>4077</v>
      </c>
      <c r="F702" s="435" t="s">
        <v>4078</v>
      </c>
    </row>
    <row r="703" spans="1:6" ht="13.5">
      <c r="A703" s="435" t="s">
        <v>5421</v>
      </c>
      <c r="B703" s="435" t="s">
        <v>5422</v>
      </c>
      <c r="C703" s="435" t="s">
        <v>5386</v>
      </c>
      <c r="D703" s="435" t="s">
        <v>4076</v>
      </c>
      <c r="E703" s="435" t="s">
        <v>4077</v>
      </c>
      <c r="F703" s="435" t="s">
        <v>4078</v>
      </c>
    </row>
    <row r="704" spans="1:6" ht="13.5">
      <c r="A704" s="435" t="s">
        <v>5423</v>
      </c>
      <c r="B704" s="435" t="s">
        <v>5424</v>
      </c>
      <c r="C704" s="435" t="s">
        <v>5386</v>
      </c>
      <c r="D704" s="435" t="s">
        <v>4076</v>
      </c>
      <c r="E704" s="435" t="s">
        <v>4077</v>
      </c>
      <c r="F704" s="435" t="s">
        <v>4078</v>
      </c>
    </row>
    <row r="705" spans="1:6" ht="13.5">
      <c r="A705" s="435" t="s">
        <v>5425</v>
      </c>
      <c r="B705" s="435" t="s">
        <v>5426</v>
      </c>
      <c r="C705" s="435" t="s">
        <v>5386</v>
      </c>
      <c r="D705" s="435" t="s">
        <v>4076</v>
      </c>
      <c r="E705" s="435" t="s">
        <v>4077</v>
      </c>
      <c r="F705" s="435" t="s">
        <v>4078</v>
      </c>
    </row>
    <row r="706" spans="1:6" ht="13.5">
      <c r="A706" s="435" t="s">
        <v>5427</v>
      </c>
      <c r="B706" s="435" t="s">
        <v>5428</v>
      </c>
      <c r="C706" s="435" t="s">
        <v>5386</v>
      </c>
      <c r="D706" s="435" t="s">
        <v>4076</v>
      </c>
      <c r="E706" s="435" t="s">
        <v>4077</v>
      </c>
      <c r="F706" s="435" t="s">
        <v>4078</v>
      </c>
    </row>
    <row r="707" spans="1:6" ht="13.5">
      <c r="A707" s="435" t="s">
        <v>5429</v>
      </c>
      <c r="B707" s="435" t="s">
        <v>5430</v>
      </c>
      <c r="C707" s="435" t="s">
        <v>5386</v>
      </c>
      <c r="D707" s="435" t="s">
        <v>4076</v>
      </c>
      <c r="E707" s="435" t="s">
        <v>4077</v>
      </c>
      <c r="F707" s="435" t="s">
        <v>4078</v>
      </c>
    </row>
    <row r="708" spans="1:6" ht="13.5">
      <c r="A708" s="435" t="s">
        <v>5431</v>
      </c>
      <c r="B708" s="435" t="s">
        <v>5432</v>
      </c>
      <c r="C708" s="435" t="s">
        <v>5386</v>
      </c>
      <c r="D708" s="435" t="s">
        <v>4076</v>
      </c>
      <c r="E708" s="435" t="s">
        <v>4077</v>
      </c>
      <c r="F708" s="435" t="s">
        <v>4078</v>
      </c>
    </row>
    <row r="709" spans="1:6" ht="13.5">
      <c r="A709" s="435" t="s">
        <v>5433</v>
      </c>
      <c r="B709" s="435" t="s">
        <v>5434</v>
      </c>
      <c r="C709" s="435" t="s">
        <v>5386</v>
      </c>
      <c r="D709" s="435" t="s">
        <v>4076</v>
      </c>
      <c r="E709" s="435" t="s">
        <v>4077</v>
      </c>
      <c r="F709" s="435" t="s">
        <v>4078</v>
      </c>
    </row>
    <row r="710" spans="1:6" ht="13.5">
      <c r="A710" s="435" t="s">
        <v>5435</v>
      </c>
      <c r="B710" s="435" t="s">
        <v>5436</v>
      </c>
      <c r="C710" s="435" t="s">
        <v>5386</v>
      </c>
      <c r="D710" s="435" t="s">
        <v>4161</v>
      </c>
      <c r="E710" s="435" t="s">
        <v>4077</v>
      </c>
      <c r="F710" s="435" t="s">
        <v>4078</v>
      </c>
    </row>
    <row r="711" spans="1:6" ht="13.5">
      <c r="A711" s="435" t="s">
        <v>5437</v>
      </c>
      <c r="B711" s="435" t="s">
        <v>5438</v>
      </c>
      <c r="C711" s="435" t="s">
        <v>5386</v>
      </c>
      <c r="D711" s="435" t="s">
        <v>4076</v>
      </c>
      <c r="E711" s="435" t="s">
        <v>4077</v>
      </c>
      <c r="F711" s="435" t="s">
        <v>4078</v>
      </c>
    </row>
    <row r="712" spans="1:6" ht="13.5">
      <c r="A712" s="435" t="s">
        <v>5439</v>
      </c>
      <c r="B712" s="435" t="s">
        <v>5440</v>
      </c>
      <c r="C712" s="435" t="s">
        <v>5386</v>
      </c>
      <c r="D712" s="435" t="s">
        <v>4076</v>
      </c>
      <c r="E712" s="435" t="s">
        <v>4077</v>
      </c>
      <c r="F712" s="435" t="s">
        <v>4078</v>
      </c>
    </row>
    <row r="713" spans="1:6" ht="13.5">
      <c r="A713" s="435" t="s">
        <v>5441</v>
      </c>
      <c r="B713" s="435" t="s">
        <v>5442</v>
      </c>
      <c r="C713" s="435" t="s">
        <v>5386</v>
      </c>
      <c r="D713" s="435" t="s">
        <v>4076</v>
      </c>
      <c r="E713" s="435" t="s">
        <v>4077</v>
      </c>
      <c r="F713" s="435" t="s">
        <v>4078</v>
      </c>
    </row>
    <row r="714" spans="1:6" ht="13.5">
      <c r="A714" s="435" t="s">
        <v>5443</v>
      </c>
      <c r="B714" s="435" t="s">
        <v>5444</v>
      </c>
      <c r="C714" s="435" t="s">
        <v>5386</v>
      </c>
      <c r="D714" s="435" t="s">
        <v>4076</v>
      </c>
      <c r="E714" s="435" t="s">
        <v>4077</v>
      </c>
      <c r="F714" s="435" t="s">
        <v>4078</v>
      </c>
    </row>
    <row r="715" spans="1:6" ht="13.5">
      <c r="A715" s="435" t="s">
        <v>5445</v>
      </c>
      <c r="B715" s="435" t="s">
        <v>5446</v>
      </c>
      <c r="C715" s="435" t="s">
        <v>5386</v>
      </c>
      <c r="D715" s="435" t="s">
        <v>4076</v>
      </c>
      <c r="E715" s="435" t="s">
        <v>4077</v>
      </c>
      <c r="F715" s="435" t="s">
        <v>4078</v>
      </c>
    </row>
    <row r="716" spans="1:6" ht="13.5">
      <c r="A716" s="435" t="s">
        <v>5447</v>
      </c>
      <c r="B716" s="435" t="s">
        <v>5448</v>
      </c>
      <c r="C716" s="435" t="s">
        <v>5386</v>
      </c>
      <c r="D716" s="435" t="s">
        <v>4076</v>
      </c>
      <c r="E716" s="435" t="s">
        <v>4077</v>
      </c>
      <c r="F716" s="435" t="s">
        <v>4078</v>
      </c>
    </row>
    <row r="717" spans="1:6" ht="13.5">
      <c r="A717" s="435" t="s">
        <v>5449</v>
      </c>
      <c r="B717" s="435" t="s">
        <v>5450</v>
      </c>
      <c r="C717" s="435" t="s">
        <v>5386</v>
      </c>
      <c r="D717" s="435" t="s">
        <v>4076</v>
      </c>
      <c r="E717" s="435" t="s">
        <v>4077</v>
      </c>
      <c r="F717" s="435" t="s">
        <v>4078</v>
      </c>
    </row>
    <row r="718" spans="1:6" ht="13.5">
      <c r="A718" s="435" t="s">
        <v>5451</v>
      </c>
      <c r="B718" s="435" t="s">
        <v>5452</v>
      </c>
      <c r="C718" s="435" t="s">
        <v>5386</v>
      </c>
      <c r="D718" s="435" t="s">
        <v>4076</v>
      </c>
      <c r="E718" s="435" t="s">
        <v>4077</v>
      </c>
      <c r="F718" s="435" t="s">
        <v>4078</v>
      </c>
    </row>
    <row r="719" spans="1:6" ht="13.5">
      <c r="A719" s="435" t="s">
        <v>5453</v>
      </c>
      <c r="B719" s="435" t="s">
        <v>5454</v>
      </c>
      <c r="C719" s="435" t="s">
        <v>5386</v>
      </c>
      <c r="D719" s="435" t="s">
        <v>4076</v>
      </c>
      <c r="E719" s="435" t="s">
        <v>4077</v>
      </c>
      <c r="F719" s="435" t="s">
        <v>4078</v>
      </c>
    </row>
    <row r="720" spans="1:6" ht="13.5">
      <c r="A720" s="435" t="s">
        <v>5455</v>
      </c>
      <c r="B720" s="435" t="s">
        <v>5456</v>
      </c>
      <c r="C720" s="435" t="s">
        <v>5386</v>
      </c>
      <c r="D720" s="435" t="s">
        <v>4076</v>
      </c>
      <c r="E720" s="435" t="s">
        <v>4077</v>
      </c>
      <c r="F720" s="435" t="s">
        <v>4078</v>
      </c>
    </row>
    <row r="721" spans="1:6" ht="13.5">
      <c r="A721" s="435" t="s">
        <v>5457</v>
      </c>
      <c r="B721" s="435" t="s">
        <v>5458</v>
      </c>
      <c r="C721" s="435" t="s">
        <v>5386</v>
      </c>
      <c r="D721" s="435" t="s">
        <v>4076</v>
      </c>
      <c r="E721" s="435" t="s">
        <v>4077</v>
      </c>
      <c r="F721" s="435" t="s">
        <v>4078</v>
      </c>
    </row>
    <row r="722" spans="1:6" ht="13.5">
      <c r="A722" s="435" t="s">
        <v>5459</v>
      </c>
      <c r="B722" s="435" t="s">
        <v>5460</v>
      </c>
      <c r="C722" s="435" t="s">
        <v>5386</v>
      </c>
      <c r="D722" s="435" t="s">
        <v>4076</v>
      </c>
      <c r="E722" s="435" t="s">
        <v>4077</v>
      </c>
      <c r="F722" s="435" t="s">
        <v>4078</v>
      </c>
    </row>
    <row r="723" spans="1:6" ht="13.5">
      <c r="A723" s="435" t="s">
        <v>5461</v>
      </c>
      <c r="B723" s="435" t="s">
        <v>5462</v>
      </c>
      <c r="C723" s="435" t="s">
        <v>5386</v>
      </c>
      <c r="D723" s="435" t="s">
        <v>4076</v>
      </c>
      <c r="E723" s="435" t="s">
        <v>4077</v>
      </c>
      <c r="F723" s="435" t="s">
        <v>4078</v>
      </c>
    </row>
    <row r="724" spans="1:6" ht="13.5">
      <c r="A724" s="435" t="s">
        <v>5463</v>
      </c>
      <c r="B724" s="435" t="s">
        <v>5464</v>
      </c>
      <c r="C724" s="435" t="s">
        <v>5386</v>
      </c>
      <c r="D724" s="435" t="s">
        <v>4076</v>
      </c>
      <c r="E724" s="435" t="s">
        <v>4077</v>
      </c>
      <c r="F724" s="435" t="s">
        <v>4078</v>
      </c>
    </row>
    <row r="725" spans="1:6" ht="13.5">
      <c r="A725" s="435" t="s">
        <v>5465</v>
      </c>
      <c r="B725" s="435" t="s">
        <v>5466</v>
      </c>
      <c r="C725" s="435" t="s">
        <v>5386</v>
      </c>
      <c r="D725" s="435" t="s">
        <v>4161</v>
      </c>
      <c r="E725" s="435" t="s">
        <v>4077</v>
      </c>
      <c r="F725" s="435" t="s">
        <v>4078</v>
      </c>
    </row>
    <row r="726" spans="1:6" ht="13.5">
      <c r="A726" s="435" t="s">
        <v>5467</v>
      </c>
      <c r="B726" s="435" t="s">
        <v>5468</v>
      </c>
      <c r="C726" s="435" t="s">
        <v>5386</v>
      </c>
      <c r="D726" s="435" t="s">
        <v>4076</v>
      </c>
      <c r="E726" s="435" t="s">
        <v>4077</v>
      </c>
      <c r="F726" s="435" t="s">
        <v>4078</v>
      </c>
    </row>
    <row r="727" spans="1:6" ht="13.5">
      <c r="A727" s="435" t="s">
        <v>5469</v>
      </c>
      <c r="B727" s="435" t="s">
        <v>5470</v>
      </c>
      <c r="C727" s="435" t="s">
        <v>5386</v>
      </c>
      <c r="D727" s="435" t="s">
        <v>4076</v>
      </c>
      <c r="E727" s="435" t="s">
        <v>4077</v>
      </c>
      <c r="F727" s="435" t="s">
        <v>4078</v>
      </c>
    </row>
    <row r="728" spans="1:6" ht="13.5">
      <c r="A728" s="435" t="s">
        <v>5471</v>
      </c>
      <c r="B728" s="435" t="s">
        <v>5472</v>
      </c>
      <c r="C728" s="435" t="s">
        <v>5386</v>
      </c>
      <c r="D728" s="435" t="s">
        <v>4076</v>
      </c>
      <c r="E728" s="435" t="s">
        <v>4077</v>
      </c>
      <c r="F728" s="435" t="s">
        <v>4078</v>
      </c>
    </row>
    <row r="729" spans="1:6" ht="13.5">
      <c r="A729" s="435" t="s">
        <v>5473</v>
      </c>
      <c r="B729" s="435" t="s">
        <v>5474</v>
      </c>
      <c r="C729" s="435" t="s">
        <v>5386</v>
      </c>
      <c r="D729" s="435" t="s">
        <v>4076</v>
      </c>
      <c r="E729" s="435" t="s">
        <v>4077</v>
      </c>
      <c r="F729" s="435" t="s">
        <v>4078</v>
      </c>
    </row>
    <row r="730" spans="1:6" ht="13.5">
      <c r="A730" s="435" t="s">
        <v>5475</v>
      </c>
      <c r="B730" s="435" t="s">
        <v>5476</v>
      </c>
      <c r="C730" s="435" t="s">
        <v>5386</v>
      </c>
      <c r="D730" s="435" t="s">
        <v>4076</v>
      </c>
      <c r="E730" s="435" t="s">
        <v>4077</v>
      </c>
      <c r="F730" s="435" t="s">
        <v>4078</v>
      </c>
    </row>
    <row r="731" spans="1:6" ht="13.5">
      <c r="A731" s="435" t="s">
        <v>5477</v>
      </c>
      <c r="B731" s="435" t="s">
        <v>5478</v>
      </c>
      <c r="C731" s="435" t="s">
        <v>5386</v>
      </c>
      <c r="D731" s="435" t="s">
        <v>4076</v>
      </c>
      <c r="E731" s="435" t="s">
        <v>4077</v>
      </c>
      <c r="F731" s="435" t="s">
        <v>4078</v>
      </c>
    </row>
    <row r="732" spans="1:6" ht="13.5">
      <c r="A732" s="435" t="s">
        <v>5479</v>
      </c>
      <c r="B732" s="435" t="s">
        <v>5480</v>
      </c>
      <c r="C732" s="435" t="s">
        <v>5386</v>
      </c>
      <c r="D732" s="435" t="s">
        <v>4076</v>
      </c>
      <c r="E732" s="435" t="s">
        <v>4077</v>
      </c>
      <c r="F732" s="435" t="s">
        <v>4078</v>
      </c>
    </row>
    <row r="733" spans="1:6" ht="13.5">
      <c r="A733" s="435" t="s">
        <v>5481</v>
      </c>
      <c r="B733" s="435" t="s">
        <v>5482</v>
      </c>
      <c r="C733" s="435" t="s">
        <v>5386</v>
      </c>
      <c r="D733" s="435" t="s">
        <v>4076</v>
      </c>
      <c r="E733" s="435" t="s">
        <v>4077</v>
      </c>
      <c r="F733" s="435" t="s">
        <v>4078</v>
      </c>
    </row>
    <row r="734" spans="1:6" ht="13.5">
      <c r="A734" s="435" t="s">
        <v>5483</v>
      </c>
      <c r="B734" s="435" t="s">
        <v>5484</v>
      </c>
      <c r="C734" s="435" t="s">
        <v>5386</v>
      </c>
      <c r="D734" s="435" t="s">
        <v>4076</v>
      </c>
      <c r="E734" s="435" t="s">
        <v>4077</v>
      </c>
      <c r="F734" s="435" t="s">
        <v>4078</v>
      </c>
    </row>
    <row r="735" spans="1:6" ht="13.5">
      <c r="A735" s="435" t="s">
        <v>5485</v>
      </c>
      <c r="B735" s="435" t="s">
        <v>5486</v>
      </c>
      <c r="C735" s="435" t="s">
        <v>5386</v>
      </c>
      <c r="D735" s="435" t="s">
        <v>4076</v>
      </c>
      <c r="E735" s="435" t="s">
        <v>4077</v>
      </c>
      <c r="F735" s="435" t="s">
        <v>4078</v>
      </c>
    </row>
    <row r="736" spans="1:6" ht="13.5">
      <c r="A736" s="435" t="s">
        <v>5487</v>
      </c>
      <c r="B736" s="435" t="s">
        <v>5488</v>
      </c>
      <c r="C736" s="435" t="s">
        <v>5386</v>
      </c>
      <c r="D736" s="435" t="s">
        <v>4076</v>
      </c>
      <c r="E736" s="435" t="s">
        <v>4077</v>
      </c>
      <c r="F736" s="435" t="s">
        <v>4078</v>
      </c>
    </row>
    <row r="737" spans="1:6" ht="13.5">
      <c r="A737" s="435" t="s">
        <v>5489</v>
      </c>
      <c r="B737" s="435" t="s">
        <v>5490</v>
      </c>
      <c r="C737" s="435" t="s">
        <v>5386</v>
      </c>
      <c r="D737" s="435" t="s">
        <v>4076</v>
      </c>
      <c r="E737" s="435" t="s">
        <v>4077</v>
      </c>
      <c r="F737" s="435" t="s">
        <v>4078</v>
      </c>
    </row>
    <row r="738" spans="1:6" ht="13.5">
      <c r="A738" s="435" t="s">
        <v>5491</v>
      </c>
      <c r="B738" s="435" t="s">
        <v>5492</v>
      </c>
      <c r="C738" s="435" t="s">
        <v>5386</v>
      </c>
      <c r="D738" s="435" t="s">
        <v>4076</v>
      </c>
      <c r="E738" s="435" t="s">
        <v>4077</v>
      </c>
      <c r="F738" s="435" t="s">
        <v>4078</v>
      </c>
    </row>
    <row r="739" spans="1:6" ht="13.5">
      <c r="A739" s="435" t="s">
        <v>5493</v>
      </c>
      <c r="B739" s="435" t="s">
        <v>5494</v>
      </c>
      <c r="C739" s="435" t="s">
        <v>5386</v>
      </c>
      <c r="D739" s="435" t="s">
        <v>4161</v>
      </c>
      <c r="E739" s="435" t="s">
        <v>4077</v>
      </c>
      <c r="F739" s="435" t="s">
        <v>4078</v>
      </c>
    </row>
    <row r="740" spans="1:6" ht="13.5">
      <c r="A740" s="435" t="s">
        <v>5495</v>
      </c>
      <c r="B740" s="435" t="s">
        <v>5496</v>
      </c>
      <c r="C740" s="435" t="s">
        <v>5386</v>
      </c>
      <c r="D740" s="435" t="s">
        <v>4076</v>
      </c>
      <c r="E740" s="435" t="s">
        <v>4077</v>
      </c>
      <c r="F740" s="435" t="s">
        <v>4078</v>
      </c>
    </row>
    <row r="741" spans="1:6" ht="13.5">
      <c r="A741" s="435" t="s">
        <v>5497</v>
      </c>
      <c r="B741" s="435" t="s">
        <v>5498</v>
      </c>
      <c r="C741" s="435" t="s">
        <v>5386</v>
      </c>
      <c r="D741" s="435" t="s">
        <v>4076</v>
      </c>
      <c r="E741" s="435" t="s">
        <v>4077</v>
      </c>
      <c r="F741" s="435" t="s">
        <v>4078</v>
      </c>
    </row>
    <row r="742" spans="1:6" ht="13.5">
      <c r="A742" s="435" t="s">
        <v>5499</v>
      </c>
      <c r="B742" s="435" t="s">
        <v>5500</v>
      </c>
      <c r="C742" s="435" t="s">
        <v>5386</v>
      </c>
      <c r="D742" s="435" t="s">
        <v>4076</v>
      </c>
      <c r="E742" s="435" t="s">
        <v>4077</v>
      </c>
      <c r="F742" s="435" t="s">
        <v>4078</v>
      </c>
    </row>
    <row r="743" spans="1:6" ht="13.5">
      <c r="A743" s="435" t="s">
        <v>5501</v>
      </c>
      <c r="B743" s="435" t="s">
        <v>5502</v>
      </c>
      <c r="C743" s="435" t="s">
        <v>5386</v>
      </c>
      <c r="D743" s="435" t="s">
        <v>4076</v>
      </c>
      <c r="E743" s="435" t="s">
        <v>4077</v>
      </c>
      <c r="F743" s="435" t="s">
        <v>4078</v>
      </c>
    </row>
    <row r="744" spans="1:6" ht="13.5">
      <c r="A744" s="435" t="s">
        <v>5503</v>
      </c>
      <c r="B744" s="435" t="s">
        <v>5504</v>
      </c>
      <c r="C744" s="435" t="s">
        <v>5386</v>
      </c>
      <c r="D744" s="435" t="s">
        <v>4076</v>
      </c>
      <c r="E744" s="435" t="s">
        <v>4077</v>
      </c>
      <c r="F744" s="435" t="s">
        <v>4078</v>
      </c>
    </row>
    <row r="745" spans="1:6" ht="13.5">
      <c r="A745" s="435" t="s">
        <v>5505</v>
      </c>
      <c r="B745" s="435" t="s">
        <v>5506</v>
      </c>
      <c r="C745" s="435" t="s">
        <v>5386</v>
      </c>
      <c r="D745" s="435" t="s">
        <v>4076</v>
      </c>
      <c r="E745" s="435" t="s">
        <v>4077</v>
      </c>
      <c r="F745" s="435" t="s">
        <v>4078</v>
      </c>
    </row>
    <row r="746" spans="1:6" ht="13.5">
      <c r="A746" s="435" t="s">
        <v>5507</v>
      </c>
      <c r="B746" s="435" t="s">
        <v>5508</v>
      </c>
      <c r="C746" s="435" t="s">
        <v>5386</v>
      </c>
      <c r="D746" s="435" t="s">
        <v>4076</v>
      </c>
      <c r="E746" s="435" t="s">
        <v>4077</v>
      </c>
      <c r="F746" s="435" t="s">
        <v>4078</v>
      </c>
    </row>
    <row r="747" spans="1:6" ht="13.5">
      <c r="A747" s="435" t="s">
        <v>5509</v>
      </c>
      <c r="B747" s="435" t="s">
        <v>5510</v>
      </c>
      <c r="C747" s="435" t="s">
        <v>5386</v>
      </c>
      <c r="D747" s="435" t="s">
        <v>4076</v>
      </c>
      <c r="E747" s="435" t="s">
        <v>4077</v>
      </c>
      <c r="F747" s="435" t="s">
        <v>4078</v>
      </c>
    </row>
    <row r="748" spans="1:6" ht="13.5">
      <c r="A748" s="435" t="s">
        <v>5511</v>
      </c>
      <c r="B748" s="435" t="s">
        <v>5512</v>
      </c>
      <c r="C748" s="435" t="s">
        <v>5386</v>
      </c>
      <c r="D748" s="435" t="s">
        <v>4076</v>
      </c>
      <c r="E748" s="435" t="s">
        <v>4077</v>
      </c>
      <c r="F748" s="435" t="s">
        <v>4078</v>
      </c>
    </row>
    <row r="749" spans="1:6" ht="13.5">
      <c r="A749" s="435" t="s">
        <v>5513</v>
      </c>
      <c r="B749" s="435" t="s">
        <v>5514</v>
      </c>
      <c r="C749" s="435" t="s">
        <v>5386</v>
      </c>
      <c r="D749" s="435" t="s">
        <v>4076</v>
      </c>
      <c r="E749" s="435" t="s">
        <v>4077</v>
      </c>
      <c r="F749" s="435" t="s">
        <v>4078</v>
      </c>
    </row>
    <row r="750" spans="1:6" ht="13.5">
      <c r="A750" s="435" t="s">
        <v>5515</v>
      </c>
      <c r="B750" s="435" t="s">
        <v>5516</v>
      </c>
      <c r="C750" s="435" t="s">
        <v>5386</v>
      </c>
      <c r="D750" s="435" t="s">
        <v>4076</v>
      </c>
      <c r="E750" s="435" t="s">
        <v>4077</v>
      </c>
      <c r="F750" s="435" t="s">
        <v>4078</v>
      </c>
    </row>
    <row r="751" spans="1:6" ht="13.5">
      <c r="A751" s="435" t="s">
        <v>5517</v>
      </c>
      <c r="B751" s="435" t="s">
        <v>5518</v>
      </c>
      <c r="C751" s="435" t="s">
        <v>5386</v>
      </c>
      <c r="D751" s="435" t="s">
        <v>4076</v>
      </c>
      <c r="E751" s="435" t="s">
        <v>4077</v>
      </c>
      <c r="F751" s="435" t="s">
        <v>4078</v>
      </c>
    </row>
    <row r="752" spans="1:6" ht="13.5">
      <c r="A752" s="435" t="s">
        <v>5519</v>
      </c>
      <c r="B752" s="435" t="s">
        <v>5520</v>
      </c>
      <c r="C752" s="435" t="s">
        <v>5386</v>
      </c>
      <c r="D752" s="435" t="s">
        <v>4076</v>
      </c>
      <c r="E752" s="435" t="s">
        <v>4077</v>
      </c>
      <c r="F752" s="435" t="s">
        <v>4078</v>
      </c>
    </row>
    <row r="753" spans="1:6" ht="13.5">
      <c r="A753" s="435" t="s">
        <v>5521</v>
      </c>
      <c r="B753" s="435" t="s">
        <v>5522</v>
      </c>
      <c r="C753" s="435" t="s">
        <v>5386</v>
      </c>
      <c r="D753" s="435" t="s">
        <v>4076</v>
      </c>
      <c r="E753" s="435" t="s">
        <v>4077</v>
      </c>
      <c r="F753" s="435" t="s">
        <v>4078</v>
      </c>
    </row>
    <row r="754" spans="1:6" ht="13.5">
      <c r="A754" s="435" t="s">
        <v>5523</v>
      </c>
      <c r="B754" s="435" t="s">
        <v>5524</v>
      </c>
      <c r="C754" s="435" t="s">
        <v>5386</v>
      </c>
      <c r="D754" s="435" t="s">
        <v>4076</v>
      </c>
      <c r="E754" s="435" t="s">
        <v>4077</v>
      </c>
      <c r="F754" s="435" t="s">
        <v>4078</v>
      </c>
    </row>
    <row r="755" spans="1:6" ht="13.5">
      <c r="A755" s="435" t="s">
        <v>5525</v>
      </c>
      <c r="B755" s="435" t="s">
        <v>5526</v>
      </c>
      <c r="C755" s="435" t="s">
        <v>5386</v>
      </c>
      <c r="D755" s="435" t="s">
        <v>4076</v>
      </c>
      <c r="E755" s="435" t="s">
        <v>4077</v>
      </c>
      <c r="F755" s="435" t="s">
        <v>4078</v>
      </c>
    </row>
    <row r="756" spans="1:6" ht="13.5">
      <c r="A756" s="435" t="s">
        <v>5527</v>
      </c>
      <c r="B756" s="435" t="s">
        <v>5528</v>
      </c>
      <c r="C756" s="435" t="s">
        <v>5386</v>
      </c>
      <c r="D756" s="435" t="s">
        <v>4076</v>
      </c>
      <c r="E756" s="435" t="s">
        <v>4077</v>
      </c>
      <c r="F756" s="435" t="s">
        <v>4078</v>
      </c>
    </row>
    <row r="757" spans="1:6" ht="13.5">
      <c r="A757" s="435" t="s">
        <v>5529</v>
      </c>
      <c r="B757" s="435" t="s">
        <v>5530</v>
      </c>
      <c r="C757" s="435" t="s">
        <v>5386</v>
      </c>
      <c r="D757" s="435" t="s">
        <v>4076</v>
      </c>
      <c r="E757" s="435" t="s">
        <v>4077</v>
      </c>
      <c r="F757" s="435" t="s">
        <v>4078</v>
      </c>
    </row>
    <row r="758" spans="1:6" ht="13.5">
      <c r="A758" s="435" t="s">
        <v>5531</v>
      </c>
      <c r="B758" s="435" t="s">
        <v>5532</v>
      </c>
      <c r="C758" s="435" t="s">
        <v>5386</v>
      </c>
      <c r="D758" s="435" t="s">
        <v>4076</v>
      </c>
      <c r="E758" s="435" t="s">
        <v>4077</v>
      </c>
      <c r="F758" s="435" t="s">
        <v>4078</v>
      </c>
    </row>
    <row r="759" spans="1:6" ht="13.5">
      <c r="A759" s="435" t="s">
        <v>5533</v>
      </c>
      <c r="B759" s="435" t="s">
        <v>5534</v>
      </c>
      <c r="C759" s="435" t="s">
        <v>5386</v>
      </c>
      <c r="D759" s="435" t="s">
        <v>4076</v>
      </c>
      <c r="E759" s="435" t="s">
        <v>4077</v>
      </c>
      <c r="F759" s="435" t="s">
        <v>4078</v>
      </c>
    </row>
    <row r="760" spans="1:6" ht="13.5">
      <c r="A760" s="435" t="s">
        <v>5535</v>
      </c>
      <c r="B760" s="435" t="s">
        <v>5536</v>
      </c>
      <c r="C760" s="435" t="s">
        <v>5386</v>
      </c>
      <c r="D760" s="435" t="s">
        <v>4076</v>
      </c>
      <c r="E760" s="435" t="s">
        <v>4077</v>
      </c>
      <c r="F760" s="435" t="s">
        <v>4078</v>
      </c>
    </row>
    <row r="761" spans="1:6" ht="13.5">
      <c r="A761" s="435" t="s">
        <v>5537</v>
      </c>
      <c r="B761" s="435" t="s">
        <v>5538</v>
      </c>
      <c r="C761" s="435" t="s">
        <v>5386</v>
      </c>
      <c r="D761" s="435" t="s">
        <v>4076</v>
      </c>
      <c r="E761" s="435" t="s">
        <v>4077</v>
      </c>
      <c r="F761" s="435" t="s">
        <v>4078</v>
      </c>
    </row>
    <row r="762" spans="1:6" ht="13.5">
      <c r="A762" s="435" t="s">
        <v>5539</v>
      </c>
      <c r="B762" s="435" t="s">
        <v>5540</v>
      </c>
      <c r="C762" s="435" t="s">
        <v>5386</v>
      </c>
      <c r="D762" s="435" t="s">
        <v>4076</v>
      </c>
      <c r="E762" s="435" t="s">
        <v>4077</v>
      </c>
      <c r="F762" s="435" t="s">
        <v>4078</v>
      </c>
    </row>
    <row r="763" spans="1:6" ht="13.5">
      <c r="A763" s="435" t="s">
        <v>5541</v>
      </c>
      <c r="B763" s="435" t="s">
        <v>5542</v>
      </c>
      <c r="C763" s="435" t="s">
        <v>5386</v>
      </c>
      <c r="D763" s="435" t="s">
        <v>4076</v>
      </c>
      <c r="E763" s="435" t="s">
        <v>4077</v>
      </c>
      <c r="F763" s="435" t="s">
        <v>4078</v>
      </c>
    </row>
    <row r="764" spans="1:6" ht="13.5">
      <c r="A764" s="435" t="s">
        <v>5543</v>
      </c>
      <c r="B764" s="435" t="s">
        <v>5544</v>
      </c>
      <c r="C764" s="435" t="s">
        <v>5386</v>
      </c>
      <c r="D764" s="435" t="s">
        <v>4076</v>
      </c>
      <c r="E764" s="435" t="s">
        <v>4077</v>
      </c>
      <c r="F764" s="435" t="s">
        <v>4078</v>
      </c>
    </row>
    <row r="765" spans="1:6" ht="13.5">
      <c r="A765" s="435" t="s">
        <v>5545</v>
      </c>
      <c r="B765" s="435" t="s">
        <v>5546</v>
      </c>
      <c r="C765" s="435" t="s">
        <v>5386</v>
      </c>
      <c r="D765" s="435" t="s">
        <v>4076</v>
      </c>
      <c r="E765" s="435" t="s">
        <v>4077</v>
      </c>
      <c r="F765" s="435" t="s">
        <v>4078</v>
      </c>
    </row>
    <row r="766" spans="1:6" ht="13.5">
      <c r="A766" s="435" t="s">
        <v>5547</v>
      </c>
      <c r="B766" s="435" t="s">
        <v>5548</v>
      </c>
      <c r="C766" s="435" t="s">
        <v>5386</v>
      </c>
      <c r="D766" s="435" t="s">
        <v>4076</v>
      </c>
      <c r="E766" s="435" t="s">
        <v>4077</v>
      </c>
      <c r="F766" s="435" t="s">
        <v>4078</v>
      </c>
    </row>
    <row r="767" spans="1:6" ht="13.5">
      <c r="A767" s="435" t="s">
        <v>5549</v>
      </c>
      <c r="B767" s="435" t="s">
        <v>5550</v>
      </c>
      <c r="C767" s="435" t="s">
        <v>5386</v>
      </c>
      <c r="D767" s="435" t="s">
        <v>4076</v>
      </c>
      <c r="E767" s="435" t="s">
        <v>4077</v>
      </c>
      <c r="F767" s="435" t="s">
        <v>4078</v>
      </c>
    </row>
    <row r="768" spans="1:6" ht="13.5">
      <c r="A768" s="435" t="s">
        <v>5551</v>
      </c>
      <c r="B768" s="435" t="s">
        <v>5552</v>
      </c>
      <c r="C768" s="435" t="s">
        <v>5386</v>
      </c>
      <c r="D768" s="435" t="s">
        <v>4076</v>
      </c>
      <c r="E768" s="435" t="s">
        <v>4077</v>
      </c>
      <c r="F768" s="435" t="s">
        <v>4078</v>
      </c>
    </row>
    <row r="769" spans="1:6" ht="13.5">
      <c r="A769" s="435" t="s">
        <v>5553</v>
      </c>
      <c r="B769" s="435" t="s">
        <v>5554</v>
      </c>
      <c r="C769" s="435" t="s">
        <v>5386</v>
      </c>
      <c r="D769" s="435" t="s">
        <v>4076</v>
      </c>
      <c r="E769" s="435" t="s">
        <v>4077</v>
      </c>
      <c r="F769" s="435" t="s">
        <v>4078</v>
      </c>
    </row>
    <row r="770" spans="1:6" ht="13.5">
      <c r="A770" s="435" t="s">
        <v>5555</v>
      </c>
      <c r="B770" s="435" t="s">
        <v>5556</v>
      </c>
      <c r="C770" s="435" t="s">
        <v>5386</v>
      </c>
      <c r="D770" s="435" t="s">
        <v>4076</v>
      </c>
      <c r="E770" s="435" t="s">
        <v>4077</v>
      </c>
      <c r="F770" s="435" t="s">
        <v>4078</v>
      </c>
    </row>
    <row r="771" spans="1:6" ht="13.5">
      <c r="A771" s="435" t="s">
        <v>5557</v>
      </c>
      <c r="B771" s="435" t="s">
        <v>5558</v>
      </c>
      <c r="C771" s="435" t="s">
        <v>5386</v>
      </c>
      <c r="D771" s="435" t="s">
        <v>4076</v>
      </c>
      <c r="E771" s="435" t="s">
        <v>4077</v>
      </c>
      <c r="F771" s="435" t="s">
        <v>4078</v>
      </c>
    </row>
    <row r="772" spans="1:6" ht="13.5">
      <c r="A772" s="435" t="s">
        <v>5559</v>
      </c>
      <c r="B772" s="435" t="s">
        <v>5560</v>
      </c>
      <c r="C772" s="435" t="s">
        <v>5386</v>
      </c>
      <c r="D772" s="435" t="s">
        <v>4076</v>
      </c>
      <c r="E772" s="435" t="s">
        <v>4077</v>
      </c>
      <c r="F772" s="435" t="s">
        <v>4078</v>
      </c>
    </row>
    <row r="773" spans="1:6" ht="13.5">
      <c r="A773" s="435" t="s">
        <v>5561</v>
      </c>
      <c r="B773" s="435" t="s">
        <v>5562</v>
      </c>
      <c r="C773" s="435" t="s">
        <v>5386</v>
      </c>
      <c r="D773" s="435" t="s">
        <v>4076</v>
      </c>
      <c r="E773" s="435" t="s">
        <v>4077</v>
      </c>
      <c r="F773" s="435" t="s">
        <v>4078</v>
      </c>
    </row>
    <row r="774" spans="1:6" ht="13.5">
      <c r="A774" s="435" t="s">
        <v>5563</v>
      </c>
      <c r="B774" s="435" t="s">
        <v>5564</v>
      </c>
      <c r="C774" s="435" t="s">
        <v>5386</v>
      </c>
      <c r="D774" s="435" t="s">
        <v>4076</v>
      </c>
      <c r="E774" s="435" t="s">
        <v>4077</v>
      </c>
      <c r="F774" s="435" t="s">
        <v>4078</v>
      </c>
    </row>
    <row r="775" spans="1:6" ht="13.5">
      <c r="A775" s="435" t="s">
        <v>5565</v>
      </c>
      <c r="B775" s="435" t="s">
        <v>5566</v>
      </c>
      <c r="C775" s="435" t="s">
        <v>5386</v>
      </c>
      <c r="D775" s="435" t="s">
        <v>4161</v>
      </c>
      <c r="E775" s="435" t="s">
        <v>4077</v>
      </c>
      <c r="F775" s="435" t="s">
        <v>4078</v>
      </c>
    </row>
    <row r="776" spans="1:6" ht="13.5">
      <c r="A776" s="435" t="s">
        <v>5567</v>
      </c>
      <c r="B776" s="435" t="s">
        <v>5568</v>
      </c>
      <c r="C776" s="435" t="s">
        <v>5386</v>
      </c>
      <c r="D776" s="435" t="s">
        <v>4161</v>
      </c>
      <c r="E776" s="435" t="s">
        <v>4077</v>
      </c>
      <c r="F776" s="435" t="s">
        <v>4078</v>
      </c>
    </row>
    <row r="777" spans="1:6" ht="13.5">
      <c r="A777" s="435" t="s">
        <v>5569</v>
      </c>
      <c r="B777" s="435" t="s">
        <v>5570</v>
      </c>
      <c r="C777" s="435" t="s">
        <v>5386</v>
      </c>
      <c r="D777" s="435" t="s">
        <v>4076</v>
      </c>
      <c r="E777" s="435" t="s">
        <v>4077</v>
      </c>
      <c r="F777" s="435" t="s">
        <v>4078</v>
      </c>
    </row>
    <row r="778" spans="1:6" ht="13.5">
      <c r="A778" s="435" t="s">
        <v>5571</v>
      </c>
      <c r="B778" s="435" t="s">
        <v>5572</v>
      </c>
      <c r="C778" s="435" t="s">
        <v>5386</v>
      </c>
      <c r="D778" s="435" t="s">
        <v>4076</v>
      </c>
      <c r="E778" s="435" t="s">
        <v>4077</v>
      </c>
      <c r="F778" s="435" t="s">
        <v>4078</v>
      </c>
    </row>
    <row r="779" spans="1:6" ht="13.5">
      <c r="A779" s="435" t="s">
        <v>5573</v>
      </c>
      <c r="B779" s="435" t="s">
        <v>5574</v>
      </c>
      <c r="C779" s="435" t="s">
        <v>5386</v>
      </c>
      <c r="D779" s="435" t="s">
        <v>4076</v>
      </c>
      <c r="E779" s="435" t="s">
        <v>4077</v>
      </c>
      <c r="F779" s="435" t="s">
        <v>4078</v>
      </c>
    </row>
    <row r="780" spans="1:6" ht="13.5">
      <c r="A780" s="435" t="s">
        <v>5575</v>
      </c>
      <c r="B780" s="435" t="s">
        <v>5576</v>
      </c>
      <c r="C780" s="435" t="s">
        <v>5386</v>
      </c>
      <c r="D780" s="435" t="s">
        <v>4076</v>
      </c>
      <c r="E780" s="435" t="s">
        <v>4077</v>
      </c>
      <c r="F780" s="435" t="s">
        <v>4078</v>
      </c>
    </row>
    <row r="781" spans="1:6" ht="13.5">
      <c r="A781" s="435" t="s">
        <v>5577</v>
      </c>
      <c r="B781" s="435" t="s">
        <v>5578</v>
      </c>
      <c r="C781" s="435" t="s">
        <v>5386</v>
      </c>
      <c r="D781" s="435" t="s">
        <v>4076</v>
      </c>
      <c r="E781" s="435" t="s">
        <v>4077</v>
      </c>
      <c r="F781" s="435" t="s">
        <v>4078</v>
      </c>
    </row>
    <row r="782" spans="1:6" ht="13.5">
      <c r="A782" s="435" t="s">
        <v>5579</v>
      </c>
      <c r="B782" s="435" t="s">
        <v>5580</v>
      </c>
      <c r="C782" s="435" t="s">
        <v>5386</v>
      </c>
      <c r="D782" s="435" t="s">
        <v>4076</v>
      </c>
      <c r="E782" s="435" t="s">
        <v>4077</v>
      </c>
      <c r="F782" s="435" t="s">
        <v>4078</v>
      </c>
    </row>
    <row r="783" spans="1:6" ht="13.5">
      <c r="A783" s="435" t="s">
        <v>5581</v>
      </c>
      <c r="B783" s="435" t="s">
        <v>5582</v>
      </c>
      <c r="C783" s="435" t="s">
        <v>5386</v>
      </c>
      <c r="D783" s="435" t="s">
        <v>4076</v>
      </c>
      <c r="E783" s="435" t="s">
        <v>4077</v>
      </c>
      <c r="F783" s="435" t="s">
        <v>4078</v>
      </c>
    </row>
    <row r="784" spans="1:6" ht="13.5">
      <c r="A784" s="435" t="s">
        <v>5583</v>
      </c>
      <c r="B784" s="435" t="s">
        <v>5584</v>
      </c>
      <c r="C784" s="435" t="s">
        <v>5386</v>
      </c>
      <c r="D784" s="435" t="s">
        <v>4076</v>
      </c>
      <c r="E784" s="435" t="s">
        <v>4077</v>
      </c>
      <c r="F784" s="435" t="s">
        <v>4078</v>
      </c>
    </row>
    <row r="785" spans="1:6" ht="13.5">
      <c r="A785" s="435" t="s">
        <v>5585</v>
      </c>
      <c r="B785" s="435" t="s">
        <v>5586</v>
      </c>
      <c r="C785" s="435" t="s">
        <v>5386</v>
      </c>
      <c r="D785" s="435" t="s">
        <v>4076</v>
      </c>
      <c r="E785" s="435" t="s">
        <v>4077</v>
      </c>
      <c r="F785" s="435" t="s">
        <v>4078</v>
      </c>
    </row>
    <row r="786" spans="1:6" ht="13.5">
      <c r="A786" s="435" t="s">
        <v>5587</v>
      </c>
      <c r="B786" s="435" t="s">
        <v>5588</v>
      </c>
      <c r="C786" s="435" t="s">
        <v>5386</v>
      </c>
      <c r="D786" s="435" t="s">
        <v>4076</v>
      </c>
      <c r="E786" s="435" t="s">
        <v>4077</v>
      </c>
      <c r="F786" s="435" t="s">
        <v>4078</v>
      </c>
    </row>
    <row r="787" spans="1:6" ht="13.5">
      <c r="A787" s="435" t="s">
        <v>5589</v>
      </c>
      <c r="B787" s="435" t="s">
        <v>5590</v>
      </c>
      <c r="C787" s="435" t="s">
        <v>5386</v>
      </c>
      <c r="D787" s="435" t="s">
        <v>4076</v>
      </c>
      <c r="E787" s="435" t="s">
        <v>4077</v>
      </c>
      <c r="F787" s="435" t="s">
        <v>4078</v>
      </c>
    </row>
    <row r="788" spans="1:6" ht="13.5">
      <c r="A788" s="435" t="s">
        <v>5591</v>
      </c>
      <c r="B788" s="435" t="s">
        <v>5592</v>
      </c>
      <c r="C788" s="435" t="s">
        <v>5386</v>
      </c>
      <c r="D788" s="435" t="s">
        <v>4076</v>
      </c>
      <c r="E788" s="435" t="s">
        <v>4077</v>
      </c>
      <c r="F788" s="435" t="s">
        <v>4078</v>
      </c>
    </row>
    <row r="789" spans="1:6" ht="13.5">
      <c r="A789" s="435" t="s">
        <v>5593</v>
      </c>
      <c r="B789" s="435" t="s">
        <v>5594</v>
      </c>
      <c r="C789" s="435" t="s">
        <v>5386</v>
      </c>
      <c r="D789" s="435" t="s">
        <v>4076</v>
      </c>
      <c r="E789" s="435" t="s">
        <v>4077</v>
      </c>
      <c r="F789" s="435" t="s">
        <v>4078</v>
      </c>
    </row>
    <row r="790" spans="1:6" ht="13.5">
      <c r="A790" s="435" t="s">
        <v>5595</v>
      </c>
      <c r="B790" s="435" t="s">
        <v>5596</v>
      </c>
      <c r="C790" s="435" t="s">
        <v>5386</v>
      </c>
      <c r="D790" s="435" t="s">
        <v>4076</v>
      </c>
      <c r="E790" s="435" t="s">
        <v>4077</v>
      </c>
      <c r="F790" s="435" t="s">
        <v>4078</v>
      </c>
    </row>
    <row r="791" spans="1:6" ht="13.5">
      <c r="A791" s="435" t="s">
        <v>5597</v>
      </c>
      <c r="B791" s="435" t="s">
        <v>5598</v>
      </c>
      <c r="C791" s="435" t="s">
        <v>5386</v>
      </c>
      <c r="D791" s="435" t="s">
        <v>4076</v>
      </c>
      <c r="E791" s="435" t="s">
        <v>4077</v>
      </c>
      <c r="F791" s="435" t="s">
        <v>4078</v>
      </c>
    </row>
    <row r="792" spans="1:6" ht="13.5">
      <c r="A792" s="435" t="s">
        <v>5599</v>
      </c>
      <c r="B792" s="435" t="s">
        <v>5600</v>
      </c>
      <c r="C792" s="435" t="s">
        <v>5386</v>
      </c>
      <c r="D792" s="435" t="s">
        <v>4076</v>
      </c>
      <c r="E792" s="435" t="s">
        <v>4077</v>
      </c>
      <c r="F792" s="435" t="s">
        <v>4078</v>
      </c>
    </row>
    <row r="793" spans="1:6" ht="13.5">
      <c r="A793" s="435" t="s">
        <v>5601</v>
      </c>
      <c r="B793" s="435" t="s">
        <v>5602</v>
      </c>
      <c r="C793" s="435" t="s">
        <v>5386</v>
      </c>
      <c r="D793" s="435" t="s">
        <v>4076</v>
      </c>
      <c r="E793" s="435" t="s">
        <v>4077</v>
      </c>
      <c r="F793" s="435" t="s">
        <v>4078</v>
      </c>
    </row>
    <row r="794" spans="1:6" ht="13.5">
      <c r="A794" s="435" t="s">
        <v>5603</v>
      </c>
      <c r="B794" s="435" t="s">
        <v>5604</v>
      </c>
      <c r="C794" s="435" t="s">
        <v>5386</v>
      </c>
      <c r="D794" s="435" t="s">
        <v>4076</v>
      </c>
      <c r="E794" s="435" t="s">
        <v>4077</v>
      </c>
      <c r="F794" s="435" t="s">
        <v>4078</v>
      </c>
    </row>
    <row r="795" spans="1:6" ht="13.5">
      <c r="A795" s="435" t="s">
        <v>5605</v>
      </c>
      <c r="B795" s="435" t="s">
        <v>5606</v>
      </c>
      <c r="C795" s="435" t="s">
        <v>5386</v>
      </c>
      <c r="D795" s="435" t="s">
        <v>4076</v>
      </c>
      <c r="E795" s="435" t="s">
        <v>4077</v>
      </c>
      <c r="F795" s="435" t="s">
        <v>4078</v>
      </c>
    </row>
    <row r="796" spans="1:6" ht="13.5">
      <c r="A796" s="435" t="s">
        <v>5607</v>
      </c>
      <c r="B796" s="435" t="s">
        <v>5608</v>
      </c>
      <c r="C796" s="435" t="s">
        <v>5386</v>
      </c>
      <c r="D796" s="435" t="s">
        <v>4076</v>
      </c>
      <c r="E796" s="435" t="s">
        <v>4077</v>
      </c>
      <c r="F796" s="435" t="s">
        <v>4078</v>
      </c>
    </row>
    <row r="797" spans="1:6" ht="13.5">
      <c r="A797" s="435" t="s">
        <v>5609</v>
      </c>
      <c r="B797" s="435" t="s">
        <v>5610</v>
      </c>
      <c r="C797" s="435" t="s">
        <v>5386</v>
      </c>
      <c r="D797" s="435" t="s">
        <v>4076</v>
      </c>
      <c r="E797" s="435" t="s">
        <v>4077</v>
      </c>
      <c r="F797" s="435" t="s">
        <v>4078</v>
      </c>
    </row>
    <row r="798" spans="1:6" ht="13.5">
      <c r="A798" s="435" t="s">
        <v>5611</v>
      </c>
      <c r="B798" s="435" t="s">
        <v>5612</v>
      </c>
      <c r="C798" s="435" t="s">
        <v>5386</v>
      </c>
      <c r="D798" s="435" t="s">
        <v>4076</v>
      </c>
      <c r="E798" s="435" t="s">
        <v>4077</v>
      </c>
      <c r="F798" s="435" t="s">
        <v>4078</v>
      </c>
    </row>
    <row r="799" spans="1:6" ht="13.5">
      <c r="A799" s="435" t="s">
        <v>5613</v>
      </c>
      <c r="B799" s="435" t="s">
        <v>5614</v>
      </c>
      <c r="C799" s="435" t="s">
        <v>5386</v>
      </c>
      <c r="D799" s="435" t="s">
        <v>4076</v>
      </c>
      <c r="E799" s="435" t="s">
        <v>4077</v>
      </c>
      <c r="F799" s="435" t="s">
        <v>4078</v>
      </c>
    </row>
    <row r="800" spans="1:6" ht="13.5">
      <c r="A800" s="435" t="s">
        <v>5615</v>
      </c>
      <c r="B800" s="435" t="s">
        <v>5616</v>
      </c>
      <c r="C800" s="435" t="s">
        <v>5386</v>
      </c>
      <c r="D800" s="435" t="s">
        <v>4076</v>
      </c>
      <c r="E800" s="435" t="s">
        <v>4077</v>
      </c>
      <c r="F800" s="435" t="s">
        <v>4078</v>
      </c>
    </row>
    <row r="801" spans="1:6" ht="13.5">
      <c r="A801" s="435" t="s">
        <v>5617</v>
      </c>
      <c r="B801" s="435" t="s">
        <v>5618</v>
      </c>
      <c r="C801" s="435" t="s">
        <v>5386</v>
      </c>
      <c r="D801" s="435" t="s">
        <v>4076</v>
      </c>
      <c r="E801" s="435" t="s">
        <v>4077</v>
      </c>
      <c r="F801" s="435" t="s">
        <v>4078</v>
      </c>
    </row>
    <row r="802" spans="1:6" ht="13.5">
      <c r="A802" s="435" t="s">
        <v>5619</v>
      </c>
      <c r="B802" s="435" t="s">
        <v>5620</v>
      </c>
      <c r="C802" s="435" t="s">
        <v>5386</v>
      </c>
      <c r="D802" s="435" t="s">
        <v>4076</v>
      </c>
      <c r="E802" s="435" t="s">
        <v>4077</v>
      </c>
      <c r="F802" s="435" t="s">
        <v>4078</v>
      </c>
    </row>
    <row r="803" spans="1:6" ht="13.5">
      <c r="A803" s="435" t="s">
        <v>5621</v>
      </c>
      <c r="B803" s="435" t="s">
        <v>5622</v>
      </c>
      <c r="C803" s="435" t="s">
        <v>5386</v>
      </c>
      <c r="D803" s="435" t="s">
        <v>4076</v>
      </c>
      <c r="E803" s="435" t="s">
        <v>4077</v>
      </c>
      <c r="F803" s="435" t="s">
        <v>4078</v>
      </c>
    </row>
    <row r="804" spans="1:6" ht="13.5">
      <c r="A804" s="435" t="s">
        <v>5623</v>
      </c>
      <c r="B804" s="435" t="s">
        <v>5624</v>
      </c>
      <c r="C804" s="435" t="s">
        <v>5386</v>
      </c>
      <c r="D804" s="435" t="s">
        <v>4076</v>
      </c>
      <c r="E804" s="435" t="s">
        <v>4077</v>
      </c>
      <c r="F804" s="435" t="s">
        <v>4078</v>
      </c>
    </row>
    <row r="805" spans="1:6" ht="13.5">
      <c r="A805" s="435" t="s">
        <v>5625</v>
      </c>
      <c r="B805" s="435" t="s">
        <v>5626</v>
      </c>
      <c r="C805" s="435" t="s">
        <v>5386</v>
      </c>
      <c r="D805" s="435" t="s">
        <v>4076</v>
      </c>
      <c r="E805" s="435" t="s">
        <v>4077</v>
      </c>
      <c r="F805" s="435" t="s">
        <v>4078</v>
      </c>
    </row>
    <row r="806" spans="1:6" ht="13.5">
      <c r="A806" s="435" t="s">
        <v>5627</v>
      </c>
      <c r="B806" s="435" t="s">
        <v>5628</v>
      </c>
      <c r="C806" s="435" t="s">
        <v>5386</v>
      </c>
      <c r="D806" s="435" t="s">
        <v>4161</v>
      </c>
      <c r="E806" s="435" t="s">
        <v>4077</v>
      </c>
      <c r="F806" s="435" t="s">
        <v>4078</v>
      </c>
    </row>
    <row r="807" spans="1:6" ht="13.5">
      <c r="A807" s="435" t="s">
        <v>5629</v>
      </c>
      <c r="B807" s="435" t="s">
        <v>5630</v>
      </c>
      <c r="C807" s="435" t="s">
        <v>5386</v>
      </c>
      <c r="D807" s="435" t="s">
        <v>4076</v>
      </c>
      <c r="E807" s="435" t="s">
        <v>4077</v>
      </c>
      <c r="F807" s="435" t="s">
        <v>4078</v>
      </c>
    </row>
    <row r="808" spans="1:6" ht="13.5">
      <c r="A808" s="435" t="s">
        <v>5631</v>
      </c>
      <c r="B808" s="435" t="s">
        <v>5632</v>
      </c>
      <c r="C808" s="435" t="s">
        <v>5386</v>
      </c>
      <c r="D808" s="435" t="s">
        <v>4161</v>
      </c>
      <c r="E808" s="435" t="s">
        <v>4077</v>
      </c>
      <c r="F808" s="435" t="s">
        <v>4078</v>
      </c>
    </row>
    <row r="809" spans="1:6" ht="13.5">
      <c r="A809" s="435" t="s">
        <v>5633</v>
      </c>
      <c r="B809" s="435" t="s">
        <v>5634</v>
      </c>
      <c r="C809" s="435" t="s">
        <v>5386</v>
      </c>
      <c r="D809" s="435" t="s">
        <v>4076</v>
      </c>
      <c r="E809" s="435" t="s">
        <v>4077</v>
      </c>
      <c r="F809" s="435" t="s">
        <v>4078</v>
      </c>
    </row>
    <row r="810" spans="1:6" ht="13.5">
      <c r="A810" s="435" t="s">
        <v>5635</v>
      </c>
      <c r="B810" s="435" t="s">
        <v>5636</v>
      </c>
      <c r="C810" s="435" t="s">
        <v>5386</v>
      </c>
      <c r="D810" s="435" t="s">
        <v>4076</v>
      </c>
      <c r="E810" s="435" t="s">
        <v>4077</v>
      </c>
      <c r="F810" s="435" t="s">
        <v>4078</v>
      </c>
    </row>
    <row r="811" spans="1:6" ht="13.5">
      <c r="A811" s="435" t="s">
        <v>5637</v>
      </c>
      <c r="B811" s="435" t="s">
        <v>5638</v>
      </c>
      <c r="C811" s="435" t="s">
        <v>5386</v>
      </c>
      <c r="D811" s="435" t="s">
        <v>4076</v>
      </c>
      <c r="E811" s="435" t="s">
        <v>4077</v>
      </c>
      <c r="F811" s="435" t="s">
        <v>4078</v>
      </c>
    </row>
    <row r="812" spans="1:6" ht="13.5">
      <c r="A812" s="435" t="s">
        <v>5639</v>
      </c>
      <c r="B812" s="435" t="s">
        <v>5640</v>
      </c>
      <c r="C812" s="435" t="s">
        <v>5386</v>
      </c>
      <c r="D812" s="435" t="s">
        <v>4076</v>
      </c>
      <c r="E812" s="435" t="s">
        <v>4077</v>
      </c>
      <c r="F812" s="435" t="s">
        <v>4078</v>
      </c>
    </row>
    <row r="813" spans="1:6" ht="13.5">
      <c r="A813" s="435" t="s">
        <v>5641</v>
      </c>
      <c r="B813" s="435" t="s">
        <v>5642</v>
      </c>
      <c r="C813" s="435" t="s">
        <v>5386</v>
      </c>
      <c r="D813" s="435" t="s">
        <v>4076</v>
      </c>
      <c r="E813" s="435" t="s">
        <v>4077</v>
      </c>
      <c r="F813" s="435" t="s">
        <v>4078</v>
      </c>
    </row>
    <row r="814" spans="1:6" ht="13.5">
      <c r="A814" s="435" t="s">
        <v>5643</v>
      </c>
      <c r="B814" s="435" t="s">
        <v>5644</v>
      </c>
      <c r="C814" s="435" t="s">
        <v>5386</v>
      </c>
      <c r="D814" s="435" t="s">
        <v>4076</v>
      </c>
      <c r="E814" s="435" t="s">
        <v>4077</v>
      </c>
      <c r="F814" s="435" t="s">
        <v>4078</v>
      </c>
    </row>
    <row r="815" spans="1:6" ht="13.5">
      <c r="A815" s="435" t="s">
        <v>5645</v>
      </c>
      <c r="B815" s="435" t="s">
        <v>5646</v>
      </c>
      <c r="C815" s="435" t="s">
        <v>5386</v>
      </c>
      <c r="D815" s="435" t="s">
        <v>4076</v>
      </c>
      <c r="E815" s="435" t="s">
        <v>4077</v>
      </c>
      <c r="F815" s="435" t="s">
        <v>4078</v>
      </c>
    </row>
    <row r="816" spans="1:6" ht="13.5">
      <c r="A816" s="435" t="s">
        <v>5647</v>
      </c>
      <c r="B816" s="435" t="s">
        <v>5648</v>
      </c>
      <c r="C816" s="435" t="s">
        <v>5386</v>
      </c>
      <c r="D816" s="435" t="s">
        <v>4076</v>
      </c>
      <c r="E816" s="435" t="s">
        <v>4077</v>
      </c>
      <c r="F816" s="435" t="s">
        <v>4078</v>
      </c>
    </row>
    <row r="817" spans="1:6" ht="13.5">
      <c r="A817" s="435" t="s">
        <v>5649</v>
      </c>
      <c r="B817" s="435" t="s">
        <v>5650</v>
      </c>
      <c r="C817" s="435" t="s">
        <v>5386</v>
      </c>
      <c r="D817" s="435" t="s">
        <v>4076</v>
      </c>
      <c r="E817" s="435" t="s">
        <v>4077</v>
      </c>
      <c r="F817" s="435" t="s">
        <v>4078</v>
      </c>
    </row>
    <row r="818" spans="1:6" ht="13.5">
      <c r="A818" s="435" t="s">
        <v>5651</v>
      </c>
      <c r="B818" s="435" t="s">
        <v>5652</v>
      </c>
      <c r="C818" s="435" t="s">
        <v>5386</v>
      </c>
      <c r="D818" s="435" t="s">
        <v>4076</v>
      </c>
      <c r="E818" s="435" t="s">
        <v>4077</v>
      </c>
      <c r="F818" s="435" t="s">
        <v>4078</v>
      </c>
    </row>
    <row r="819" spans="1:6" ht="13.5">
      <c r="A819" s="435" t="s">
        <v>5653</v>
      </c>
      <c r="B819" s="435" t="s">
        <v>5654</v>
      </c>
      <c r="C819" s="435" t="s">
        <v>5386</v>
      </c>
      <c r="D819" s="435" t="s">
        <v>4076</v>
      </c>
      <c r="E819" s="435" t="s">
        <v>4077</v>
      </c>
      <c r="F819" s="435" t="s">
        <v>4078</v>
      </c>
    </row>
    <row r="820" spans="1:6" ht="13.5">
      <c r="A820" s="435" t="s">
        <v>5655</v>
      </c>
      <c r="B820" s="435" t="s">
        <v>5656</v>
      </c>
      <c r="C820" s="435" t="s">
        <v>5386</v>
      </c>
      <c r="D820" s="435" t="s">
        <v>4076</v>
      </c>
      <c r="E820" s="435" t="s">
        <v>4077</v>
      </c>
      <c r="F820" s="435" t="s">
        <v>4078</v>
      </c>
    </row>
    <row r="821" spans="1:6" ht="13.5">
      <c r="A821" s="435" t="s">
        <v>5657</v>
      </c>
      <c r="B821" s="435" t="s">
        <v>5658</v>
      </c>
      <c r="C821" s="435" t="s">
        <v>5386</v>
      </c>
      <c r="D821" s="435" t="s">
        <v>4076</v>
      </c>
      <c r="E821" s="435" t="s">
        <v>4077</v>
      </c>
      <c r="F821" s="435" t="s">
        <v>4078</v>
      </c>
    </row>
    <row r="822" spans="1:6" ht="13.5">
      <c r="A822" s="435" t="s">
        <v>5659</v>
      </c>
      <c r="B822" s="435" t="s">
        <v>5660</v>
      </c>
      <c r="C822" s="435" t="s">
        <v>5386</v>
      </c>
      <c r="D822" s="435" t="s">
        <v>4076</v>
      </c>
      <c r="E822" s="435" t="s">
        <v>4077</v>
      </c>
      <c r="F822" s="435" t="s">
        <v>4078</v>
      </c>
    </row>
    <row r="823" spans="1:6" ht="13.5">
      <c r="A823" s="435" t="s">
        <v>5661</v>
      </c>
      <c r="B823" s="435" t="s">
        <v>5662</v>
      </c>
      <c r="C823" s="435" t="s">
        <v>5386</v>
      </c>
      <c r="D823" s="435" t="s">
        <v>4076</v>
      </c>
      <c r="E823" s="435" t="s">
        <v>4077</v>
      </c>
      <c r="F823" s="435" t="s">
        <v>4078</v>
      </c>
    </row>
    <row r="824" spans="1:6" ht="13.5">
      <c r="A824" s="435" t="s">
        <v>5663</v>
      </c>
      <c r="B824" s="435" t="s">
        <v>5664</v>
      </c>
      <c r="C824" s="435" t="s">
        <v>5386</v>
      </c>
      <c r="D824" s="435" t="s">
        <v>4076</v>
      </c>
      <c r="E824" s="435" t="s">
        <v>4077</v>
      </c>
      <c r="F824" s="435" t="s">
        <v>4078</v>
      </c>
    </row>
    <row r="825" spans="1:6" ht="13.5">
      <c r="A825" s="435" t="s">
        <v>5665</v>
      </c>
      <c r="B825" s="435" t="s">
        <v>5666</v>
      </c>
      <c r="C825" s="435" t="s">
        <v>5386</v>
      </c>
      <c r="D825" s="435" t="s">
        <v>4076</v>
      </c>
      <c r="E825" s="435" t="s">
        <v>4077</v>
      </c>
      <c r="F825" s="435" t="s">
        <v>4078</v>
      </c>
    </row>
    <row r="826" spans="1:6" ht="13.5">
      <c r="A826" s="435" t="s">
        <v>5667</v>
      </c>
      <c r="B826" s="435" t="s">
        <v>5668</v>
      </c>
      <c r="C826" s="435" t="s">
        <v>5386</v>
      </c>
      <c r="D826" s="435" t="s">
        <v>4161</v>
      </c>
      <c r="E826" s="435" t="s">
        <v>4077</v>
      </c>
      <c r="F826" s="435" t="s">
        <v>4078</v>
      </c>
    </row>
    <row r="827" spans="1:6" ht="13.5">
      <c r="A827" s="435" t="s">
        <v>5669</v>
      </c>
      <c r="B827" s="435" t="s">
        <v>5670</v>
      </c>
      <c r="C827" s="435" t="s">
        <v>5386</v>
      </c>
      <c r="D827" s="435" t="s">
        <v>4161</v>
      </c>
      <c r="E827" s="435" t="s">
        <v>4077</v>
      </c>
      <c r="F827" s="435" t="s">
        <v>4078</v>
      </c>
    </row>
    <row r="828" spans="1:6" ht="13.5">
      <c r="A828" s="435" t="s">
        <v>5671</v>
      </c>
      <c r="B828" s="435" t="s">
        <v>5672</v>
      </c>
      <c r="C828" s="435" t="s">
        <v>5386</v>
      </c>
      <c r="D828" s="435" t="s">
        <v>4076</v>
      </c>
      <c r="E828" s="435" t="s">
        <v>4077</v>
      </c>
      <c r="F828" s="435" t="s">
        <v>4078</v>
      </c>
    </row>
    <row r="829" spans="1:6" ht="13.5">
      <c r="A829" s="435" t="s">
        <v>5673</v>
      </c>
      <c r="B829" s="435" t="s">
        <v>5674</v>
      </c>
      <c r="C829" s="435" t="s">
        <v>5386</v>
      </c>
      <c r="D829" s="435" t="s">
        <v>4076</v>
      </c>
      <c r="E829" s="435" t="s">
        <v>4077</v>
      </c>
      <c r="F829" s="435" t="s">
        <v>4078</v>
      </c>
    </row>
    <row r="830" spans="1:6" ht="13.5">
      <c r="A830" s="435" t="s">
        <v>5675</v>
      </c>
      <c r="B830" s="435" t="s">
        <v>5676</v>
      </c>
      <c r="C830" s="435" t="s">
        <v>5386</v>
      </c>
      <c r="D830" s="435" t="s">
        <v>4076</v>
      </c>
      <c r="E830" s="435" t="s">
        <v>4077</v>
      </c>
      <c r="F830" s="435" t="s">
        <v>4078</v>
      </c>
    </row>
    <row r="831" spans="1:6" ht="13.5">
      <c r="A831" s="435" t="s">
        <v>5677</v>
      </c>
      <c r="B831" s="435" t="s">
        <v>5678</v>
      </c>
      <c r="C831" s="435" t="s">
        <v>5386</v>
      </c>
      <c r="D831" s="435" t="s">
        <v>4076</v>
      </c>
      <c r="E831" s="435" t="s">
        <v>4077</v>
      </c>
      <c r="F831" s="435" t="s">
        <v>4078</v>
      </c>
    </row>
    <row r="832" spans="1:6" ht="13.5">
      <c r="A832" s="435" t="s">
        <v>5679</v>
      </c>
      <c r="B832" s="435" t="s">
        <v>5680</v>
      </c>
      <c r="C832" s="435" t="s">
        <v>5386</v>
      </c>
      <c r="D832" s="435" t="s">
        <v>4076</v>
      </c>
      <c r="E832" s="435" t="s">
        <v>4077</v>
      </c>
      <c r="F832" s="435" t="s">
        <v>4078</v>
      </c>
    </row>
    <row r="833" spans="1:6" ht="13.5">
      <c r="A833" s="435" t="s">
        <v>5681</v>
      </c>
      <c r="B833" s="435" t="s">
        <v>5682</v>
      </c>
      <c r="C833" s="435" t="s">
        <v>5386</v>
      </c>
      <c r="D833" s="435" t="s">
        <v>4076</v>
      </c>
      <c r="E833" s="435" t="s">
        <v>4077</v>
      </c>
      <c r="F833" s="435" t="s">
        <v>4078</v>
      </c>
    </row>
    <row r="834" spans="1:6" ht="13.5">
      <c r="A834" s="435" t="s">
        <v>5683</v>
      </c>
      <c r="B834" s="435" t="s">
        <v>5684</v>
      </c>
      <c r="C834" s="435" t="s">
        <v>5386</v>
      </c>
      <c r="D834" s="435" t="s">
        <v>4076</v>
      </c>
      <c r="E834" s="435" t="s">
        <v>4077</v>
      </c>
      <c r="F834" s="435" t="s">
        <v>4078</v>
      </c>
    </row>
    <row r="835" spans="1:6" ht="13.5">
      <c r="A835" s="435" t="s">
        <v>5685</v>
      </c>
      <c r="B835" s="435" t="s">
        <v>5686</v>
      </c>
      <c r="C835" s="435" t="s">
        <v>5386</v>
      </c>
      <c r="D835" s="435" t="s">
        <v>4076</v>
      </c>
      <c r="E835" s="435" t="s">
        <v>4077</v>
      </c>
      <c r="F835" s="435" t="s">
        <v>4078</v>
      </c>
    </row>
    <row r="836" spans="1:6" ht="13.5">
      <c r="A836" s="435" t="s">
        <v>5687</v>
      </c>
      <c r="B836" s="435" t="s">
        <v>5688</v>
      </c>
      <c r="C836" s="435" t="s">
        <v>5386</v>
      </c>
      <c r="D836" s="435" t="s">
        <v>4076</v>
      </c>
      <c r="E836" s="435" t="s">
        <v>4077</v>
      </c>
      <c r="F836" s="435" t="s">
        <v>4078</v>
      </c>
    </row>
    <row r="837" spans="1:6" ht="13.5">
      <c r="A837" s="435" t="s">
        <v>5689</v>
      </c>
      <c r="B837" s="435" t="s">
        <v>5690</v>
      </c>
      <c r="C837" s="435" t="s">
        <v>5386</v>
      </c>
      <c r="D837" s="435" t="s">
        <v>4076</v>
      </c>
      <c r="E837" s="435" t="s">
        <v>4077</v>
      </c>
      <c r="F837" s="435" t="s">
        <v>4078</v>
      </c>
    </row>
    <row r="838" spans="1:6" ht="13.5">
      <c r="A838" s="435" t="s">
        <v>5691</v>
      </c>
      <c r="B838" s="435" t="s">
        <v>5692</v>
      </c>
      <c r="C838" s="435" t="s">
        <v>5386</v>
      </c>
      <c r="D838" s="435" t="s">
        <v>4076</v>
      </c>
      <c r="E838" s="435" t="s">
        <v>4077</v>
      </c>
      <c r="F838" s="435" t="s">
        <v>4078</v>
      </c>
    </row>
    <row r="839" spans="1:6" ht="13.5">
      <c r="A839" s="435" t="s">
        <v>5693</v>
      </c>
      <c r="B839" s="435" t="s">
        <v>5694</v>
      </c>
      <c r="C839" s="435" t="s">
        <v>5386</v>
      </c>
      <c r="D839" s="435" t="s">
        <v>4076</v>
      </c>
      <c r="E839" s="435" t="s">
        <v>4077</v>
      </c>
      <c r="F839" s="435" t="s">
        <v>4078</v>
      </c>
    </row>
    <row r="840" spans="1:6" ht="13.5">
      <c r="A840" s="435" t="s">
        <v>5695</v>
      </c>
      <c r="B840" s="435" t="s">
        <v>5696</v>
      </c>
      <c r="C840" s="435" t="s">
        <v>5386</v>
      </c>
      <c r="D840" s="435" t="s">
        <v>4076</v>
      </c>
      <c r="E840" s="435" t="s">
        <v>4077</v>
      </c>
      <c r="F840" s="435" t="s">
        <v>4078</v>
      </c>
    </row>
    <row r="841" spans="1:6" ht="13.5">
      <c r="A841" s="435" t="s">
        <v>5697</v>
      </c>
      <c r="B841" s="435" t="s">
        <v>5698</v>
      </c>
      <c r="C841" s="435" t="s">
        <v>5386</v>
      </c>
      <c r="D841" s="435" t="s">
        <v>4076</v>
      </c>
      <c r="E841" s="435" t="s">
        <v>4077</v>
      </c>
      <c r="F841" s="435" t="s">
        <v>4078</v>
      </c>
    </row>
    <row r="842" spans="1:6" ht="13.5">
      <c r="A842" s="435" t="s">
        <v>5699</v>
      </c>
      <c r="B842" s="435" t="s">
        <v>5700</v>
      </c>
      <c r="C842" s="435" t="s">
        <v>5386</v>
      </c>
      <c r="D842" s="435" t="s">
        <v>4076</v>
      </c>
      <c r="E842" s="435" t="s">
        <v>4077</v>
      </c>
      <c r="F842" s="435" t="s">
        <v>4078</v>
      </c>
    </row>
    <row r="843" spans="1:6" ht="13.5">
      <c r="A843" s="435" t="s">
        <v>5701</v>
      </c>
      <c r="B843" s="435" t="s">
        <v>5702</v>
      </c>
      <c r="C843" s="435" t="s">
        <v>5386</v>
      </c>
      <c r="D843" s="435" t="s">
        <v>4076</v>
      </c>
      <c r="E843" s="435" t="s">
        <v>4077</v>
      </c>
      <c r="F843" s="435" t="s">
        <v>4078</v>
      </c>
    </row>
    <row r="844" spans="1:6" ht="13.5">
      <c r="A844" s="435" t="s">
        <v>5703</v>
      </c>
      <c r="B844" s="435" t="s">
        <v>5704</v>
      </c>
      <c r="C844" s="435" t="s">
        <v>5386</v>
      </c>
      <c r="D844" s="435" t="s">
        <v>4076</v>
      </c>
      <c r="E844" s="435" t="s">
        <v>4077</v>
      </c>
      <c r="F844" s="435" t="s">
        <v>4078</v>
      </c>
    </row>
    <row r="845" spans="1:6" ht="13.5">
      <c r="A845" s="435" t="s">
        <v>5705</v>
      </c>
      <c r="B845" s="435" t="s">
        <v>5706</v>
      </c>
      <c r="C845" s="435" t="s">
        <v>5386</v>
      </c>
      <c r="D845" s="435" t="s">
        <v>4076</v>
      </c>
      <c r="E845" s="435" t="s">
        <v>4077</v>
      </c>
      <c r="F845" s="435" t="s">
        <v>4078</v>
      </c>
    </row>
    <row r="846" spans="1:6" ht="13.5">
      <c r="A846" s="435" t="s">
        <v>5707</v>
      </c>
      <c r="B846" s="435" t="s">
        <v>5708</v>
      </c>
      <c r="C846" s="435" t="s">
        <v>5386</v>
      </c>
      <c r="D846" s="435" t="s">
        <v>4076</v>
      </c>
      <c r="E846" s="435" t="s">
        <v>4077</v>
      </c>
      <c r="F846" s="435" t="s">
        <v>4078</v>
      </c>
    </row>
    <row r="847" spans="1:6" ht="13.5">
      <c r="A847" s="435" t="s">
        <v>5709</v>
      </c>
      <c r="B847" s="435" t="s">
        <v>5710</v>
      </c>
      <c r="C847" s="435" t="s">
        <v>5386</v>
      </c>
      <c r="D847" s="435" t="s">
        <v>4076</v>
      </c>
      <c r="E847" s="435" t="s">
        <v>4077</v>
      </c>
      <c r="F847" s="435" t="s">
        <v>4078</v>
      </c>
    </row>
    <row r="848" spans="1:6" ht="13.5">
      <c r="A848" s="435" t="s">
        <v>5711</v>
      </c>
      <c r="B848" s="435" t="s">
        <v>5712</v>
      </c>
      <c r="C848" s="435" t="s">
        <v>5386</v>
      </c>
      <c r="D848" s="435" t="s">
        <v>4076</v>
      </c>
      <c r="E848" s="435" t="s">
        <v>4077</v>
      </c>
      <c r="F848" s="435" t="s">
        <v>4078</v>
      </c>
    </row>
    <row r="849" spans="1:6" ht="13.5">
      <c r="A849" s="435" t="s">
        <v>5713</v>
      </c>
      <c r="B849" s="435" t="s">
        <v>5714</v>
      </c>
      <c r="C849" s="435" t="s">
        <v>5386</v>
      </c>
      <c r="D849" s="435" t="s">
        <v>4076</v>
      </c>
      <c r="E849" s="435" t="s">
        <v>4077</v>
      </c>
      <c r="F849" s="435" t="s">
        <v>4078</v>
      </c>
    </row>
    <row r="850" spans="1:6" ht="13.5">
      <c r="A850" s="435" t="s">
        <v>5715</v>
      </c>
      <c r="B850" s="435" t="s">
        <v>5716</v>
      </c>
      <c r="C850" s="435" t="s">
        <v>5386</v>
      </c>
      <c r="D850" s="435" t="s">
        <v>4076</v>
      </c>
      <c r="E850" s="435" t="s">
        <v>4077</v>
      </c>
      <c r="F850" s="435" t="s">
        <v>4078</v>
      </c>
    </row>
    <row r="851" spans="1:6" ht="13.5">
      <c r="A851" s="435" t="s">
        <v>5717</v>
      </c>
      <c r="B851" s="435" t="s">
        <v>5718</v>
      </c>
      <c r="C851" s="435" t="s">
        <v>5386</v>
      </c>
      <c r="D851" s="435" t="s">
        <v>4076</v>
      </c>
      <c r="E851" s="435" t="s">
        <v>4077</v>
      </c>
      <c r="F851" s="435" t="s">
        <v>4078</v>
      </c>
    </row>
    <row r="852" spans="1:6" ht="13.5">
      <c r="A852" s="435" t="s">
        <v>5719</v>
      </c>
      <c r="B852" s="435" t="s">
        <v>5720</v>
      </c>
      <c r="C852" s="435" t="s">
        <v>5386</v>
      </c>
      <c r="D852" s="435" t="s">
        <v>4076</v>
      </c>
      <c r="E852" s="435" t="s">
        <v>4077</v>
      </c>
      <c r="F852" s="435" t="s">
        <v>4078</v>
      </c>
    </row>
    <row r="853" spans="1:6" ht="13.5">
      <c r="A853" s="435" t="s">
        <v>5721</v>
      </c>
      <c r="B853" s="435" t="s">
        <v>5722</v>
      </c>
      <c r="C853" s="435" t="s">
        <v>5386</v>
      </c>
      <c r="D853" s="435" t="s">
        <v>4076</v>
      </c>
      <c r="E853" s="435" t="s">
        <v>4077</v>
      </c>
      <c r="F853" s="435" t="s">
        <v>4078</v>
      </c>
    </row>
    <row r="854" spans="1:6" ht="13.5">
      <c r="A854" s="435" t="s">
        <v>5723</v>
      </c>
      <c r="B854" s="435" t="s">
        <v>5724</v>
      </c>
      <c r="C854" s="435" t="s">
        <v>5386</v>
      </c>
      <c r="D854" s="435" t="s">
        <v>4076</v>
      </c>
      <c r="E854" s="435" t="s">
        <v>4077</v>
      </c>
      <c r="F854" s="435" t="s">
        <v>4078</v>
      </c>
    </row>
    <row r="855" spans="1:6" ht="13.5">
      <c r="A855" s="435" t="s">
        <v>5725</v>
      </c>
      <c r="B855" s="435" t="s">
        <v>5726</v>
      </c>
      <c r="C855" s="435" t="s">
        <v>5386</v>
      </c>
      <c r="D855" s="435" t="s">
        <v>4076</v>
      </c>
      <c r="E855" s="435" t="s">
        <v>4077</v>
      </c>
      <c r="F855" s="435" t="s">
        <v>4078</v>
      </c>
    </row>
    <row r="856" spans="1:6" ht="13.5">
      <c r="A856" s="435" t="s">
        <v>5727</v>
      </c>
      <c r="B856" s="435" t="s">
        <v>5728</v>
      </c>
      <c r="C856" s="435" t="s">
        <v>5386</v>
      </c>
      <c r="D856" s="435" t="s">
        <v>4076</v>
      </c>
      <c r="E856" s="435" t="s">
        <v>4077</v>
      </c>
      <c r="F856" s="435" t="s">
        <v>4078</v>
      </c>
    </row>
    <row r="857" spans="1:6" ht="13.5">
      <c r="A857" s="435" t="s">
        <v>5729</v>
      </c>
      <c r="B857" s="435" t="s">
        <v>5730</v>
      </c>
      <c r="C857" s="435" t="s">
        <v>5386</v>
      </c>
      <c r="D857" s="435" t="s">
        <v>4076</v>
      </c>
      <c r="E857" s="435" t="s">
        <v>4077</v>
      </c>
      <c r="F857" s="435" t="s">
        <v>4078</v>
      </c>
    </row>
    <row r="858" spans="1:6" ht="13.5">
      <c r="A858" s="435" t="s">
        <v>5731</v>
      </c>
      <c r="B858" s="435" t="s">
        <v>5732</v>
      </c>
      <c r="C858" s="435" t="s">
        <v>5386</v>
      </c>
      <c r="D858" s="435" t="s">
        <v>4076</v>
      </c>
      <c r="E858" s="435" t="s">
        <v>4077</v>
      </c>
      <c r="F858" s="435" t="s">
        <v>4078</v>
      </c>
    </row>
    <row r="859" spans="1:6" ht="13.5">
      <c r="A859" s="435" t="s">
        <v>5733</v>
      </c>
      <c r="B859" s="435" t="s">
        <v>5734</v>
      </c>
      <c r="C859" s="435" t="s">
        <v>5386</v>
      </c>
      <c r="D859" s="435" t="s">
        <v>4076</v>
      </c>
      <c r="E859" s="435" t="s">
        <v>4077</v>
      </c>
      <c r="F859" s="435" t="s">
        <v>4078</v>
      </c>
    </row>
    <row r="860" spans="1:6" ht="13.5">
      <c r="A860" s="435" t="s">
        <v>5735</v>
      </c>
      <c r="B860" s="435" t="s">
        <v>5736</v>
      </c>
      <c r="C860" s="435" t="s">
        <v>5386</v>
      </c>
      <c r="D860" s="435" t="s">
        <v>4076</v>
      </c>
      <c r="E860" s="435" t="s">
        <v>4077</v>
      </c>
      <c r="F860" s="435" t="s">
        <v>4078</v>
      </c>
    </row>
    <row r="861" spans="1:6" ht="13.5">
      <c r="A861" s="435" t="s">
        <v>5737</v>
      </c>
      <c r="B861" s="435" t="s">
        <v>5738</v>
      </c>
      <c r="C861" s="435" t="s">
        <v>5386</v>
      </c>
      <c r="D861" s="435" t="s">
        <v>4076</v>
      </c>
      <c r="E861" s="435" t="s">
        <v>4077</v>
      </c>
      <c r="F861" s="435" t="s">
        <v>4078</v>
      </c>
    </row>
    <row r="862" spans="1:6" ht="13.5">
      <c r="A862" s="435" t="s">
        <v>5739</v>
      </c>
      <c r="B862" s="435" t="s">
        <v>5740</v>
      </c>
      <c r="C862" s="435" t="s">
        <v>5386</v>
      </c>
      <c r="D862" s="435" t="s">
        <v>4076</v>
      </c>
      <c r="E862" s="435" t="s">
        <v>4077</v>
      </c>
      <c r="F862" s="435" t="s">
        <v>4078</v>
      </c>
    </row>
    <row r="863" spans="1:6" ht="13.5">
      <c r="A863" s="435" t="s">
        <v>5741</v>
      </c>
      <c r="B863" s="435" t="s">
        <v>5742</v>
      </c>
      <c r="C863" s="435" t="s">
        <v>5386</v>
      </c>
      <c r="D863" s="435" t="s">
        <v>4076</v>
      </c>
      <c r="E863" s="435" t="s">
        <v>4077</v>
      </c>
      <c r="F863" s="435" t="s">
        <v>4078</v>
      </c>
    </row>
    <row r="864" spans="1:6" ht="13.5">
      <c r="A864" s="435" t="s">
        <v>5743</v>
      </c>
      <c r="B864" s="435" t="s">
        <v>5744</v>
      </c>
      <c r="C864" s="435" t="s">
        <v>5386</v>
      </c>
      <c r="D864" s="435" t="s">
        <v>4076</v>
      </c>
      <c r="E864" s="435" t="s">
        <v>4077</v>
      </c>
      <c r="F864" s="435" t="s">
        <v>4078</v>
      </c>
    </row>
    <row r="865" spans="1:6" ht="13.5">
      <c r="A865" s="435" t="s">
        <v>5745</v>
      </c>
      <c r="B865" s="435" t="s">
        <v>5746</v>
      </c>
      <c r="C865" s="435" t="s">
        <v>5386</v>
      </c>
      <c r="D865" s="435" t="s">
        <v>4076</v>
      </c>
      <c r="E865" s="435" t="s">
        <v>4077</v>
      </c>
      <c r="F865" s="435" t="s">
        <v>4078</v>
      </c>
    </row>
    <row r="866" spans="1:6" ht="13.5">
      <c r="A866" s="435" t="s">
        <v>5747</v>
      </c>
      <c r="B866" s="435" t="s">
        <v>5748</v>
      </c>
      <c r="C866" s="435" t="s">
        <v>5386</v>
      </c>
      <c r="D866" s="435" t="s">
        <v>4161</v>
      </c>
      <c r="E866" s="435" t="s">
        <v>4077</v>
      </c>
      <c r="F866" s="435" t="s">
        <v>4078</v>
      </c>
    </row>
    <row r="867" spans="1:6" ht="13.5">
      <c r="A867" s="435" t="s">
        <v>5749</v>
      </c>
      <c r="B867" s="435" t="s">
        <v>5750</v>
      </c>
      <c r="C867" s="435" t="s">
        <v>5386</v>
      </c>
      <c r="D867" s="435" t="s">
        <v>4076</v>
      </c>
      <c r="E867" s="435" t="s">
        <v>4077</v>
      </c>
      <c r="F867" s="435" t="s">
        <v>4078</v>
      </c>
    </row>
    <row r="868" spans="1:6" ht="13.5">
      <c r="A868" s="435" t="s">
        <v>5751</v>
      </c>
      <c r="B868" s="435" t="s">
        <v>5752</v>
      </c>
      <c r="C868" s="435" t="s">
        <v>5386</v>
      </c>
      <c r="D868" s="435" t="s">
        <v>4076</v>
      </c>
      <c r="E868" s="435" t="s">
        <v>4077</v>
      </c>
      <c r="F868" s="435" t="s">
        <v>4078</v>
      </c>
    </row>
    <row r="869" spans="1:6" ht="13.5">
      <c r="A869" s="435" t="s">
        <v>5753</v>
      </c>
      <c r="B869" s="435" t="s">
        <v>5754</v>
      </c>
      <c r="C869" s="435" t="s">
        <v>5386</v>
      </c>
      <c r="D869" s="435" t="s">
        <v>4161</v>
      </c>
      <c r="E869" s="435" t="s">
        <v>4077</v>
      </c>
      <c r="F869" s="435" t="s">
        <v>4078</v>
      </c>
    </row>
    <row r="870" spans="1:6" ht="13.5">
      <c r="A870" s="435" t="s">
        <v>5755</v>
      </c>
      <c r="B870" s="435" t="s">
        <v>5756</v>
      </c>
      <c r="C870" s="435" t="s">
        <v>5386</v>
      </c>
      <c r="D870" s="435" t="s">
        <v>4076</v>
      </c>
      <c r="E870" s="435" t="s">
        <v>4077</v>
      </c>
      <c r="F870" s="435" t="s">
        <v>4078</v>
      </c>
    </row>
    <row r="871" spans="1:6" ht="13.5">
      <c r="A871" s="435" t="s">
        <v>5757</v>
      </c>
      <c r="B871" s="435" t="s">
        <v>5758</v>
      </c>
      <c r="C871" s="435" t="s">
        <v>5386</v>
      </c>
      <c r="D871" s="435" t="s">
        <v>4076</v>
      </c>
      <c r="E871" s="435" t="s">
        <v>4077</v>
      </c>
      <c r="F871" s="435" t="s">
        <v>4078</v>
      </c>
    </row>
    <row r="872" spans="1:6" ht="13.5">
      <c r="A872" s="435" t="s">
        <v>5759</v>
      </c>
      <c r="B872" s="435" t="s">
        <v>5760</v>
      </c>
      <c r="C872" s="435" t="s">
        <v>5386</v>
      </c>
      <c r="D872" s="435" t="s">
        <v>4076</v>
      </c>
      <c r="E872" s="435" t="s">
        <v>4077</v>
      </c>
      <c r="F872" s="435" t="s">
        <v>4078</v>
      </c>
    </row>
    <row r="873" spans="1:6" ht="13.5">
      <c r="A873" s="435" t="s">
        <v>5761</v>
      </c>
      <c r="B873" s="435" t="s">
        <v>5762</v>
      </c>
      <c r="C873" s="435" t="s">
        <v>5386</v>
      </c>
      <c r="D873" s="435" t="s">
        <v>4076</v>
      </c>
      <c r="E873" s="435" t="s">
        <v>4077</v>
      </c>
      <c r="F873" s="435" t="s">
        <v>4078</v>
      </c>
    </row>
    <row r="874" spans="1:6" ht="13.5">
      <c r="A874" s="435" t="s">
        <v>5763</v>
      </c>
      <c r="B874" s="435" t="s">
        <v>5764</v>
      </c>
      <c r="C874" s="435" t="s">
        <v>5386</v>
      </c>
      <c r="D874" s="435" t="s">
        <v>4076</v>
      </c>
      <c r="E874" s="435" t="s">
        <v>4077</v>
      </c>
      <c r="F874" s="435" t="s">
        <v>4078</v>
      </c>
    </row>
    <row r="875" spans="1:6" ht="13.5">
      <c r="A875" s="435" t="s">
        <v>5765</v>
      </c>
      <c r="B875" s="435" t="s">
        <v>5766</v>
      </c>
      <c r="C875" s="435" t="s">
        <v>5386</v>
      </c>
      <c r="D875" s="435" t="s">
        <v>4076</v>
      </c>
      <c r="E875" s="435" t="s">
        <v>4077</v>
      </c>
      <c r="F875" s="435" t="s">
        <v>4078</v>
      </c>
    </row>
    <row r="876" spans="1:6" ht="13.5">
      <c r="A876" s="435" t="s">
        <v>5767</v>
      </c>
      <c r="B876" s="435" t="s">
        <v>5768</v>
      </c>
      <c r="C876" s="435" t="s">
        <v>5386</v>
      </c>
      <c r="D876" s="435" t="s">
        <v>4076</v>
      </c>
      <c r="E876" s="435" t="s">
        <v>4077</v>
      </c>
      <c r="F876" s="435" t="s">
        <v>4078</v>
      </c>
    </row>
    <row r="877" spans="1:6" ht="13.5">
      <c r="A877" s="435" t="s">
        <v>5769</v>
      </c>
      <c r="B877" s="435" t="s">
        <v>5770</v>
      </c>
      <c r="C877" s="435" t="s">
        <v>5386</v>
      </c>
      <c r="D877" s="435" t="s">
        <v>4076</v>
      </c>
      <c r="E877" s="435" t="s">
        <v>4077</v>
      </c>
      <c r="F877" s="435" t="s">
        <v>4078</v>
      </c>
    </row>
    <row r="878" spans="1:6" ht="13.5">
      <c r="A878" s="435" t="s">
        <v>5771</v>
      </c>
      <c r="B878" s="435" t="s">
        <v>5772</v>
      </c>
      <c r="C878" s="435" t="s">
        <v>5386</v>
      </c>
      <c r="D878" s="435" t="s">
        <v>4076</v>
      </c>
      <c r="E878" s="435" t="s">
        <v>4077</v>
      </c>
      <c r="F878" s="435" t="s">
        <v>4078</v>
      </c>
    </row>
    <row r="879" spans="1:6" ht="13.5">
      <c r="A879" s="435" t="s">
        <v>5773</v>
      </c>
      <c r="B879" s="435" t="s">
        <v>5774</v>
      </c>
      <c r="C879" s="435" t="s">
        <v>5386</v>
      </c>
      <c r="D879" s="435" t="s">
        <v>4076</v>
      </c>
      <c r="E879" s="435" t="s">
        <v>4077</v>
      </c>
      <c r="F879" s="435" t="s">
        <v>4078</v>
      </c>
    </row>
    <row r="880" spans="1:6" ht="13.5">
      <c r="A880" s="435" t="s">
        <v>5775</v>
      </c>
      <c r="B880" s="435" t="s">
        <v>5776</v>
      </c>
      <c r="C880" s="435" t="s">
        <v>5386</v>
      </c>
      <c r="D880" s="435" t="s">
        <v>4076</v>
      </c>
      <c r="E880" s="435" t="s">
        <v>4077</v>
      </c>
      <c r="F880" s="435" t="s">
        <v>4078</v>
      </c>
    </row>
    <row r="881" spans="1:6" ht="13.5">
      <c r="A881" s="435" t="s">
        <v>5777</v>
      </c>
      <c r="B881" s="435" t="s">
        <v>5778</v>
      </c>
      <c r="C881" s="435" t="s">
        <v>5386</v>
      </c>
      <c r="D881" s="435" t="s">
        <v>4076</v>
      </c>
      <c r="E881" s="435" t="s">
        <v>4077</v>
      </c>
      <c r="F881" s="435" t="s">
        <v>4078</v>
      </c>
    </row>
    <row r="882" spans="1:6" ht="13.5">
      <c r="A882" s="435" t="s">
        <v>5779</v>
      </c>
      <c r="B882" s="435" t="s">
        <v>5780</v>
      </c>
      <c r="C882" s="435" t="s">
        <v>5386</v>
      </c>
      <c r="D882" s="435" t="s">
        <v>4076</v>
      </c>
      <c r="E882" s="435" t="s">
        <v>4077</v>
      </c>
      <c r="F882" s="435" t="s">
        <v>4078</v>
      </c>
    </row>
    <row r="883" spans="1:6" ht="13.5">
      <c r="A883" s="435" t="s">
        <v>5781</v>
      </c>
      <c r="B883" s="435" t="s">
        <v>5782</v>
      </c>
      <c r="C883" s="435" t="s">
        <v>5386</v>
      </c>
      <c r="D883" s="435" t="s">
        <v>4076</v>
      </c>
      <c r="E883" s="435" t="s">
        <v>4077</v>
      </c>
      <c r="F883" s="435" t="s">
        <v>4078</v>
      </c>
    </row>
    <row r="884" spans="1:6" ht="13.5">
      <c r="A884" s="435" t="s">
        <v>5783</v>
      </c>
      <c r="B884" s="435" t="s">
        <v>5784</v>
      </c>
      <c r="C884" s="435" t="s">
        <v>5386</v>
      </c>
      <c r="D884" s="435" t="s">
        <v>4076</v>
      </c>
      <c r="E884" s="435" t="s">
        <v>4077</v>
      </c>
      <c r="F884" s="435" t="s">
        <v>4078</v>
      </c>
    </row>
    <row r="885" spans="1:6" ht="13.5">
      <c r="A885" s="435" t="s">
        <v>5785</v>
      </c>
      <c r="B885" s="435" t="s">
        <v>5786</v>
      </c>
      <c r="C885" s="435" t="s">
        <v>5386</v>
      </c>
      <c r="D885" s="435" t="s">
        <v>4076</v>
      </c>
      <c r="E885" s="435" t="s">
        <v>4077</v>
      </c>
      <c r="F885" s="435" t="s">
        <v>4078</v>
      </c>
    </row>
    <row r="886" spans="1:6" ht="13.5">
      <c r="A886" s="435" t="s">
        <v>5787</v>
      </c>
      <c r="B886" s="435" t="s">
        <v>5788</v>
      </c>
      <c r="C886" s="435" t="s">
        <v>5386</v>
      </c>
      <c r="D886" s="435" t="s">
        <v>4076</v>
      </c>
      <c r="E886" s="435" t="s">
        <v>4077</v>
      </c>
      <c r="F886" s="435" t="s">
        <v>4078</v>
      </c>
    </row>
    <row r="887" spans="1:6" ht="13.5">
      <c r="A887" s="435" t="s">
        <v>5789</v>
      </c>
      <c r="B887" s="435" t="s">
        <v>5790</v>
      </c>
      <c r="C887" s="435" t="s">
        <v>5386</v>
      </c>
      <c r="D887" s="435" t="s">
        <v>4076</v>
      </c>
      <c r="E887" s="435" t="s">
        <v>4077</v>
      </c>
      <c r="F887" s="435" t="s">
        <v>4078</v>
      </c>
    </row>
    <row r="888" spans="1:6" ht="13.5">
      <c r="A888" s="435" t="s">
        <v>5791</v>
      </c>
      <c r="B888" s="435" t="s">
        <v>5792</v>
      </c>
      <c r="C888" s="435" t="s">
        <v>5386</v>
      </c>
      <c r="D888" s="435" t="s">
        <v>4076</v>
      </c>
      <c r="E888" s="435" t="s">
        <v>4077</v>
      </c>
      <c r="F888" s="435" t="s">
        <v>4078</v>
      </c>
    </row>
    <row r="889" spans="1:6" ht="13.5">
      <c r="A889" s="435" t="s">
        <v>5793</v>
      </c>
      <c r="B889" s="435" t="s">
        <v>5794</v>
      </c>
      <c r="C889" s="435" t="s">
        <v>5386</v>
      </c>
      <c r="D889" s="435" t="s">
        <v>4076</v>
      </c>
      <c r="E889" s="435" t="s">
        <v>4077</v>
      </c>
      <c r="F889" s="435" t="s">
        <v>4078</v>
      </c>
    </row>
    <row r="890" spans="1:6" ht="13.5">
      <c r="A890" s="435" t="s">
        <v>5795</v>
      </c>
      <c r="B890" s="435" t="s">
        <v>5796</v>
      </c>
      <c r="C890" s="435" t="s">
        <v>5386</v>
      </c>
      <c r="D890" s="435" t="s">
        <v>4076</v>
      </c>
      <c r="E890" s="435" t="s">
        <v>4077</v>
      </c>
      <c r="F890" s="435" t="s">
        <v>4078</v>
      </c>
    </row>
    <row r="891" spans="1:6" ht="13.5">
      <c r="A891" s="435" t="s">
        <v>5797</v>
      </c>
      <c r="B891" s="435" t="s">
        <v>5798</v>
      </c>
      <c r="C891" s="435" t="s">
        <v>5386</v>
      </c>
      <c r="D891" s="435" t="s">
        <v>4076</v>
      </c>
      <c r="E891" s="435" t="s">
        <v>4077</v>
      </c>
      <c r="F891" s="435" t="s">
        <v>4078</v>
      </c>
    </row>
    <row r="892" spans="1:6" ht="13.5">
      <c r="A892" s="435" t="s">
        <v>5799</v>
      </c>
      <c r="B892" s="435" t="s">
        <v>5800</v>
      </c>
      <c r="C892" s="435" t="s">
        <v>5386</v>
      </c>
      <c r="D892" s="435" t="s">
        <v>4076</v>
      </c>
      <c r="E892" s="435" t="s">
        <v>4077</v>
      </c>
      <c r="F892" s="435" t="s">
        <v>4078</v>
      </c>
    </row>
    <row r="893" spans="1:6" ht="13.5">
      <c r="A893" s="435" t="s">
        <v>5801</v>
      </c>
      <c r="B893" s="435" t="s">
        <v>5802</v>
      </c>
      <c r="C893" s="435" t="s">
        <v>5386</v>
      </c>
      <c r="D893" s="435" t="s">
        <v>4076</v>
      </c>
      <c r="E893" s="435" t="s">
        <v>4077</v>
      </c>
      <c r="F893" s="435" t="s">
        <v>4078</v>
      </c>
    </row>
    <row r="894" spans="1:6" ht="13.5">
      <c r="A894" s="435" t="s">
        <v>5803</v>
      </c>
      <c r="B894" s="435" t="s">
        <v>5804</v>
      </c>
      <c r="C894" s="435" t="s">
        <v>5386</v>
      </c>
      <c r="D894" s="435" t="s">
        <v>4076</v>
      </c>
      <c r="E894" s="435" t="s">
        <v>4077</v>
      </c>
      <c r="F894" s="435" t="s">
        <v>4078</v>
      </c>
    </row>
    <row r="895" spans="1:6" ht="13.5">
      <c r="A895" s="435" t="s">
        <v>5805</v>
      </c>
      <c r="B895" s="435" t="s">
        <v>5806</v>
      </c>
      <c r="C895" s="435" t="s">
        <v>5386</v>
      </c>
      <c r="D895" s="435" t="s">
        <v>4076</v>
      </c>
      <c r="E895" s="435" t="s">
        <v>4077</v>
      </c>
      <c r="F895" s="435" t="s">
        <v>4078</v>
      </c>
    </row>
    <row r="896" spans="1:6" ht="13.5">
      <c r="A896" s="435" t="s">
        <v>5807</v>
      </c>
      <c r="B896" s="435" t="s">
        <v>5808</v>
      </c>
      <c r="C896" s="435" t="s">
        <v>5386</v>
      </c>
      <c r="D896" s="435" t="s">
        <v>4076</v>
      </c>
      <c r="E896" s="435" t="s">
        <v>4077</v>
      </c>
      <c r="F896" s="435" t="s">
        <v>4078</v>
      </c>
    </row>
    <row r="897" spans="1:6" ht="13.5">
      <c r="A897" s="435" t="s">
        <v>5809</v>
      </c>
      <c r="B897" s="435" t="s">
        <v>5810</v>
      </c>
      <c r="C897" s="435" t="s">
        <v>5386</v>
      </c>
      <c r="D897" s="435" t="s">
        <v>4076</v>
      </c>
      <c r="E897" s="435" t="s">
        <v>4077</v>
      </c>
      <c r="F897" s="435" t="s">
        <v>4078</v>
      </c>
    </row>
    <row r="898" spans="1:6" ht="13.5">
      <c r="A898" s="435" t="s">
        <v>5811</v>
      </c>
      <c r="B898" s="435" t="s">
        <v>5812</v>
      </c>
      <c r="C898" s="435" t="s">
        <v>5386</v>
      </c>
      <c r="D898" s="435" t="s">
        <v>4076</v>
      </c>
      <c r="E898" s="435" t="s">
        <v>4077</v>
      </c>
      <c r="F898" s="435" t="s">
        <v>4078</v>
      </c>
    </row>
    <row r="899" spans="1:6" ht="13.5">
      <c r="A899" s="435" t="s">
        <v>5813</v>
      </c>
      <c r="B899" s="435" t="s">
        <v>5814</v>
      </c>
      <c r="C899" s="435" t="s">
        <v>5386</v>
      </c>
      <c r="D899" s="435" t="s">
        <v>4076</v>
      </c>
      <c r="E899" s="435" t="s">
        <v>4077</v>
      </c>
      <c r="F899" s="435" t="s">
        <v>4078</v>
      </c>
    </row>
    <row r="900" spans="1:6" ht="13.5">
      <c r="A900" s="435" t="s">
        <v>5815</v>
      </c>
      <c r="B900" s="435" t="s">
        <v>5816</v>
      </c>
      <c r="C900" s="435" t="s">
        <v>5386</v>
      </c>
      <c r="D900" s="435" t="s">
        <v>4076</v>
      </c>
      <c r="E900" s="435" t="s">
        <v>4077</v>
      </c>
      <c r="F900" s="435" t="s">
        <v>4078</v>
      </c>
    </row>
    <row r="901" spans="1:6" ht="13.5">
      <c r="A901" s="435" t="s">
        <v>5817</v>
      </c>
      <c r="B901" s="435" t="s">
        <v>5818</v>
      </c>
      <c r="C901" s="435" t="s">
        <v>5386</v>
      </c>
      <c r="D901" s="435" t="s">
        <v>4076</v>
      </c>
      <c r="E901" s="435" t="s">
        <v>4077</v>
      </c>
      <c r="F901" s="435" t="s">
        <v>4078</v>
      </c>
    </row>
    <row r="902" spans="1:6" ht="13.5">
      <c r="A902" s="435" t="s">
        <v>5819</v>
      </c>
      <c r="B902" s="435" t="s">
        <v>5820</v>
      </c>
      <c r="C902" s="435" t="s">
        <v>5386</v>
      </c>
      <c r="D902" s="435" t="s">
        <v>4076</v>
      </c>
      <c r="E902" s="435" t="s">
        <v>4077</v>
      </c>
      <c r="F902" s="435" t="s">
        <v>4078</v>
      </c>
    </row>
    <row r="903" spans="1:6" ht="13.5">
      <c r="A903" s="435" t="s">
        <v>5821</v>
      </c>
      <c r="B903" s="435" t="s">
        <v>5822</v>
      </c>
      <c r="C903" s="435" t="s">
        <v>5386</v>
      </c>
      <c r="D903" s="435" t="s">
        <v>4076</v>
      </c>
      <c r="E903" s="435" t="s">
        <v>4077</v>
      </c>
      <c r="F903" s="435" t="s">
        <v>4078</v>
      </c>
    </row>
    <row r="904" spans="1:6" ht="13.5">
      <c r="A904" s="435" t="s">
        <v>5823</v>
      </c>
      <c r="B904" s="435" t="s">
        <v>5824</v>
      </c>
      <c r="C904" s="435" t="s">
        <v>5386</v>
      </c>
      <c r="D904" s="435" t="s">
        <v>4076</v>
      </c>
      <c r="E904" s="435" t="s">
        <v>4077</v>
      </c>
      <c r="F904" s="435" t="s">
        <v>4078</v>
      </c>
    </row>
    <row r="905" spans="1:6" ht="13.5">
      <c r="A905" s="435" t="s">
        <v>5825</v>
      </c>
      <c r="B905" s="435" t="s">
        <v>5826</v>
      </c>
      <c r="C905" s="435" t="s">
        <v>5386</v>
      </c>
      <c r="D905" s="435" t="s">
        <v>4076</v>
      </c>
      <c r="E905" s="435" t="s">
        <v>4077</v>
      </c>
      <c r="F905" s="435" t="s">
        <v>4078</v>
      </c>
    </row>
    <row r="906" spans="1:6" ht="13.5">
      <c r="A906" s="435" t="s">
        <v>5827</v>
      </c>
      <c r="B906" s="435" t="s">
        <v>5828</v>
      </c>
      <c r="C906" s="435" t="s">
        <v>5386</v>
      </c>
      <c r="D906" s="435" t="s">
        <v>4076</v>
      </c>
      <c r="E906" s="435" t="s">
        <v>4077</v>
      </c>
      <c r="F906" s="435" t="s">
        <v>4078</v>
      </c>
    </row>
    <row r="907" spans="1:6" ht="13.5">
      <c r="A907" s="435" t="s">
        <v>5829</v>
      </c>
      <c r="B907" s="435" t="s">
        <v>5830</v>
      </c>
      <c r="C907" s="435" t="s">
        <v>5386</v>
      </c>
      <c r="D907" s="435" t="s">
        <v>4076</v>
      </c>
      <c r="E907" s="435" t="s">
        <v>4077</v>
      </c>
      <c r="F907" s="435" t="s">
        <v>4078</v>
      </c>
    </row>
    <row r="908" spans="1:6" ht="13.5">
      <c r="A908" s="435" t="s">
        <v>5831</v>
      </c>
      <c r="B908" s="435" t="s">
        <v>5832</v>
      </c>
      <c r="C908" s="435" t="s">
        <v>5386</v>
      </c>
      <c r="D908" s="435" t="s">
        <v>4076</v>
      </c>
      <c r="E908" s="435" t="s">
        <v>4077</v>
      </c>
      <c r="F908" s="435" t="s">
        <v>4078</v>
      </c>
    </row>
    <row r="909" spans="1:6" ht="13.5">
      <c r="A909" s="435" t="s">
        <v>5833</v>
      </c>
      <c r="B909" s="435" t="s">
        <v>5834</v>
      </c>
      <c r="C909" s="435" t="s">
        <v>5386</v>
      </c>
      <c r="D909" s="435" t="s">
        <v>4076</v>
      </c>
      <c r="E909" s="435" t="s">
        <v>4077</v>
      </c>
      <c r="F909" s="435" t="s">
        <v>4078</v>
      </c>
    </row>
    <row r="910" spans="1:6" ht="13.5">
      <c r="A910" s="435" t="s">
        <v>5835</v>
      </c>
      <c r="B910" s="435" t="s">
        <v>5836</v>
      </c>
      <c r="C910" s="435" t="s">
        <v>5386</v>
      </c>
      <c r="D910" s="435" t="s">
        <v>4076</v>
      </c>
      <c r="E910" s="435" t="s">
        <v>4077</v>
      </c>
      <c r="F910" s="435" t="s">
        <v>4078</v>
      </c>
    </row>
    <row r="911" spans="1:6" ht="13.5">
      <c r="A911" s="435" t="s">
        <v>5837</v>
      </c>
      <c r="B911" s="435" t="s">
        <v>5838</v>
      </c>
      <c r="C911" s="435" t="s">
        <v>5386</v>
      </c>
      <c r="D911" s="435" t="s">
        <v>4076</v>
      </c>
      <c r="E911" s="435" t="s">
        <v>4077</v>
      </c>
      <c r="F911" s="435" t="s">
        <v>4078</v>
      </c>
    </row>
    <row r="912" spans="1:6" ht="13.5">
      <c r="A912" s="435" t="s">
        <v>5839</v>
      </c>
      <c r="B912" s="435" t="s">
        <v>5840</v>
      </c>
      <c r="C912" s="435" t="s">
        <v>5386</v>
      </c>
      <c r="D912" s="435" t="s">
        <v>4076</v>
      </c>
      <c r="E912" s="435" t="s">
        <v>4077</v>
      </c>
      <c r="F912" s="435" t="s">
        <v>4078</v>
      </c>
    </row>
    <row r="913" spans="1:6" ht="13.5">
      <c r="A913" s="435" t="s">
        <v>5841</v>
      </c>
      <c r="B913" s="435" t="s">
        <v>5842</v>
      </c>
      <c r="C913" s="435" t="s">
        <v>5386</v>
      </c>
      <c r="D913" s="435" t="s">
        <v>4076</v>
      </c>
      <c r="E913" s="435" t="s">
        <v>4077</v>
      </c>
      <c r="F913" s="435" t="s">
        <v>4078</v>
      </c>
    </row>
    <row r="914" spans="1:6" ht="13.5">
      <c r="A914" s="435" t="s">
        <v>5843</v>
      </c>
      <c r="B914" s="435" t="s">
        <v>5844</v>
      </c>
      <c r="C914" s="435" t="s">
        <v>5386</v>
      </c>
      <c r="D914" s="435" t="s">
        <v>4076</v>
      </c>
      <c r="E914" s="435" t="s">
        <v>4077</v>
      </c>
      <c r="F914" s="435" t="s">
        <v>4078</v>
      </c>
    </row>
    <row r="915" spans="1:6" ht="13.5">
      <c r="A915" s="435" t="s">
        <v>5845</v>
      </c>
      <c r="B915" s="435" t="s">
        <v>5846</v>
      </c>
      <c r="C915" s="435" t="s">
        <v>5386</v>
      </c>
      <c r="D915" s="435" t="s">
        <v>4076</v>
      </c>
      <c r="E915" s="435" t="s">
        <v>4077</v>
      </c>
      <c r="F915" s="435" t="s">
        <v>4078</v>
      </c>
    </row>
    <row r="916" spans="1:6" ht="13.5">
      <c r="A916" s="435" t="s">
        <v>5847</v>
      </c>
      <c r="B916" s="435" t="s">
        <v>5848</v>
      </c>
      <c r="C916" s="435" t="s">
        <v>5386</v>
      </c>
      <c r="D916" s="435" t="s">
        <v>4076</v>
      </c>
      <c r="E916" s="435" t="s">
        <v>4077</v>
      </c>
      <c r="F916" s="435" t="s">
        <v>4078</v>
      </c>
    </row>
    <row r="917" spans="1:6" ht="13.5">
      <c r="A917" s="435" t="s">
        <v>5849</v>
      </c>
      <c r="B917" s="435" t="s">
        <v>5850</v>
      </c>
      <c r="C917" s="435" t="s">
        <v>5386</v>
      </c>
      <c r="D917" s="435" t="s">
        <v>4076</v>
      </c>
      <c r="E917" s="435" t="s">
        <v>4077</v>
      </c>
      <c r="F917" s="435" t="s">
        <v>4078</v>
      </c>
    </row>
    <row r="918" spans="1:6" ht="13.5">
      <c r="A918" s="435" t="s">
        <v>5851</v>
      </c>
      <c r="B918" s="435" t="s">
        <v>5852</v>
      </c>
      <c r="C918" s="435" t="s">
        <v>5386</v>
      </c>
      <c r="D918" s="435" t="s">
        <v>4076</v>
      </c>
      <c r="E918" s="435" t="s">
        <v>4077</v>
      </c>
      <c r="F918" s="435" t="s">
        <v>4078</v>
      </c>
    </row>
    <row r="919" spans="1:6" ht="13.5">
      <c r="A919" s="435" t="s">
        <v>5853</v>
      </c>
      <c r="B919" s="435" t="s">
        <v>5854</v>
      </c>
      <c r="C919" s="435" t="s">
        <v>5386</v>
      </c>
      <c r="D919" s="435" t="s">
        <v>4161</v>
      </c>
      <c r="E919" s="435" t="s">
        <v>4077</v>
      </c>
      <c r="F919" s="435" t="s">
        <v>4078</v>
      </c>
    </row>
    <row r="920" spans="1:6" ht="13.5">
      <c r="A920" s="435" t="s">
        <v>5855</v>
      </c>
      <c r="B920" s="435" t="s">
        <v>5856</v>
      </c>
      <c r="C920" s="435" t="s">
        <v>5386</v>
      </c>
      <c r="D920" s="435" t="s">
        <v>4076</v>
      </c>
      <c r="E920" s="435" t="s">
        <v>4077</v>
      </c>
      <c r="F920" s="435" t="s">
        <v>4078</v>
      </c>
    </row>
    <row r="921" spans="1:6" ht="13.5">
      <c r="A921" s="435" t="s">
        <v>5857</v>
      </c>
      <c r="B921" s="435" t="s">
        <v>5858</v>
      </c>
      <c r="C921" s="435" t="s">
        <v>5386</v>
      </c>
      <c r="D921" s="435" t="s">
        <v>4076</v>
      </c>
      <c r="E921" s="435" t="s">
        <v>4077</v>
      </c>
      <c r="F921" s="435" t="s">
        <v>4078</v>
      </c>
    </row>
    <row r="922" spans="1:6" ht="13.5">
      <c r="A922" s="435" t="s">
        <v>5859</v>
      </c>
      <c r="B922" s="435" t="s">
        <v>5860</v>
      </c>
      <c r="C922" s="435" t="s">
        <v>5386</v>
      </c>
      <c r="D922" s="435" t="s">
        <v>4076</v>
      </c>
      <c r="E922" s="435" t="s">
        <v>4077</v>
      </c>
      <c r="F922" s="435" t="s">
        <v>4078</v>
      </c>
    </row>
    <row r="923" spans="1:6" ht="13.5">
      <c r="A923" s="435" t="s">
        <v>5861</v>
      </c>
      <c r="B923" s="435" t="s">
        <v>5862</v>
      </c>
      <c r="C923" s="435" t="s">
        <v>5386</v>
      </c>
      <c r="D923" s="435" t="s">
        <v>4076</v>
      </c>
      <c r="E923" s="435" t="s">
        <v>4077</v>
      </c>
      <c r="F923" s="435" t="s">
        <v>4078</v>
      </c>
    </row>
    <row r="924" spans="1:6" ht="13.5">
      <c r="A924" s="435" t="s">
        <v>5863</v>
      </c>
      <c r="B924" s="435" t="s">
        <v>5864</v>
      </c>
      <c r="C924" s="435" t="s">
        <v>5386</v>
      </c>
      <c r="D924" s="435" t="s">
        <v>4076</v>
      </c>
      <c r="E924" s="435" t="s">
        <v>4077</v>
      </c>
      <c r="F924" s="435" t="s">
        <v>4078</v>
      </c>
    </row>
    <row r="925" spans="1:6" ht="13.5">
      <c r="A925" s="435" t="s">
        <v>5865</v>
      </c>
      <c r="B925" s="435" t="s">
        <v>5866</v>
      </c>
      <c r="C925" s="435" t="s">
        <v>5386</v>
      </c>
      <c r="D925" s="435" t="s">
        <v>4076</v>
      </c>
      <c r="E925" s="435" t="s">
        <v>4077</v>
      </c>
      <c r="F925" s="435" t="s">
        <v>4078</v>
      </c>
    </row>
    <row r="926" spans="1:6" ht="13.5">
      <c r="A926" s="435" t="s">
        <v>5867</v>
      </c>
      <c r="B926" s="435" t="s">
        <v>5868</v>
      </c>
      <c r="C926" s="435" t="s">
        <v>5386</v>
      </c>
      <c r="D926" s="435" t="s">
        <v>4076</v>
      </c>
      <c r="E926" s="435" t="s">
        <v>4077</v>
      </c>
      <c r="F926" s="435" t="s">
        <v>4078</v>
      </c>
    </row>
    <row r="927" spans="1:6" ht="13.5">
      <c r="A927" s="435" t="s">
        <v>5869</v>
      </c>
      <c r="B927" s="435" t="s">
        <v>5870</v>
      </c>
      <c r="C927" s="435" t="s">
        <v>5386</v>
      </c>
      <c r="D927" s="435" t="s">
        <v>4076</v>
      </c>
      <c r="E927" s="435" t="s">
        <v>4077</v>
      </c>
      <c r="F927" s="435" t="s">
        <v>4078</v>
      </c>
    </row>
    <row r="928" spans="1:6" ht="13.5">
      <c r="A928" s="435" t="s">
        <v>5871</v>
      </c>
      <c r="B928" s="435" t="s">
        <v>5872</v>
      </c>
      <c r="C928" s="435" t="s">
        <v>5386</v>
      </c>
      <c r="D928" s="435" t="s">
        <v>4076</v>
      </c>
      <c r="E928" s="435" t="s">
        <v>4077</v>
      </c>
      <c r="F928" s="435" t="s">
        <v>4078</v>
      </c>
    </row>
    <row r="929" spans="1:6" ht="13.5">
      <c r="A929" s="435" t="s">
        <v>5873</v>
      </c>
      <c r="B929" s="435" t="s">
        <v>5874</v>
      </c>
      <c r="C929" s="435" t="s">
        <v>5386</v>
      </c>
      <c r="D929" s="435" t="s">
        <v>4076</v>
      </c>
      <c r="E929" s="435" t="s">
        <v>4077</v>
      </c>
      <c r="F929" s="435" t="s">
        <v>4078</v>
      </c>
    </row>
    <row r="930" spans="1:6" ht="13.5">
      <c r="A930" s="435" t="s">
        <v>5875</v>
      </c>
      <c r="B930" s="435" t="s">
        <v>5876</v>
      </c>
      <c r="C930" s="435" t="s">
        <v>5386</v>
      </c>
      <c r="D930" s="435" t="s">
        <v>4076</v>
      </c>
      <c r="E930" s="435" t="s">
        <v>4077</v>
      </c>
      <c r="F930" s="435" t="s">
        <v>4078</v>
      </c>
    </row>
    <row r="931" spans="1:6" ht="13.5">
      <c r="A931" s="435" t="s">
        <v>5877</v>
      </c>
      <c r="B931" s="435" t="s">
        <v>5878</v>
      </c>
      <c r="C931" s="435" t="s">
        <v>5386</v>
      </c>
      <c r="D931" s="435" t="s">
        <v>4076</v>
      </c>
      <c r="E931" s="435" t="s">
        <v>4077</v>
      </c>
      <c r="F931" s="435" t="s">
        <v>4078</v>
      </c>
    </row>
    <row r="932" spans="1:6" ht="13.5">
      <c r="A932" s="435" t="s">
        <v>5879</v>
      </c>
      <c r="B932" s="435" t="s">
        <v>5880</v>
      </c>
      <c r="C932" s="435" t="s">
        <v>5386</v>
      </c>
      <c r="D932" s="435" t="s">
        <v>4076</v>
      </c>
      <c r="E932" s="435" t="s">
        <v>4077</v>
      </c>
      <c r="F932" s="435" t="s">
        <v>4078</v>
      </c>
    </row>
    <row r="933" spans="1:6" ht="13.5">
      <c r="A933" s="435" t="s">
        <v>5881</v>
      </c>
      <c r="B933" s="435" t="s">
        <v>5882</v>
      </c>
      <c r="C933" s="435" t="s">
        <v>5386</v>
      </c>
      <c r="D933" s="435" t="s">
        <v>4161</v>
      </c>
      <c r="E933" s="435" t="s">
        <v>4077</v>
      </c>
      <c r="F933" s="435" t="s">
        <v>4078</v>
      </c>
    </row>
    <row r="934" spans="1:6" ht="13.5">
      <c r="A934" s="435" t="s">
        <v>5883</v>
      </c>
      <c r="B934" s="435" t="s">
        <v>5884</v>
      </c>
      <c r="C934" s="435" t="s">
        <v>5386</v>
      </c>
      <c r="D934" s="435" t="s">
        <v>4076</v>
      </c>
      <c r="E934" s="435" t="s">
        <v>4077</v>
      </c>
      <c r="F934" s="435" t="s">
        <v>4078</v>
      </c>
    </row>
    <row r="935" spans="1:6" ht="13.5">
      <c r="A935" s="435" t="s">
        <v>5885</v>
      </c>
      <c r="B935" s="435" t="s">
        <v>5886</v>
      </c>
      <c r="C935" s="435" t="s">
        <v>5386</v>
      </c>
      <c r="D935" s="435" t="s">
        <v>4076</v>
      </c>
      <c r="E935" s="435" t="s">
        <v>4077</v>
      </c>
      <c r="F935" s="435" t="s">
        <v>4078</v>
      </c>
    </row>
    <row r="936" spans="1:6" ht="13.5">
      <c r="A936" s="435" t="s">
        <v>5887</v>
      </c>
      <c r="B936" s="435" t="s">
        <v>5888</v>
      </c>
      <c r="C936" s="435" t="s">
        <v>5386</v>
      </c>
      <c r="D936" s="435" t="s">
        <v>4076</v>
      </c>
      <c r="E936" s="435" t="s">
        <v>4077</v>
      </c>
      <c r="F936" s="435" t="s">
        <v>4078</v>
      </c>
    </row>
    <row r="937" spans="1:6" ht="13.5">
      <c r="A937" s="435" t="s">
        <v>5889</v>
      </c>
      <c r="B937" s="435" t="s">
        <v>5890</v>
      </c>
      <c r="C937" s="435" t="s">
        <v>5386</v>
      </c>
      <c r="D937" s="435" t="s">
        <v>4076</v>
      </c>
      <c r="E937" s="435" t="s">
        <v>4077</v>
      </c>
      <c r="F937" s="435" t="s">
        <v>4078</v>
      </c>
    </row>
    <row r="938" spans="1:6" ht="13.5">
      <c r="A938" s="435" t="s">
        <v>5891</v>
      </c>
      <c r="B938" s="435" t="s">
        <v>5892</v>
      </c>
      <c r="C938" s="435" t="s">
        <v>5386</v>
      </c>
      <c r="D938" s="435" t="s">
        <v>4076</v>
      </c>
      <c r="E938" s="435" t="s">
        <v>4077</v>
      </c>
      <c r="F938" s="435" t="s">
        <v>4078</v>
      </c>
    </row>
    <row r="939" spans="1:6" ht="13.5">
      <c r="A939" s="435" t="s">
        <v>5893</v>
      </c>
      <c r="B939" s="435" t="s">
        <v>5894</v>
      </c>
      <c r="C939" s="435" t="s">
        <v>5386</v>
      </c>
      <c r="D939" s="435" t="s">
        <v>4076</v>
      </c>
      <c r="E939" s="435" t="s">
        <v>4077</v>
      </c>
      <c r="F939" s="435" t="s">
        <v>4078</v>
      </c>
    </row>
    <row r="940" spans="1:6" ht="13.5">
      <c r="A940" s="435" t="s">
        <v>5895</v>
      </c>
      <c r="B940" s="435" t="s">
        <v>5896</v>
      </c>
      <c r="C940" s="435" t="s">
        <v>5386</v>
      </c>
      <c r="D940" s="435" t="s">
        <v>4076</v>
      </c>
      <c r="E940" s="435" t="s">
        <v>4077</v>
      </c>
      <c r="F940" s="435" t="s">
        <v>4078</v>
      </c>
    </row>
    <row r="941" spans="1:6" ht="13.5">
      <c r="A941" s="435" t="s">
        <v>5897</v>
      </c>
      <c r="B941" s="435" t="s">
        <v>5898</v>
      </c>
      <c r="C941" s="435" t="s">
        <v>5386</v>
      </c>
      <c r="D941" s="435" t="s">
        <v>4076</v>
      </c>
      <c r="E941" s="435" t="s">
        <v>4077</v>
      </c>
      <c r="F941" s="435" t="s">
        <v>4078</v>
      </c>
    </row>
    <row r="942" spans="1:6" ht="13.5">
      <c r="A942" s="435" t="s">
        <v>5899</v>
      </c>
      <c r="B942" s="435" t="s">
        <v>5900</v>
      </c>
      <c r="C942" s="435" t="s">
        <v>5386</v>
      </c>
      <c r="D942" s="435" t="s">
        <v>4076</v>
      </c>
      <c r="E942" s="435" t="s">
        <v>4077</v>
      </c>
      <c r="F942" s="435" t="s">
        <v>4078</v>
      </c>
    </row>
    <row r="943" spans="1:6" ht="13.5">
      <c r="A943" s="435" t="s">
        <v>5901</v>
      </c>
      <c r="B943" s="435" t="s">
        <v>5902</v>
      </c>
      <c r="C943" s="435" t="s">
        <v>5386</v>
      </c>
      <c r="D943" s="435" t="s">
        <v>4076</v>
      </c>
      <c r="E943" s="435" t="s">
        <v>4077</v>
      </c>
      <c r="F943" s="435" t="s">
        <v>4078</v>
      </c>
    </row>
    <row r="944" spans="1:6" ht="13.5">
      <c r="A944" s="435" t="s">
        <v>5903</v>
      </c>
      <c r="B944" s="435" t="s">
        <v>5904</v>
      </c>
      <c r="C944" s="435" t="s">
        <v>5386</v>
      </c>
      <c r="D944" s="435" t="s">
        <v>4076</v>
      </c>
      <c r="E944" s="435" t="s">
        <v>4077</v>
      </c>
      <c r="F944" s="435" t="s">
        <v>4078</v>
      </c>
    </row>
    <row r="945" spans="1:6" ht="13.5">
      <c r="A945" s="435" t="s">
        <v>5905</v>
      </c>
      <c r="B945" s="435" t="s">
        <v>5906</v>
      </c>
      <c r="C945" s="435" t="s">
        <v>5386</v>
      </c>
      <c r="D945" s="435" t="s">
        <v>4076</v>
      </c>
      <c r="E945" s="435" t="s">
        <v>4077</v>
      </c>
      <c r="F945" s="435" t="s">
        <v>4078</v>
      </c>
    </row>
    <row r="946" spans="1:6" ht="13.5">
      <c r="A946" s="435" t="s">
        <v>5907</v>
      </c>
      <c r="B946" s="435" t="s">
        <v>5908</v>
      </c>
      <c r="C946" s="435" t="s">
        <v>5386</v>
      </c>
      <c r="D946" s="435" t="s">
        <v>4076</v>
      </c>
      <c r="E946" s="435" t="s">
        <v>4077</v>
      </c>
      <c r="F946" s="435" t="s">
        <v>4078</v>
      </c>
    </row>
    <row r="947" spans="1:6" ht="13.5">
      <c r="A947" s="435" t="s">
        <v>5909</v>
      </c>
      <c r="B947" s="435" t="s">
        <v>5910</v>
      </c>
      <c r="C947" s="435" t="s">
        <v>5386</v>
      </c>
      <c r="D947" s="435" t="s">
        <v>4076</v>
      </c>
      <c r="E947" s="435" t="s">
        <v>4077</v>
      </c>
      <c r="F947" s="435" t="s">
        <v>4078</v>
      </c>
    </row>
    <row r="948" spans="1:6" ht="13.5">
      <c r="A948" s="435" t="s">
        <v>5911</v>
      </c>
      <c r="B948" s="435" t="s">
        <v>5912</v>
      </c>
      <c r="C948" s="435" t="s">
        <v>5386</v>
      </c>
      <c r="D948" s="435" t="s">
        <v>4076</v>
      </c>
      <c r="E948" s="435" t="s">
        <v>4077</v>
      </c>
      <c r="F948" s="435" t="s">
        <v>4078</v>
      </c>
    </row>
    <row r="949" spans="1:6" ht="13.5">
      <c r="A949" s="435" t="s">
        <v>5913</v>
      </c>
      <c r="B949" s="435" t="s">
        <v>5914</v>
      </c>
      <c r="C949" s="435" t="s">
        <v>5386</v>
      </c>
      <c r="D949" s="435" t="s">
        <v>4076</v>
      </c>
      <c r="E949" s="435" t="s">
        <v>4077</v>
      </c>
      <c r="F949" s="435" t="s">
        <v>4078</v>
      </c>
    </row>
    <row r="950" spans="1:6" ht="13.5">
      <c r="A950" s="435" t="s">
        <v>5915</v>
      </c>
      <c r="B950" s="435" t="s">
        <v>5916</v>
      </c>
      <c r="C950" s="435" t="s">
        <v>5386</v>
      </c>
      <c r="D950" s="435" t="s">
        <v>4076</v>
      </c>
      <c r="E950" s="435" t="s">
        <v>4077</v>
      </c>
      <c r="F950" s="435" t="s">
        <v>4078</v>
      </c>
    </row>
    <row r="951" spans="1:6" ht="13.5">
      <c r="A951" s="435" t="s">
        <v>5917</v>
      </c>
      <c r="B951" s="435" t="s">
        <v>5918</v>
      </c>
      <c r="C951" s="435" t="s">
        <v>5386</v>
      </c>
      <c r="D951" s="435" t="s">
        <v>4076</v>
      </c>
      <c r="E951" s="435" t="s">
        <v>4077</v>
      </c>
      <c r="F951" s="435" t="s">
        <v>4078</v>
      </c>
    </row>
    <row r="952" spans="1:6" ht="13.5">
      <c r="A952" s="435" t="s">
        <v>5919</v>
      </c>
      <c r="B952" s="435" t="s">
        <v>5920</v>
      </c>
      <c r="C952" s="435" t="s">
        <v>5386</v>
      </c>
      <c r="D952" s="435" t="s">
        <v>4076</v>
      </c>
      <c r="E952" s="435" t="s">
        <v>4077</v>
      </c>
      <c r="F952" s="435" t="s">
        <v>4078</v>
      </c>
    </row>
    <row r="953" spans="1:6" ht="13.5">
      <c r="A953" s="435" t="s">
        <v>5921</v>
      </c>
      <c r="B953" s="435" t="s">
        <v>5922</v>
      </c>
      <c r="C953" s="435" t="s">
        <v>5386</v>
      </c>
      <c r="D953" s="435" t="s">
        <v>4076</v>
      </c>
      <c r="E953" s="435" t="s">
        <v>4077</v>
      </c>
      <c r="F953" s="435" t="s">
        <v>4078</v>
      </c>
    </row>
    <row r="954" spans="1:6" ht="13.5">
      <c r="A954" s="435" t="s">
        <v>5923</v>
      </c>
      <c r="B954" s="435" t="s">
        <v>5924</v>
      </c>
      <c r="C954" s="435" t="s">
        <v>5386</v>
      </c>
      <c r="D954" s="435" t="s">
        <v>4076</v>
      </c>
      <c r="E954" s="435" t="s">
        <v>4077</v>
      </c>
      <c r="F954" s="435" t="s">
        <v>4078</v>
      </c>
    </row>
    <row r="955" spans="1:6" ht="13.5">
      <c r="A955" s="435" t="s">
        <v>5925</v>
      </c>
      <c r="B955" s="435" t="s">
        <v>5926</v>
      </c>
      <c r="C955" s="435" t="s">
        <v>5386</v>
      </c>
      <c r="D955" s="435" t="s">
        <v>4076</v>
      </c>
      <c r="E955" s="435" t="s">
        <v>4077</v>
      </c>
      <c r="F955" s="435" t="s">
        <v>4078</v>
      </c>
    </row>
    <row r="956" spans="1:6" ht="13.5">
      <c r="A956" s="435" t="s">
        <v>5927</v>
      </c>
      <c r="B956" s="435" t="s">
        <v>5928</v>
      </c>
      <c r="C956" s="435" t="s">
        <v>5386</v>
      </c>
      <c r="D956" s="435" t="s">
        <v>4076</v>
      </c>
      <c r="E956" s="435" t="s">
        <v>4077</v>
      </c>
      <c r="F956" s="435" t="s">
        <v>4078</v>
      </c>
    </row>
    <row r="957" spans="1:6" ht="13.5">
      <c r="A957" s="435" t="s">
        <v>5929</v>
      </c>
      <c r="B957" s="435" t="s">
        <v>5930</v>
      </c>
      <c r="C957" s="435" t="s">
        <v>5386</v>
      </c>
      <c r="D957" s="435" t="s">
        <v>4076</v>
      </c>
      <c r="E957" s="435" t="s">
        <v>4077</v>
      </c>
      <c r="F957" s="435" t="s">
        <v>4078</v>
      </c>
    </row>
    <row r="958" spans="1:6" ht="13.5">
      <c r="A958" s="435" t="s">
        <v>5931</v>
      </c>
      <c r="B958" s="435" t="s">
        <v>5932</v>
      </c>
      <c r="C958" s="435" t="s">
        <v>5386</v>
      </c>
      <c r="D958" s="435" t="s">
        <v>4076</v>
      </c>
      <c r="E958" s="435" t="s">
        <v>4077</v>
      </c>
      <c r="F958" s="435" t="s">
        <v>4078</v>
      </c>
    </row>
    <row r="959" spans="1:6" ht="13.5">
      <c r="A959" s="435" t="s">
        <v>5933</v>
      </c>
      <c r="B959" s="435" t="s">
        <v>5934</v>
      </c>
      <c r="C959" s="435" t="s">
        <v>5386</v>
      </c>
      <c r="D959" s="435" t="s">
        <v>4076</v>
      </c>
      <c r="E959" s="435" t="s">
        <v>4077</v>
      </c>
      <c r="F959" s="435" t="s">
        <v>4078</v>
      </c>
    </row>
    <row r="960" spans="1:6" ht="13.5">
      <c r="A960" s="435" t="s">
        <v>5935</v>
      </c>
      <c r="B960" s="435" t="s">
        <v>5936</v>
      </c>
      <c r="C960" s="435" t="s">
        <v>5386</v>
      </c>
      <c r="D960" s="435" t="s">
        <v>4076</v>
      </c>
      <c r="E960" s="435" t="s">
        <v>4077</v>
      </c>
      <c r="F960" s="435" t="s">
        <v>4078</v>
      </c>
    </row>
    <row r="961" spans="1:6" ht="13.5">
      <c r="A961" s="435" t="s">
        <v>5937</v>
      </c>
      <c r="B961" s="435" t="s">
        <v>5938</v>
      </c>
      <c r="C961" s="435" t="s">
        <v>5386</v>
      </c>
      <c r="D961" s="435" t="s">
        <v>4076</v>
      </c>
      <c r="E961" s="435" t="s">
        <v>4077</v>
      </c>
      <c r="F961" s="435" t="s">
        <v>4078</v>
      </c>
    </row>
    <row r="962" spans="1:6" ht="13.5">
      <c r="A962" s="435" t="s">
        <v>5939</v>
      </c>
      <c r="B962" s="435" t="s">
        <v>5940</v>
      </c>
      <c r="C962" s="435" t="s">
        <v>5386</v>
      </c>
      <c r="D962" s="435" t="s">
        <v>4076</v>
      </c>
      <c r="E962" s="435" t="s">
        <v>4077</v>
      </c>
      <c r="F962" s="435" t="s">
        <v>4078</v>
      </c>
    </row>
    <row r="963" spans="1:6" ht="13.5">
      <c r="A963" s="435" t="s">
        <v>5941</v>
      </c>
      <c r="B963" s="435" t="s">
        <v>5942</v>
      </c>
      <c r="C963" s="435" t="s">
        <v>5386</v>
      </c>
      <c r="D963" s="435" t="s">
        <v>4076</v>
      </c>
      <c r="E963" s="435" t="s">
        <v>4077</v>
      </c>
      <c r="F963" s="435" t="s">
        <v>4078</v>
      </c>
    </row>
    <row r="964" spans="1:6" ht="13.5">
      <c r="A964" s="435" t="s">
        <v>5943</v>
      </c>
      <c r="B964" s="435" t="s">
        <v>5944</v>
      </c>
      <c r="C964" s="435" t="s">
        <v>5386</v>
      </c>
      <c r="D964" s="435" t="s">
        <v>4076</v>
      </c>
      <c r="E964" s="435" t="s">
        <v>4077</v>
      </c>
      <c r="F964" s="435" t="s">
        <v>4078</v>
      </c>
    </row>
    <row r="965" spans="1:6" ht="13.5">
      <c r="A965" s="435" t="s">
        <v>5945</v>
      </c>
      <c r="B965" s="435" t="s">
        <v>5946</v>
      </c>
      <c r="C965" s="435" t="s">
        <v>5386</v>
      </c>
      <c r="D965" s="435" t="s">
        <v>4076</v>
      </c>
      <c r="E965" s="435" t="s">
        <v>4077</v>
      </c>
      <c r="F965" s="435" t="s">
        <v>4078</v>
      </c>
    </row>
    <row r="966" spans="1:6" ht="13.5">
      <c r="A966" s="435" t="s">
        <v>5947</v>
      </c>
      <c r="B966" s="435" t="s">
        <v>5948</v>
      </c>
      <c r="C966" s="435" t="s">
        <v>5386</v>
      </c>
      <c r="D966" s="435" t="s">
        <v>4161</v>
      </c>
      <c r="E966" s="435" t="s">
        <v>4077</v>
      </c>
      <c r="F966" s="435" t="s">
        <v>4078</v>
      </c>
    </row>
    <row r="967" spans="1:6" ht="13.5">
      <c r="A967" s="435" t="s">
        <v>5949</v>
      </c>
      <c r="B967" s="435" t="s">
        <v>5950</v>
      </c>
      <c r="C967" s="435" t="s">
        <v>5386</v>
      </c>
      <c r="D967" s="435" t="s">
        <v>4076</v>
      </c>
      <c r="E967" s="435" t="s">
        <v>4077</v>
      </c>
      <c r="F967" s="435" t="s">
        <v>4078</v>
      </c>
    </row>
    <row r="968" spans="1:6" ht="13.5">
      <c r="A968" s="435" t="s">
        <v>5951</v>
      </c>
      <c r="B968" s="435" t="s">
        <v>5952</v>
      </c>
      <c r="C968" s="435" t="s">
        <v>5386</v>
      </c>
      <c r="D968" s="435" t="s">
        <v>4076</v>
      </c>
      <c r="E968" s="435" t="s">
        <v>4077</v>
      </c>
      <c r="F968" s="435" t="s">
        <v>4078</v>
      </c>
    </row>
    <row r="969" spans="1:6" ht="13.5">
      <c r="A969" s="435" t="s">
        <v>5953</v>
      </c>
      <c r="B969" s="435" t="s">
        <v>5954</v>
      </c>
      <c r="C969" s="435" t="s">
        <v>5386</v>
      </c>
      <c r="D969" s="435" t="s">
        <v>4076</v>
      </c>
      <c r="E969" s="435" t="s">
        <v>4077</v>
      </c>
      <c r="F969" s="435" t="s">
        <v>4078</v>
      </c>
    </row>
    <row r="970" spans="1:6" ht="13.5">
      <c r="A970" s="435" t="s">
        <v>5955</v>
      </c>
      <c r="B970" s="435" t="s">
        <v>5956</v>
      </c>
      <c r="C970" s="435" t="s">
        <v>5386</v>
      </c>
      <c r="D970" s="435" t="s">
        <v>4076</v>
      </c>
      <c r="E970" s="435" t="s">
        <v>4077</v>
      </c>
      <c r="F970" s="435" t="s">
        <v>4078</v>
      </c>
    </row>
    <row r="971" spans="1:6" ht="13.5">
      <c r="A971" s="435" t="s">
        <v>5957</v>
      </c>
      <c r="B971" s="435" t="s">
        <v>5958</v>
      </c>
      <c r="C971" s="435" t="s">
        <v>5386</v>
      </c>
      <c r="D971" s="435" t="s">
        <v>4076</v>
      </c>
      <c r="E971" s="435" t="s">
        <v>4077</v>
      </c>
      <c r="F971" s="435" t="s">
        <v>4078</v>
      </c>
    </row>
    <row r="972" spans="1:6" ht="13.5">
      <c r="A972" s="435" t="s">
        <v>5959</v>
      </c>
      <c r="B972" s="435" t="s">
        <v>5960</v>
      </c>
      <c r="C972" s="435" t="s">
        <v>5386</v>
      </c>
      <c r="D972" s="435" t="s">
        <v>4076</v>
      </c>
      <c r="E972" s="435" t="s">
        <v>4077</v>
      </c>
      <c r="F972" s="435" t="s">
        <v>4078</v>
      </c>
    </row>
    <row r="973" spans="1:6" ht="13.5">
      <c r="A973" s="435" t="s">
        <v>5961</v>
      </c>
      <c r="B973" s="435" t="s">
        <v>5962</v>
      </c>
      <c r="C973" s="435" t="s">
        <v>5386</v>
      </c>
      <c r="D973" s="435" t="s">
        <v>4076</v>
      </c>
      <c r="E973" s="435" t="s">
        <v>4077</v>
      </c>
      <c r="F973" s="435" t="s">
        <v>4078</v>
      </c>
    </row>
    <row r="974" spans="1:6" ht="13.5">
      <c r="A974" s="435" t="s">
        <v>5963</v>
      </c>
      <c r="B974" s="435" t="s">
        <v>5964</v>
      </c>
      <c r="C974" s="435" t="s">
        <v>5386</v>
      </c>
      <c r="D974" s="435" t="s">
        <v>4076</v>
      </c>
      <c r="E974" s="435" t="s">
        <v>4077</v>
      </c>
      <c r="F974" s="435" t="s">
        <v>4078</v>
      </c>
    </row>
    <row r="975" spans="1:6" ht="13.5">
      <c r="A975" s="435" t="s">
        <v>5965</v>
      </c>
      <c r="B975" s="435" t="s">
        <v>5966</v>
      </c>
      <c r="C975" s="435" t="s">
        <v>5386</v>
      </c>
      <c r="D975" s="435" t="s">
        <v>4076</v>
      </c>
      <c r="E975" s="435" t="s">
        <v>4077</v>
      </c>
      <c r="F975" s="435" t="s">
        <v>4078</v>
      </c>
    </row>
    <row r="976" spans="1:6" ht="13.5">
      <c r="A976" s="435" t="s">
        <v>5967</v>
      </c>
      <c r="B976" s="435" t="s">
        <v>5968</v>
      </c>
      <c r="C976" s="435" t="s">
        <v>5386</v>
      </c>
      <c r="D976" s="435" t="s">
        <v>4076</v>
      </c>
      <c r="E976" s="435" t="s">
        <v>4077</v>
      </c>
      <c r="F976" s="435" t="s">
        <v>4078</v>
      </c>
    </row>
    <row r="977" spans="1:6" ht="13.5">
      <c r="A977" s="435" t="s">
        <v>5969</v>
      </c>
      <c r="B977" s="435" t="s">
        <v>5970</v>
      </c>
      <c r="C977" s="435" t="s">
        <v>5386</v>
      </c>
      <c r="D977" s="435" t="s">
        <v>4076</v>
      </c>
      <c r="E977" s="435" t="s">
        <v>4077</v>
      </c>
      <c r="F977" s="435" t="s">
        <v>4078</v>
      </c>
    </row>
    <row r="978" spans="1:6" ht="13.5">
      <c r="A978" s="435" t="s">
        <v>5971</v>
      </c>
      <c r="B978" s="435" t="s">
        <v>5972</v>
      </c>
      <c r="C978" s="435" t="s">
        <v>5386</v>
      </c>
      <c r="D978" s="435" t="s">
        <v>4076</v>
      </c>
      <c r="E978" s="435" t="s">
        <v>4077</v>
      </c>
      <c r="F978" s="435" t="s">
        <v>4078</v>
      </c>
    </row>
    <row r="979" spans="1:6" ht="13.5">
      <c r="A979" s="435" t="s">
        <v>5973</v>
      </c>
      <c r="B979" s="435" t="s">
        <v>5974</v>
      </c>
      <c r="C979" s="435" t="s">
        <v>5386</v>
      </c>
      <c r="D979" s="435" t="s">
        <v>4076</v>
      </c>
      <c r="E979" s="435" t="s">
        <v>4077</v>
      </c>
      <c r="F979" s="435" t="s">
        <v>4078</v>
      </c>
    </row>
    <row r="980" spans="1:6" ht="13.5">
      <c r="A980" s="435" t="s">
        <v>5975</v>
      </c>
      <c r="B980" s="435" t="s">
        <v>5976</v>
      </c>
      <c r="C980" s="435" t="s">
        <v>5386</v>
      </c>
      <c r="D980" s="435" t="s">
        <v>4076</v>
      </c>
      <c r="E980" s="435" t="s">
        <v>4077</v>
      </c>
      <c r="F980" s="435" t="s">
        <v>4078</v>
      </c>
    </row>
    <row r="981" spans="1:6" ht="13.5">
      <c r="A981" s="435" t="s">
        <v>5977</v>
      </c>
      <c r="B981" s="435" t="s">
        <v>5978</v>
      </c>
      <c r="C981" s="435" t="s">
        <v>5386</v>
      </c>
      <c r="D981" s="435" t="s">
        <v>4076</v>
      </c>
      <c r="E981" s="435" t="s">
        <v>4077</v>
      </c>
      <c r="F981" s="435" t="s">
        <v>4078</v>
      </c>
    </row>
    <row r="982" spans="1:6" ht="13.5">
      <c r="A982" s="435" t="s">
        <v>5979</v>
      </c>
      <c r="B982" s="435" t="s">
        <v>5980</v>
      </c>
      <c r="C982" s="435" t="s">
        <v>5386</v>
      </c>
      <c r="D982" s="435" t="s">
        <v>4076</v>
      </c>
      <c r="E982" s="435" t="s">
        <v>4077</v>
      </c>
      <c r="F982" s="435" t="s">
        <v>4078</v>
      </c>
    </row>
    <row r="983" spans="1:6" ht="13.5">
      <c r="A983" s="435" t="s">
        <v>5981</v>
      </c>
      <c r="B983" s="435" t="s">
        <v>5982</v>
      </c>
      <c r="C983" s="435" t="s">
        <v>5386</v>
      </c>
      <c r="D983" s="435" t="s">
        <v>4076</v>
      </c>
      <c r="E983" s="435" t="s">
        <v>4077</v>
      </c>
      <c r="F983" s="435" t="s">
        <v>4078</v>
      </c>
    </row>
    <row r="984" spans="1:6" ht="13.5">
      <c r="A984" s="435" t="s">
        <v>5983</v>
      </c>
      <c r="B984" s="435" t="s">
        <v>5984</v>
      </c>
      <c r="C984" s="435" t="s">
        <v>5386</v>
      </c>
      <c r="D984" s="435" t="s">
        <v>4161</v>
      </c>
      <c r="E984" s="435" t="s">
        <v>4077</v>
      </c>
      <c r="F984" s="435" t="s">
        <v>4078</v>
      </c>
    </row>
    <row r="985" spans="1:6" ht="13.5">
      <c r="A985" s="435" t="s">
        <v>5985</v>
      </c>
      <c r="B985" s="435" t="s">
        <v>5986</v>
      </c>
      <c r="C985" s="435" t="s">
        <v>5386</v>
      </c>
      <c r="D985" s="435" t="s">
        <v>4076</v>
      </c>
      <c r="E985" s="435" t="s">
        <v>4077</v>
      </c>
      <c r="F985" s="435" t="s">
        <v>4078</v>
      </c>
    </row>
    <row r="986" spans="1:6" ht="13.5">
      <c r="A986" s="435" t="s">
        <v>5987</v>
      </c>
      <c r="B986" s="435" t="s">
        <v>5988</v>
      </c>
      <c r="C986" s="435" t="s">
        <v>5386</v>
      </c>
      <c r="D986" s="435" t="s">
        <v>4076</v>
      </c>
      <c r="E986" s="435" t="s">
        <v>4077</v>
      </c>
      <c r="F986" s="435" t="s">
        <v>4078</v>
      </c>
    </row>
    <row r="987" spans="1:6" ht="13.5">
      <c r="A987" s="435" t="s">
        <v>5989</v>
      </c>
      <c r="B987" s="435" t="s">
        <v>5990</v>
      </c>
      <c r="C987" s="435" t="s">
        <v>5386</v>
      </c>
      <c r="D987" s="435" t="s">
        <v>4076</v>
      </c>
      <c r="E987" s="435" t="s">
        <v>4077</v>
      </c>
      <c r="F987" s="435" t="s">
        <v>4078</v>
      </c>
    </row>
    <row r="988" spans="1:6" ht="13.5">
      <c r="A988" s="435" t="s">
        <v>5991</v>
      </c>
      <c r="B988" s="435" t="s">
        <v>5992</v>
      </c>
      <c r="C988" s="435" t="s">
        <v>5386</v>
      </c>
      <c r="D988" s="435" t="s">
        <v>4076</v>
      </c>
      <c r="E988" s="435" t="s">
        <v>4077</v>
      </c>
      <c r="F988" s="435" t="s">
        <v>4078</v>
      </c>
    </row>
    <row r="989" spans="1:6" ht="13.5">
      <c r="A989" s="435" t="s">
        <v>5993</v>
      </c>
      <c r="B989" s="435" t="s">
        <v>5994</v>
      </c>
      <c r="C989" s="435" t="s">
        <v>5386</v>
      </c>
      <c r="D989" s="435" t="s">
        <v>4076</v>
      </c>
      <c r="E989" s="435" t="s">
        <v>4077</v>
      </c>
      <c r="F989" s="435" t="s">
        <v>4078</v>
      </c>
    </row>
    <row r="990" spans="1:6" ht="13.5">
      <c r="A990" s="435" t="s">
        <v>5995</v>
      </c>
      <c r="B990" s="435" t="s">
        <v>5996</v>
      </c>
      <c r="C990" s="435" t="s">
        <v>5386</v>
      </c>
      <c r="D990" s="435" t="s">
        <v>4076</v>
      </c>
      <c r="E990" s="435" t="s">
        <v>4077</v>
      </c>
      <c r="F990" s="435" t="s">
        <v>4078</v>
      </c>
    </row>
    <row r="991" spans="1:6" ht="13.5">
      <c r="A991" s="435" t="s">
        <v>5997</v>
      </c>
      <c r="B991" s="435" t="s">
        <v>5998</v>
      </c>
      <c r="C991" s="435" t="s">
        <v>5386</v>
      </c>
      <c r="D991" s="435" t="s">
        <v>4161</v>
      </c>
      <c r="E991" s="435" t="s">
        <v>4077</v>
      </c>
      <c r="F991" s="435" t="s">
        <v>4078</v>
      </c>
    </row>
    <row r="992" spans="1:6" ht="13.5">
      <c r="A992" s="435" t="s">
        <v>5999</v>
      </c>
      <c r="B992" s="435" t="s">
        <v>6000</v>
      </c>
      <c r="C992" s="435" t="s">
        <v>5386</v>
      </c>
      <c r="D992" s="435" t="s">
        <v>4076</v>
      </c>
      <c r="E992" s="435" t="s">
        <v>4077</v>
      </c>
      <c r="F992" s="435" t="s">
        <v>4078</v>
      </c>
    </row>
    <row r="993" spans="1:6" ht="13.5">
      <c r="A993" s="435" t="s">
        <v>6001</v>
      </c>
      <c r="B993" s="435" t="s">
        <v>6002</v>
      </c>
      <c r="C993" s="435" t="s">
        <v>5386</v>
      </c>
      <c r="D993" s="435" t="s">
        <v>4076</v>
      </c>
      <c r="E993" s="435" t="s">
        <v>4077</v>
      </c>
      <c r="F993" s="435" t="s">
        <v>4078</v>
      </c>
    </row>
    <row r="994" spans="1:6" ht="13.5">
      <c r="A994" s="435" t="s">
        <v>6003</v>
      </c>
      <c r="B994" s="435" t="s">
        <v>6004</v>
      </c>
      <c r="C994" s="435" t="s">
        <v>5386</v>
      </c>
      <c r="D994" s="435" t="s">
        <v>4076</v>
      </c>
      <c r="E994" s="435" t="s">
        <v>4077</v>
      </c>
      <c r="F994" s="435" t="s">
        <v>4078</v>
      </c>
    </row>
    <row r="995" spans="1:6" ht="13.5">
      <c r="A995" s="435" t="s">
        <v>6005</v>
      </c>
      <c r="B995" s="435" t="s">
        <v>6006</v>
      </c>
      <c r="C995" s="435" t="s">
        <v>5386</v>
      </c>
      <c r="D995" s="435" t="s">
        <v>4076</v>
      </c>
      <c r="E995" s="435" t="s">
        <v>4077</v>
      </c>
      <c r="F995" s="435" t="s">
        <v>4078</v>
      </c>
    </row>
    <row r="996" spans="1:6" ht="13.5">
      <c r="A996" s="435" t="s">
        <v>6007</v>
      </c>
      <c r="B996" s="435" t="s">
        <v>6008</v>
      </c>
      <c r="C996" s="435" t="s">
        <v>5386</v>
      </c>
      <c r="D996" s="435" t="s">
        <v>4161</v>
      </c>
      <c r="E996" s="435" t="s">
        <v>4077</v>
      </c>
      <c r="F996" s="435" t="s">
        <v>4078</v>
      </c>
    </row>
    <row r="997" spans="1:6" ht="13.5">
      <c r="A997" s="435" t="s">
        <v>6009</v>
      </c>
      <c r="B997" s="435" t="s">
        <v>6010</v>
      </c>
      <c r="C997" s="435" t="s">
        <v>5386</v>
      </c>
      <c r="D997" s="435" t="s">
        <v>4076</v>
      </c>
      <c r="E997" s="435" t="s">
        <v>4077</v>
      </c>
      <c r="F997" s="435" t="s">
        <v>4078</v>
      </c>
    </row>
    <row r="998" spans="1:6" ht="13.5">
      <c r="A998" s="435" t="s">
        <v>6011</v>
      </c>
      <c r="B998" s="435" t="s">
        <v>6012</v>
      </c>
      <c r="C998" s="435" t="s">
        <v>5386</v>
      </c>
      <c r="D998" s="435" t="s">
        <v>4076</v>
      </c>
      <c r="E998" s="435" t="s">
        <v>4077</v>
      </c>
      <c r="F998" s="435" t="s">
        <v>4078</v>
      </c>
    </row>
    <row r="999" spans="1:6" ht="13.5">
      <c r="A999" s="435" t="s">
        <v>6013</v>
      </c>
      <c r="B999" s="435" t="s">
        <v>6014</v>
      </c>
      <c r="C999" s="435" t="s">
        <v>5386</v>
      </c>
      <c r="D999" s="435" t="s">
        <v>4076</v>
      </c>
      <c r="E999" s="435" t="s">
        <v>4077</v>
      </c>
      <c r="F999" s="435" t="s">
        <v>4078</v>
      </c>
    </row>
    <row r="1000" spans="1:6" ht="13.5">
      <c r="A1000" s="435" t="s">
        <v>6015</v>
      </c>
      <c r="B1000" s="435" t="s">
        <v>6016</v>
      </c>
      <c r="C1000" s="435" t="s">
        <v>5386</v>
      </c>
      <c r="D1000" s="435" t="s">
        <v>4076</v>
      </c>
      <c r="E1000" s="435" t="s">
        <v>4077</v>
      </c>
      <c r="F1000" s="435" t="s">
        <v>4078</v>
      </c>
    </row>
    <row r="1001" spans="1:6" ht="13.5">
      <c r="A1001" s="435" t="s">
        <v>6017</v>
      </c>
      <c r="B1001" s="435" t="s">
        <v>6018</v>
      </c>
      <c r="C1001" s="435" t="s">
        <v>5386</v>
      </c>
      <c r="D1001" s="435" t="s">
        <v>4076</v>
      </c>
      <c r="E1001" s="435" t="s">
        <v>4077</v>
      </c>
      <c r="F1001" s="435" t="s">
        <v>4078</v>
      </c>
    </row>
    <row r="1002" spans="1:6" ht="13.5">
      <c r="A1002" s="435" t="s">
        <v>6019</v>
      </c>
      <c r="B1002" s="435" t="s">
        <v>6020</v>
      </c>
      <c r="C1002" s="435" t="s">
        <v>5386</v>
      </c>
      <c r="D1002" s="435" t="s">
        <v>4076</v>
      </c>
      <c r="E1002" s="435" t="s">
        <v>4077</v>
      </c>
      <c r="F1002" s="435" t="s">
        <v>4078</v>
      </c>
    </row>
    <row r="1003" spans="1:6" ht="13.5">
      <c r="A1003" s="435" t="s">
        <v>6021</v>
      </c>
      <c r="B1003" s="435" t="s">
        <v>6022</v>
      </c>
      <c r="C1003" s="435" t="s">
        <v>5386</v>
      </c>
      <c r="D1003" s="435" t="s">
        <v>4076</v>
      </c>
      <c r="E1003" s="435" t="s">
        <v>4077</v>
      </c>
      <c r="F1003" s="435" t="s">
        <v>4078</v>
      </c>
    </row>
    <row r="1004" spans="1:6" ht="13.5">
      <c r="A1004" s="435" t="s">
        <v>6023</v>
      </c>
      <c r="B1004" s="435" t="s">
        <v>6024</v>
      </c>
      <c r="C1004" s="435" t="s">
        <v>5386</v>
      </c>
      <c r="D1004" s="435" t="s">
        <v>4076</v>
      </c>
      <c r="E1004" s="435" t="s">
        <v>4077</v>
      </c>
      <c r="F1004" s="435" t="s">
        <v>4078</v>
      </c>
    </row>
    <row r="1005" spans="1:6" ht="13.5">
      <c r="A1005" s="435" t="s">
        <v>6025</v>
      </c>
      <c r="B1005" s="435" t="s">
        <v>6026</v>
      </c>
      <c r="C1005" s="435" t="s">
        <v>5386</v>
      </c>
      <c r="D1005" s="435" t="s">
        <v>4076</v>
      </c>
      <c r="E1005" s="435" t="s">
        <v>4077</v>
      </c>
      <c r="F1005" s="435" t="s">
        <v>4078</v>
      </c>
    </row>
    <row r="1006" spans="1:6" ht="13.5">
      <c r="A1006" s="435" t="s">
        <v>6027</v>
      </c>
      <c r="B1006" s="435" t="s">
        <v>6028</v>
      </c>
      <c r="C1006" s="435" t="s">
        <v>5386</v>
      </c>
      <c r="D1006" s="435" t="s">
        <v>4076</v>
      </c>
      <c r="E1006" s="435" t="s">
        <v>4077</v>
      </c>
      <c r="F1006" s="435" t="s">
        <v>4078</v>
      </c>
    </row>
    <row r="1007" spans="1:6" ht="13.5">
      <c r="A1007" s="435" t="s">
        <v>6029</v>
      </c>
      <c r="B1007" s="435" t="s">
        <v>6030</v>
      </c>
      <c r="C1007" s="435" t="s">
        <v>5386</v>
      </c>
      <c r="D1007" s="435" t="s">
        <v>4076</v>
      </c>
      <c r="E1007" s="435" t="s">
        <v>4077</v>
      </c>
      <c r="F1007" s="435" t="s">
        <v>4078</v>
      </c>
    </row>
    <row r="1008" spans="1:6" ht="13.5">
      <c r="A1008" s="435" t="s">
        <v>6031</v>
      </c>
      <c r="B1008" s="435" t="s">
        <v>6032</v>
      </c>
      <c r="C1008" s="435" t="s">
        <v>5386</v>
      </c>
      <c r="D1008" s="435" t="s">
        <v>4076</v>
      </c>
      <c r="E1008" s="435" t="s">
        <v>4077</v>
      </c>
      <c r="F1008" s="435" t="s">
        <v>4078</v>
      </c>
    </row>
    <row r="1009" spans="1:6" ht="13.5">
      <c r="A1009" s="435" t="s">
        <v>6033</v>
      </c>
      <c r="B1009" s="435" t="s">
        <v>6034</v>
      </c>
      <c r="C1009" s="435" t="s">
        <v>5386</v>
      </c>
      <c r="D1009" s="435" t="s">
        <v>4076</v>
      </c>
      <c r="E1009" s="435" t="s">
        <v>4077</v>
      </c>
      <c r="F1009" s="435" t="s">
        <v>4078</v>
      </c>
    </row>
    <row r="1010" spans="1:6" ht="13.5">
      <c r="A1010" s="435" t="s">
        <v>6035</v>
      </c>
      <c r="B1010" s="435" t="s">
        <v>6036</v>
      </c>
      <c r="C1010" s="435" t="s">
        <v>5386</v>
      </c>
      <c r="D1010" s="435" t="s">
        <v>4076</v>
      </c>
      <c r="E1010" s="435" t="s">
        <v>4077</v>
      </c>
      <c r="F1010" s="435" t="s">
        <v>4078</v>
      </c>
    </row>
    <row r="1011" spans="1:6" ht="13.5">
      <c r="A1011" s="435" t="s">
        <v>6037</v>
      </c>
      <c r="B1011" s="435" t="s">
        <v>6038</v>
      </c>
      <c r="C1011" s="435" t="s">
        <v>5386</v>
      </c>
      <c r="D1011" s="435" t="s">
        <v>4076</v>
      </c>
      <c r="E1011" s="435" t="s">
        <v>4077</v>
      </c>
      <c r="F1011" s="435" t="s">
        <v>4078</v>
      </c>
    </row>
    <row r="1012" spans="1:6" ht="13.5">
      <c r="A1012" s="435" t="s">
        <v>6039</v>
      </c>
      <c r="B1012" s="435" t="s">
        <v>6040</v>
      </c>
      <c r="C1012" s="435" t="s">
        <v>5386</v>
      </c>
      <c r="D1012" s="435" t="s">
        <v>4076</v>
      </c>
      <c r="E1012" s="435" t="s">
        <v>4077</v>
      </c>
      <c r="F1012" s="435" t="s">
        <v>4078</v>
      </c>
    </row>
    <row r="1013" spans="1:6" ht="13.5">
      <c r="A1013" s="435" t="s">
        <v>6041</v>
      </c>
      <c r="B1013" s="435" t="s">
        <v>6042</v>
      </c>
      <c r="C1013" s="435" t="s">
        <v>5386</v>
      </c>
      <c r="D1013" s="435" t="s">
        <v>4076</v>
      </c>
      <c r="E1013" s="435" t="s">
        <v>4077</v>
      </c>
      <c r="F1013" s="435" t="s">
        <v>4078</v>
      </c>
    </row>
    <row r="1014" spans="1:6" ht="13.5">
      <c r="A1014" s="435" t="s">
        <v>6043</v>
      </c>
      <c r="B1014" s="435" t="s">
        <v>6044</v>
      </c>
      <c r="C1014" s="435" t="s">
        <v>5386</v>
      </c>
      <c r="D1014" s="435" t="s">
        <v>4161</v>
      </c>
      <c r="E1014" s="435" t="s">
        <v>4077</v>
      </c>
      <c r="F1014" s="435" t="s">
        <v>4078</v>
      </c>
    </row>
    <row r="1015" spans="1:6" ht="13.5">
      <c r="A1015" s="435" t="s">
        <v>6045</v>
      </c>
      <c r="B1015" s="435" t="s">
        <v>6046</v>
      </c>
      <c r="C1015" s="435" t="s">
        <v>5386</v>
      </c>
      <c r="D1015" s="435" t="s">
        <v>4076</v>
      </c>
      <c r="E1015" s="435" t="s">
        <v>4077</v>
      </c>
      <c r="F1015" s="435" t="s">
        <v>4078</v>
      </c>
    </row>
    <row r="1016" spans="1:6" ht="13.5">
      <c r="A1016" s="435" t="s">
        <v>6047</v>
      </c>
      <c r="B1016" s="435" t="s">
        <v>6048</v>
      </c>
      <c r="C1016" s="435" t="s">
        <v>5386</v>
      </c>
      <c r="D1016" s="435" t="s">
        <v>4076</v>
      </c>
      <c r="E1016" s="435" t="s">
        <v>4077</v>
      </c>
      <c r="F1016" s="435" t="s">
        <v>4078</v>
      </c>
    </row>
    <row r="1017" spans="1:6" ht="13.5">
      <c r="A1017" s="435" t="s">
        <v>6049</v>
      </c>
      <c r="B1017" s="435" t="s">
        <v>6050</v>
      </c>
      <c r="C1017" s="435" t="s">
        <v>5386</v>
      </c>
      <c r="D1017" s="435" t="s">
        <v>4076</v>
      </c>
      <c r="E1017" s="435" t="s">
        <v>4077</v>
      </c>
      <c r="F1017" s="435" t="s">
        <v>4078</v>
      </c>
    </row>
    <row r="1018" spans="1:6" ht="13.5">
      <c r="A1018" s="435" t="s">
        <v>6051</v>
      </c>
      <c r="B1018" s="435" t="s">
        <v>6052</v>
      </c>
      <c r="C1018" s="435" t="s">
        <v>5386</v>
      </c>
      <c r="D1018" s="435" t="s">
        <v>4076</v>
      </c>
      <c r="E1018" s="435" t="s">
        <v>4077</v>
      </c>
      <c r="F1018" s="435" t="s">
        <v>4078</v>
      </c>
    </row>
    <row r="1019" spans="1:6" ht="13.5">
      <c r="A1019" s="435" t="s">
        <v>6053</v>
      </c>
      <c r="B1019" s="435" t="s">
        <v>6054</v>
      </c>
      <c r="C1019" s="435" t="s">
        <v>5386</v>
      </c>
      <c r="D1019" s="435" t="s">
        <v>4076</v>
      </c>
      <c r="E1019" s="435" t="s">
        <v>4077</v>
      </c>
      <c r="F1019" s="435" t="s">
        <v>4078</v>
      </c>
    </row>
    <row r="1020" spans="1:6" ht="13.5">
      <c r="A1020" s="435" t="s">
        <v>6055</v>
      </c>
      <c r="B1020" s="435" t="s">
        <v>6056</v>
      </c>
      <c r="C1020" s="435" t="s">
        <v>5386</v>
      </c>
      <c r="D1020" s="435" t="s">
        <v>4076</v>
      </c>
      <c r="E1020" s="435" t="s">
        <v>4077</v>
      </c>
      <c r="F1020" s="435" t="s">
        <v>4078</v>
      </c>
    </row>
    <row r="1021" spans="1:6" ht="13.5">
      <c r="A1021" s="435" t="s">
        <v>6057</v>
      </c>
      <c r="B1021" s="435" t="s">
        <v>6058</v>
      </c>
      <c r="C1021" s="435" t="s">
        <v>5386</v>
      </c>
      <c r="D1021" s="435" t="s">
        <v>4076</v>
      </c>
      <c r="E1021" s="435" t="s">
        <v>4077</v>
      </c>
      <c r="F1021" s="435" t="s">
        <v>4078</v>
      </c>
    </row>
    <row r="1022" spans="1:6" ht="13.5">
      <c r="A1022" s="435" t="s">
        <v>6059</v>
      </c>
      <c r="B1022" s="435" t="s">
        <v>6060</v>
      </c>
      <c r="C1022" s="435" t="s">
        <v>5386</v>
      </c>
      <c r="D1022" s="435" t="s">
        <v>4076</v>
      </c>
      <c r="E1022" s="435" t="s">
        <v>4077</v>
      </c>
      <c r="F1022" s="435" t="s">
        <v>4078</v>
      </c>
    </row>
    <row r="1023" spans="1:6" ht="13.5">
      <c r="A1023" s="435" t="s">
        <v>6061</v>
      </c>
      <c r="B1023" s="435" t="s">
        <v>6062</v>
      </c>
      <c r="C1023" s="435" t="s">
        <v>5386</v>
      </c>
      <c r="D1023" s="435" t="s">
        <v>4076</v>
      </c>
      <c r="E1023" s="435" t="s">
        <v>4077</v>
      </c>
      <c r="F1023" s="435" t="s">
        <v>4078</v>
      </c>
    </row>
    <row r="1024" spans="1:6" ht="13.5">
      <c r="A1024" s="435" t="s">
        <v>6063</v>
      </c>
      <c r="B1024" s="435" t="s">
        <v>6064</v>
      </c>
      <c r="C1024" s="435" t="s">
        <v>5386</v>
      </c>
      <c r="D1024" s="435" t="s">
        <v>4076</v>
      </c>
      <c r="E1024" s="435" t="s">
        <v>4077</v>
      </c>
      <c r="F1024" s="435" t="s">
        <v>4078</v>
      </c>
    </row>
    <row r="1025" spans="1:6" ht="13.5">
      <c r="A1025" s="435" t="s">
        <v>6065</v>
      </c>
      <c r="B1025" s="435" t="s">
        <v>6066</v>
      </c>
      <c r="C1025" s="435" t="s">
        <v>5386</v>
      </c>
      <c r="D1025" s="435" t="s">
        <v>4076</v>
      </c>
      <c r="E1025" s="435" t="s">
        <v>4077</v>
      </c>
      <c r="F1025" s="435" t="s">
        <v>4078</v>
      </c>
    </row>
    <row r="1026" spans="1:6" ht="13.5">
      <c r="A1026" s="435" t="s">
        <v>6067</v>
      </c>
      <c r="B1026" s="435" t="s">
        <v>6068</v>
      </c>
      <c r="C1026" s="435" t="s">
        <v>5386</v>
      </c>
      <c r="D1026" s="435" t="s">
        <v>4076</v>
      </c>
      <c r="E1026" s="435" t="s">
        <v>4077</v>
      </c>
      <c r="F1026" s="435" t="s">
        <v>4078</v>
      </c>
    </row>
    <row r="1027" spans="1:6" ht="13.5">
      <c r="A1027" s="435" t="s">
        <v>6069</v>
      </c>
      <c r="B1027" s="435" t="s">
        <v>6070</v>
      </c>
      <c r="C1027" s="435" t="s">
        <v>5386</v>
      </c>
      <c r="D1027" s="435" t="s">
        <v>4076</v>
      </c>
      <c r="E1027" s="435" t="s">
        <v>4077</v>
      </c>
      <c r="F1027" s="435" t="s">
        <v>4078</v>
      </c>
    </row>
    <row r="1028" spans="1:6" ht="13.5">
      <c r="A1028" s="435" t="s">
        <v>6071</v>
      </c>
      <c r="B1028" s="435" t="s">
        <v>6072</v>
      </c>
      <c r="C1028" s="435" t="s">
        <v>5386</v>
      </c>
      <c r="D1028" s="435" t="s">
        <v>4076</v>
      </c>
      <c r="E1028" s="435" t="s">
        <v>4077</v>
      </c>
      <c r="F1028" s="435" t="s">
        <v>4078</v>
      </c>
    </row>
    <row r="1029" spans="1:6" ht="13.5">
      <c r="A1029" s="435" t="s">
        <v>6073</v>
      </c>
      <c r="B1029" s="435" t="s">
        <v>6074</v>
      </c>
      <c r="C1029" s="435" t="s">
        <v>5386</v>
      </c>
      <c r="D1029" s="435" t="s">
        <v>4076</v>
      </c>
      <c r="E1029" s="435" t="s">
        <v>4077</v>
      </c>
      <c r="F1029" s="435" t="s">
        <v>4078</v>
      </c>
    </row>
    <row r="1030" spans="1:6" ht="13.5">
      <c r="A1030" s="435" t="s">
        <v>6075</v>
      </c>
      <c r="B1030" s="435" t="s">
        <v>6076</v>
      </c>
      <c r="C1030" s="435" t="s">
        <v>5386</v>
      </c>
      <c r="D1030" s="435" t="s">
        <v>4076</v>
      </c>
      <c r="E1030" s="435" t="s">
        <v>4077</v>
      </c>
      <c r="F1030" s="435" t="s">
        <v>4078</v>
      </c>
    </row>
    <row r="1031" spans="1:6" ht="13.5">
      <c r="A1031" s="435" t="s">
        <v>6077</v>
      </c>
      <c r="B1031" s="435" t="s">
        <v>6078</v>
      </c>
      <c r="C1031" s="435" t="s">
        <v>5386</v>
      </c>
      <c r="D1031" s="435" t="s">
        <v>4076</v>
      </c>
      <c r="E1031" s="435" t="s">
        <v>4077</v>
      </c>
      <c r="F1031" s="435" t="s">
        <v>4078</v>
      </c>
    </row>
    <row r="1032" spans="1:6" ht="13.5">
      <c r="A1032" s="435" t="s">
        <v>6079</v>
      </c>
      <c r="B1032" s="435" t="s">
        <v>6080</v>
      </c>
      <c r="C1032" s="435" t="s">
        <v>5386</v>
      </c>
      <c r="D1032" s="435" t="s">
        <v>4076</v>
      </c>
      <c r="E1032" s="435" t="s">
        <v>4077</v>
      </c>
      <c r="F1032" s="435" t="s">
        <v>4078</v>
      </c>
    </row>
    <row r="1033" spans="1:6" ht="13.5">
      <c r="A1033" s="435" t="s">
        <v>6081</v>
      </c>
      <c r="B1033" s="435" t="s">
        <v>6082</v>
      </c>
      <c r="C1033" s="435" t="s">
        <v>5386</v>
      </c>
      <c r="D1033" s="435" t="s">
        <v>4076</v>
      </c>
      <c r="E1033" s="435" t="s">
        <v>4077</v>
      </c>
      <c r="F1033" s="435" t="s">
        <v>4078</v>
      </c>
    </row>
    <row r="1034" spans="1:6" ht="13.5">
      <c r="A1034" s="435" t="s">
        <v>6083</v>
      </c>
      <c r="B1034" s="435" t="s">
        <v>6084</v>
      </c>
      <c r="C1034" s="435" t="s">
        <v>5386</v>
      </c>
      <c r="D1034" s="435" t="s">
        <v>4076</v>
      </c>
      <c r="E1034" s="435" t="s">
        <v>4077</v>
      </c>
      <c r="F1034" s="435" t="s">
        <v>4078</v>
      </c>
    </row>
    <row r="1035" spans="1:6" ht="13.5">
      <c r="A1035" s="435" t="s">
        <v>6085</v>
      </c>
      <c r="B1035" s="435" t="s">
        <v>6086</v>
      </c>
      <c r="C1035" s="435" t="s">
        <v>5386</v>
      </c>
      <c r="D1035" s="435" t="s">
        <v>4076</v>
      </c>
      <c r="E1035" s="435" t="s">
        <v>4077</v>
      </c>
      <c r="F1035" s="435" t="s">
        <v>4078</v>
      </c>
    </row>
    <row r="1036" spans="1:6" ht="13.5">
      <c r="A1036" s="435" t="s">
        <v>6087</v>
      </c>
      <c r="B1036" s="435" t="s">
        <v>6088</v>
      </c>
      <c r="C1036" s="435" t="s">
        <v>5386</v>
      </c>
      <c r="D1036" s="435" t="s">
        <v>4076</v>
      </c>
      <c r="E1036" s="435" t="s">
        <v>4077</v>
      </c>
      <c r="F1036" s="435" t="s">
        <v>4078</v>
      </c>
    </row>
    <row r="1037" spans="1:6" ht="13.5">
      <c r="A1037" s="435" t="s">
        <v>6089</v>
      </c>
      <c r="B1037" s="435" t="s">
        <v>1075</v>
      </c>
      <c r="C1037" s="435" t="s">
        <v>5386</v>
      </c>
      <c r="D1037" s="435" t="s">
        <v>4076</v>
      </c>
      <c r="E1037" s="435" t="s">
        <v>4077</v>
      </c>
      <c r="F1037" s="435" t="s">
        <v>4078</v>
      </c>
    </row>
    <row r="1038" spans="1:6" ht="13.5">
      <c r="A1038" s="435" t="s">
        <v>6090</v>
      </c>
      <c r="B1038" s="435" t="s">
        <v>6091</v>
      </c>
      <c r="C1038" s="435" t="s">
        <v>5386</v>
      </c>
      <c r="D1038" s="435" t="s">
        <v>4076</v>
      </c>
      <c r="E1038" s="435" t="s">
        <v>4077</v>
      </c>
      <c r="F1038" s="435" t="s">
        <v>4078</v>
      </c>
    </row>
    <row r="1039" spans="1:6" ht="13.5">
      <c r="A1039" s="435" t="s">
        <v>6092</v>
      </c>
      <c r="B1039" s="435" t="s">
        <v>6093</v>
      </c>
      <c r="C1039" s="435" t="s">
        <v>5386</v>
      </c>
      <c r="D1039" s="435" t="s">
        <v>4076</v>
      </c>
      <c r="E1039" s="435" t="s">
        <v>4077</v>
      </c>
      <c r="F1039" s="435" t="s">
        <v>4078</v>
      </c>
    </row>
    <row r="1040" spans="1:6" ht="13.5">
      <c r="A1040" s="435" t="s">
        <v>6094</v>
      </c>
      <c r="B1040" s="435" t="s">
        <v>6095</v>
      </c>
      <c r="C1040" s="435" t="s">
        <v>5386</v>
      </c>
      <c r="D1040" s="435" t="s">
        <v>4076</v>
      </c>
      <c r="E1040" s="435" t="s">
        <v>4077</v>
      </c>
      <c r="F1040" s="435" t="s">
        <v>4078</v>
      </c>
    </row>
    <row r="1041" spans="1:6" ht="13.5">
      <c r="A1041" s="435" t="s">
        <v>6096</v>
      </c>
      <c r="B1041" s="435" t="s">
        <v>6097</v>
      </c>
      <c r="C1041" s="435" t="s">
        <v>5386</v>
      </c>
      <c r="D1041" s="435" t="s">
        <v>4076</v>
      </c>
      <c r="E1041" s="435" t="s">
        <v>4077</v>
      </c>
      <c r="F1041" s="435" t="s">
        <v>4078</v>
      </c>
    </row>
    <row r="1042" spans="1:6" ht="13.5">
      <c r="A1042" s="435" t="s">
        <v>6098</v>
      </c>
      <c r="B1042" s="435" t="s">
        <v>6099</v>
      </c>
      <c r="C1042" s="435" t="s">
        <v>5386</v>
      </c>
      <c r="D1042" s="435" t="s">
        <v>4076</v>
      </c>
      <c r="E1042" s="435" t="s">
        <v>4077</v>
      </c>
      <c r="F1042" s="435" t="s">
        <v>4078</v>
      </c>
    </row>
    <row r="1043" spans="1:6" ht="13.5">
      <c r="A1043" s="435" t="s">
        <v>6100</v>
      </c>
      <c r="B1043" s="435" t="s">
        <v>6101</v>
      </c>
      <c r="C1043" s="435" t="s">
        <v>5386</v>
      </c>
      <c r="D1043" s="435" t="s">
        <v>4076</v>
      </c>
      <c r="E1043" s="435" t="s">
        <v>4077</v>
      </c>
      <c r="F1043" s="435" t="s">
        <v>4078</v>
      </c>
    </row>
    <row r="1044" spans="1:6" ht="13.5">
      <c r="A1044" s="435" t="s">
        <v>6102</v>
      </c>
      <c r="B1044" s="435" t="s">
        <v>6103</v>
      </c>
      <c r="C1044" s="435" t="s">
        <v>5386</v>
      </c>
      <c r="D1044" s="435" t="s">
        <v>4076</v>
      </c>
      <c r="E1044" s="435" t="s">
        <v>4077</v>
      </c>
      <c r="F1044" s="435" t="s">
        <v>4078</v>
      </c>
    </row>
    <row r="1045" spans="1:6" ht="13.5">
      <c r="A1045" s="435" t="s">
        <v>6104</v>
      </c>
      <c r="B1045" s="435" t="s">
        <v>6105</v>
      </c>
      <c r="C1045" s="435" t="s">
        <v>5386</v>
      </c>
      <c r="D1045" s="435" t="s">
        <v>4076</v>
      </c>
      <c r="E1045" s="435" t="s">
        <v>4077</v>
      </c>
      <c r="F1045" s="435" t="s">
        <v>4078</v>
      </c>
    </row>
    <row r="1046" spans="1:6" ht="13.5">
      <c r="A1046" s="435" t="s">
        <v>6106</v>
      </c>
      <c r="B1046" s="435" t="s">
        <v>6107</v>
      </c>
      <c r="C1046" s="435" t="s">
        <v>5386</v>
      </c>
      <c r="D1046" s="435" t="s">
        <v>4076</v>
      </c>
      <c r="E1046" s="435" t="s">
        <v>4077</v>
      </c>
      <c r="F1046" s="435" t="s">
        <v>4078</v>
      </c>
    </row>
    <row r="1047" spans="1:6" ht="13.5">
      <c r="A1047" s="435" t="s">
        <v>6108</v>
      </c>
      <c r="B1047" s="435" t="s">
        <v>6109</v>
      </c>
      <c r="C1047" s="435" t="s">
        <v>5386</v>
      </c>
      <c r="D1047" s="435" t="s">
        <v>4076</v>
      </c>
      <c r="E1047" s="435" t="s">
        <v>4077</v>
      </c>
      <c r="F1047" s="435" t="s">
        <v>4078</v>
      </c>
    </row>
    <row r="1048" spans="1:6" ht="13.5">
      <c r="A1048" s="435" t="s">
        <v>6110</v>
      </c>
      <c r="B1048" s="435" t="s">
        <v>6111</v>
      </c>
      <c r="C1048" s="435" t="s">
        <v>5386</v>
      </c>
      <c r="D1048" s="435" t="s">
        <v>4076</v>
      </c>
      <c r="E1048" s="435" t="s">
        <v>4077</v>
      </c>
      <c r="F1048" s="435" t="s">
        <v>4078</v>
      </c>
    </row>
    <row r="1049" spans="1:6" ht="13.5">
      <c r="A1049" s="435" t="s">
        <v>6112</v>
      </c>
      <c r="B1049" s="435" t="s">
        <v>6113</v>
      </c>
      <c r="C1049" s="435" t="s">
        <v>5386</v>
      </c>
      <c r="D1049" s="435" t="s">
        <v>4076</v>
      </c>
      <c r="E1049" s="435" t="s">
        <v>4077</v>
      </c>
      <c r="F1049" s="435" t="s">
        <v>4078</v>
      </c>
    </row>
    <row r="1050" spans="1:6" ht="13.5">
      <c r="A1050" s="435" t="s">
        <v>6114</v>
      </c>
      <c r="B1050" s="435" t="s">
        <v>6115</v>
      </c>
      <c r="C1050" s="435" t="s">
        <v>5386</v>
      </c>
      <c r="D1050" s="435" t="s">
        <v>4076</v>
      </c>
      <c r="E1050" s="435" t="s">
        <v>4077</v>
      </c>
      <c r="F1050" s="435" t="s">
        <v>4078</v>
      </c>
    </row>
    <row r="1051" spans="1:6" ht="13.5">
      <c r="A1051" s="435" t="s">
        <v>6116</v>
      </c>
      <c r="B1051" s="435" t="s">
        <v>6117</v>
      </c>
      <c r="C1051" s="435" t="s">
        <v>5386</v>
      </c>
      <c r="D1051" s="435" t="s">
        <v>4076</v>
      </c>
      <c r="E1051" s="435" t="s">
        <v>4077</v>
      </c>
      <c r="F1051" s="435" t="s">
        <v>4078</v>
      </c>
    </row>
    <row r="1052" spans="1:6" ht="13.5">
      <c r="A1052" s="435" t="s">
        <v>6118</v>
      </c>
      <c r="B1052" s="435" t="s">
        <v>6119</v>
      </c>
      <c r="C1052" s="435" t="s">
        <v>5386</v>
      </c>
      <c r="D1052" s="435" t="s">
        <v>4076</v>
      </c>
      <c r="E1052" s="435" t="s">
        <v>4077</v>
      </c>
      <c r="F1052" s="435" t="s">
        <v>4078</v>
      </c>
    </row>
    <row r="1053" spans="1:6" ht="13.5">
      <c r="A1053" s="435" t="s">
        <v>6120</v>
      </c>
      <c r="B1053" s="435" t="s">
        <v>6121</v>
      </c>
      <c r="C1053" s="435" t="s">
        <v>5386</v>
      </c>
      <c r="D1053" s="435" t="s">
        <v>4076</v>
      </c>
      <c r="E1053" s="435" t="s">
        <v>4077</v>
      </c>
      <c r="F1053" s="435" t="s">
        <v>4078</v>
      </c>
    </row>
    <row r="1054" spans="1:6" ht="13.5">
      <c r="A1054" s="435" t="s">
        <v>6122</v>
      </c>
      <c r="B1054" s="435" t="s">
        <v>6123</v>
      </c>
      <c r="C1054" s="435" t="s">
        <v>5386</v>
      </c>
      <c r="D1054" s="435" t="s">
        <v>4161</v>
      </c>
      <c r="E1054" s="435" t="s">
        <v>4077</v>
      </c>
      <c r="F1054" s="435" t="s">
        <v>4078</v>
      </c>
    </row>
    <row r="1055" spans="1:6" ht="13.5">
      <c r="A1055" s="435" t="s">
        <v>6124</v>
      </c>
      <c r="B1055" s="435" t="s">
        <v>6125</v>
      </c>
      <c r="C1055" s="435" t="s">
        <v>5386</v>
      </c>
      <c r="D1055" s="435" t="s">
        <v>4076</v>
      </c>
      <c r="E1055" s="435" t="s">
        <v>4077</v>
      </c>
      <c r="F1055" s="435" t="s">
        <v>4078</v>
      </c>
    </row>
    <row r="1056" spans="1:6" ht="13.5">
      <c r="A1056" s="435" t="s">
        <v>6126</v>
      </c>
      <c r="B1056" s="435" t="s">
        <v>6127</v>
      </c>
      <c r="C1056" s="435" t="s">
        <v>5386</v>
      </c>
      <c r="D1056" s="435" t="s">
        <v>4076</v>
      </c>
      <c r="E1056" s="435" t="s">
        <v>4077</v>
      </c>
      <c r="F1056" s="435" t="s">
        <v>4078</v>
      </c>
    </row>
    <row r="1057" spans="1:6" ht="13.5">
      <c r="A1057" s="435" t="s">
        <v>6128</v>
      </c>
      <c r="B1057" s="435" t="s">
        <v>6129</v>
      </c>
      <c r="C1057" s="435" t="s">
        <v>5386</v>
      </c>
      <c r="D1057" s="435" t="s">
        <v>4076</v>
      </c>
      <c r="E1057" s="435" t="s">
        <v>4077</v>
      </c>
      <c r="F1057" s="435" t="s">
        <v>4078</v>
      </c>
    </row>
    <row r="1058" spans="1:6" ht="13.5">
      <c r="A1058" s="435" t="s">
        <v>6130</v>
      </c>
      <c r="B1058" s="435" t="s">
        <v>6131</v>
      </c>
      <c r="C1058" s="435" t="s">
        <v>5386</v>
      </c>
      <c r="D1058" s="435" t="s">
        <v>4076</v>
      </c>
      <c r="E1058" s="435" t="s">
        <v>4077</v>
      </c>
      <c r="F1058" s="435" t="s">
        <v>4078</v>
      </c>
    </row>
    <row r="1059" spans="1:6" ht="13.5">
      <c r="A1059" s="435" t="s">
        <v>6132</v>
      </c>
      <c r="B1059" s="435" t="s">
        <v>6133</v>
      </c>
      <c r="C1059" s="435" t="s">
        <v>5386</v>
      </c>
      <c r="D1059" s="435" t="s">
        <v>4076</v>
      </c>
      <c r="E1059" s="435" t="s">
        <v>4077</v>
      </c>
      <c r="F1059" s="435" t="s">
        <v>4078</v>
      </c>
    </row>
    <row r="1060" spans="1:6" ht="13.5">
      <c r="A1060" s="435" t="s">
        <v>6134</v>
      </c>
      <c r="B1060" s="435" t="s">
        <v>6135</v>
      </c>
      <c r="C1060" s="435" t="s">
        <v>5386</v>
      </c>
      <c r="D1060" s="435" t="s">
        <v>4076</v>
      </c>
      <c r="E1060" s="435" t="s">
        <v>4077</v>
      </c>
      <c r="F1060" s="435" t="s">
        <v>4078</v>
      </c>
    </row>
    <row r="1061" spans="1:6" ht="13.5">
      <c r="A1061" s="435" t="s">
        <v>6136</v>
      </c>
      <c r="B1061" s="435" t="s">
        <v>6137</v>
      </c>
      <c r="C1061" s="435" t="s">
        <v>5386</v>
      </c>
      <c r="D1061" s="435" t="s">
        <v>4076</v>
      </c>
      <c r="E1061" s="435" t="s">
        <v>4077</v>
      </c>
      <c r="F1061" s="435" t="s">
        <v>4078</v>
      </c>
    </row>
    <row r="1062" spans="1:6" ht="13.5">
      <c r="A1062" s="435" t="s">
        <v>6138</v>
      </c>
      <c r="B1062" s="435" t="s">
        <v>6139</v>
      </c>
      <c r="C1062" s="435" t="s">
        <v>5386</v>
      </c>
      <c r="D1062" s="435" t="s">
        <v>4076</v>
      </c>
      <c r="E1062" s="435" t="s">
        <v>4077</v>
      </c>
      <c r="F1062" s="435" t="s">
        <v>4078</v>
      </c>
    </row>
    <row r="1063" spans="1:6" ht="13.5">
      <c r="A1063" s="435" t="s">
        <v>6140</v>
      </c>
      <c r="B1063" s="435" t="s">
        <v>6141</v>
      </c>
      <c r="C1063" s="435" t="s">
        <v>5386</v>
      </c>
      <c r="D1063" s="435" t="s">
        <v>4076</v>
      </c>
      <c r="E1063" s="435" t="s">
        <v>4077</v>
      </c>
      <c r="F1063" s="435" t="s">
        <v>4078</v>
      </c>
    </row>
    <row r="1064" spans="1:6" ht="13.5">
      <c r="A1064" s="435" t="s">
        <v>6142</v>
      </c>
      <c r="B1064" s="435" t="s">
        <v>6143</v>
      </c>
      <c r="C1064" s="435" t="s">
        <v>5386</v>
      </c>
      <c r="D1064" s="435" t="s">
        <v>4076</v>
      </c>
      <c r="E1064" s="435" t="s">
        <v>4077</v>
      </c>
      <c r="F1064" s="435" t="s">
        <v>4078</v>
      </c>
    </row>
    <row r="1065" spans="1:6" ht="13.5">
      <c r="A1065" s="435" t="s">
        <v>6144</v>
      </c>
      <c r="B1065" s="435" t="s">
        <v>6145</v>
      </c>
      <c r="C1065" s="435" t="s">
        <v>5386</v>
      </c>
      <c r="D1065" s="435" t="s">
        <v>4161</v>
      </c>
      <c r="E1065" s="435" t="s">
        <v>4077</v>
      </c>
      <c r="F1065" s="435" t="s">
        <v>4078</v>
      </c>
    </row>
    <row r="1066" spans="1:6" ht="13.5">
      <c r="A1066" s="435" t="s">
        <v>6146</v>
      </c>
      <c r="B1066" s="435" t="s">
        <v>6147</v>
      </c>
      <c r="C1066" s="435" t="s">
        <v>5386</v>
      </c>
      <c r="D1066" s="435" t="s">
        <v>4076</v>
      </c>
      <c r="E1066" s="435" t="s">
        <v>4077</v>
      </c>
      <c r="F1066" s="435" t="s">
        <v>4078</v>
      </c>
    </row>
    <row r="1067" spans="1:6" ht="13.5">
      <c r="A1067" s="435" t="s">
        <v>6148</v>
      </c>
      <c r="B1067" s="435" t="s">
        <v>6149</v>
      </c>
      <c r="C1067" s="435" t="s">
        <v>5386</v>
      </c>
      <c r="D1067" s="435" t="s">
        <v>4076</v>
      </c>
      <c r="E1067" s="435" t="s">
        <v>4077</v>
      </c>
      <c r="F1067" s="435" t="s">
        <v>4078</v>
      </c>
    </row>
    <row r="1068" spans="1:6" ht="13.5">
      <c r="A1068" s="435" t="s">
        <v>6150</v>
      </c>
      <c r="B1068" s="435" t="s">
        <v>6151</v>
      </c>
      <c r="C1068" s="435" t="s">
        <v>5386</v>
      </c>
      <c r="D1068" s="435" t="s">
        <v>4076</v>
      </c>
      <c r="E1068" s="435" t="s">
        <v>4077</v>
      </c>
      <c r="F1068" s="435" t="s">
        <v>4078</v>
      </c>
    </row>
    <row r="1069" spans="1:6" ht="13.5">
      <c r="A1069" s="435" t="s">
        <v>6152</v>
      </c>
      <c r="B1069" s="435" t="s">
        <v>6153</v>
      </c>
      <c r="C1069" s="435" t="s">
        <v>5386</v>
      </c>
      <c r="D1069" s="435" t="s">
        <v>4076</v>
      </c>
      <c r="E1069" s="435" t="s">
        <v>4077</v>
      </c>
      <c r="F1069" s="435" t="s">
        <v>4078</v>
      </c>
    </row>
    <row r="1070" spans="1:6" ht="13.5">
      <c r="A1070" s="435" t="s">
        <v>6154</v>
      </c>
      <c r="B1070" s="435" t="s">
        <v>6155</v>
      </c>
      <c r="C1070" s="435" t="s">
        <v>5386</v>
      </c>
      <c r="D1070" s="435" t="s">
        <v>4076</v>
      </c>
      <c r="E1070" s="435" t="s">
        <v>4077</v>
      </c>
      <c r="F1070" s="435" t="s">
        <v>4078</v>
      </c>
    </row>
    <row r="1071" spans="1:6" ht="13.5">
      <c r="A1071" s="435" t="s">
        <v>6156</v>
      </c>
      <c r="B1071" s="435" t="s">
        <v>6157</v>
      </c>
      <c r="C1071" s="435" t="s">
        <v>5386</v>
      </c>
      <c r="D1071" s="435" t="s">
        <v>4076</v>
      </c>
      <c r="E1071" s="435" t="s">
        <v>4077</v>
      </c>
      <c r="F1071" s="435" t="s">
        <v>4078</v>
      </c>
    </row>
    <row r="1072" spans="1:6" ht="13.5">
      <c r="A1072" s="435" t="s">
        <v>6158</v>
      </c>
      <c r="B1072" s="435" t="s">
        <v>6159</v>
      </c>
      <c r="C1072" s="435" t="s">
        <v>5386</v>
      </c>
      <c r="D1072" s="435" t="s">
        <v>4076</v>
      </c>
      <c r="E1072" s="435" t="s">
        <v>4077</v>
      </c>
      <c r="F1072" s="435" t="s">
        <v>4078</v>
      </c>
    </row>
    <row r="1073" spans="1:6" ht="13.5">
      <c r="A1073" s="435" t="s">
        <v>6160</v>
      </c>
      <c r="B1073" s="435" t="s">
        <v>6161</v>
      </c>
      <c r="C1073" s="435" t="s">
        <v>5386</v>
      </c>
      <c r="D1073" s="435" t="s">
        <v>4076</v>
      </c>
      <c r="E1073" s="435" t="s">
        <v>4077</v>
      </c>
      <c r="F1073" s="435" t="s">
        <v>4078</v>
      </c>
    </row>
    <row r="1074" spans="1:6" ht="13.5">
      <c r="A1074" s="435" t="s">
        <v>6162</v>
      </c>
      <c r="B1074" s="435" t="s">
        <v>6163</v>
      </c>
      <c r="C1074" s="435" t="s">
        <v>5386</v>
      </c>
      <c r="D1074" s="435" t="s">
        <v>4076</v>
      </c>
      <c r="E1074" s="435" t="s">
        <v>4077</v>
      </c>
      <c r="F1074" s="435" t="s">
        <v>4078</v>
      </c>
    </row>
    <row r="1075" spans="1:6" ht="13.5">
      <c r="A1075" s="435" t="s">
        <v>6164</v>
      </c>
      <c r="B1075" s="435" t="s">
        <v>6165</v>
      </c>
      <c r="C1075" s="435" t="s">
        <v>5386</v>
      </c>
      <c r="D1075" s="435" t="s">
        <v>4076</v>
      </c>
      <c r="E1075" s="435" t="s">
        <v>4077</v>
      </c>
      <c r="F1075" s="435" t="s">
        <v>4078</v>
      </c>
    </row>
    <row r="1076" spans="1:6" ht="13.5">
      <c r="A1076" s="435" t="s">
        <v>6166</v>
      </c>
      <c r="B1076" s="435" t="s">
        <v>6167</v>
      </c>
      <c r="C1076" s="435" t="s">
        <v>5386</v>
      </c>
      <c r="D1076" s="435" t="s">
        <v>4076</v>
      </c>
      <c r="E1076" s="435" t="s">
        <v>4077</v>
      </c>
      <c r="F1076" s="435" t="s">
        <v>4078</v>
      </c>
    </row>
    <row r="1077" spans="1:6" ht="13.5">
      <c r="A1077" s="435" t="s">
        <v>6168</v>
      </c>
      <c r="B1077" s="435" t="s">
        <v>6169</v>
      </c>
      <c r="C1077" s="435" t="s">
        <v>5386</v>
      </c>
      <c r="D1077" s="435" t="s">
        <v>4076</v>
      </c>
      <c r="E1077" s="435" t="s">
        <v>4077</v>
      </c>
      <c r="F1077" s="435" t="s">
        <v>4078</v>
      </c>
    </row>
    <row r="1078" spans="1:6" ht="13.5">
      <c r="A1078" s="435" t="s">
        <v>6170</v>
      </c>
      <c r="B1078" s="435" t="s">
        <v>6171</v>
      </c>
      <c r="C1078" s="435" t="s">
        <v>5386</v>
      </c>
      <c r="D1078" s="435" t="s">
        <v>4076</v>
      </c>
      <c r="E1078" s="435" t="s">
        <v>4077</v>
      </c>
      <c r="F1078" s="435" t="s">
        <v>4078</v>
      </c>
    </row>
    <row r="1079" spans="1:6" ht="13.5">
      <c r="A1079" s="435" t="s">
        <v>6172</v>
      </c>
      <c r="B1079" s="435" t="s">
        <v>6173</v>
      </c>
      <c r="C1079" s="435" t="s">
        <v>5386</v>
      </c>
      <c r="D1079" s="435" t="s">
        <v>4076</v>
      </c>
      <c r="E1079" s="435" t="s">
        <v>4077</v>
      </c>
      <c r="F1079" s="435" t="s">
        <v>4078</v>
      </c>
    </row>
    <row r="1080" spans="1:6" ht="13.5">
      <c r="A1080" s="435" t="s">
        <v>6174</v>
      </c>
      <c r="B1080" s="435" t="s">
        <v>6175</v>
      </c>
      <c r="C1080" s="435" t="s">
        <v>5386</v>
      </c>
      <c r="D1080" s="435" t="s">
        <v>4076</v>
      </c>
      <c r="E1080" s="435" t="s">
        <v>4077</v>
      </c>
      <c r="F1080" s="435" t="s">
        <v>4078</v>
      </c>
    </row>
    <row r="1081" spans="1:6" ht="13.5">
      <c r="A1081" s="435" t="s">
        <v>6176</v>
      </c>
      <c r="B1081" s="435" t="s">
        <v>6177</v>
      </c>
      <c r="C1081" s="435" t="s">
        <v>5386</v>
      </c>
      <c r="D1081" s="435" t="s">
        <v>4076</v>
      </c>
      <c r="E1081" s="435" t="s">
        <v>4077</v>
      </c>
      <c r="F1081" s="435" t="s">
        <v>4078</v>
      </c>
    </row>
    <row r="1082" spans="1:6" ht="13.5">
      <c r="A1082" s="435" t="s">
        <v>6178</v>
      </c>
      <c r="B1082" s="435" t="s">
        <v>6179</v>
      </c>
      <c r="C1082" s="435" t="s">
        <v>5386</v>
      </c>
      <c r="D1082" s="435" t="s">
        <v>4076</v>
      </c>
      <c r="E1082" s="435" t="s">
        <v>4077</v>
      </c>
      <c r="F1082" s="435" t="s">
        <v>4078</v>
      </c>
    </row>
    <row r="1083" spans="1:6" ht="13.5">
      <c r="A1083" s="435" t="s">
        <v>6180</v>
      </c>
      <c r="B1083" s="435" t="s">
        <v>6181</v>
      </c>
      <c r="C1083" s="435" t="s">
        <v>5386</v>
      </c>
      <c r="D1083" s="435" t="s">
        <v>4076</v>
      </c>
      <c r="E1083" s="435" t="s">
        <v>4077</v>
      </c>
      <c r="F1083" s="435" t="s">
        <v>4078</v>
      </c>
    </row>
    <row r="1084" spans="1:6" ht="13.5">
      <c r="A1084" s="435" t="s">
        <v>6182</v>
      </c>
      <c r="B1084" s="435" t="s">
        <v>6183</v>
      </c>
      <c r="C1084" s="435" t="s">
        <v>5386</v>
      </c>
      <c r="D1084" s="435" t="s">
        <v>4076</v>
      </c>
      <c r="E1084" s="435" t="s">
        <v>4077</v>
      </c>
      <c r="F1084" s="435" t="s">
        <v>4078</v>
      </c>
    </row>
    <row r="1085" spans="1:6" ht="13.5">
      <c r="A1085" s="435" t="s">
        <v>6184</v>
      </c>
      <c r="B1085" s="435" t="s">
        <v>6185</v>
      </c>
      <c r="C1085" s="435" t="s">
        <v>5386</v>
      </c>
      <c r="D1085" s="435" t="s">
        <v>4076</v>
      </c>
      <c r="E1085" s="435" t="s">
        <v>4077</v>
      </c>
      <c r="F1085" s="435" t="s">
        <v>4078</v>
      </c>
    </row>
    <row r="1086" spans="1:6" ht="13.5">
      <c r="A1086" s="435" t="s">
        <v>6186</v>
      </c>
      <c r="B1086" s="435" t="s">
        <v>6187</v>
      </c>
      <c r="C1086" s="435" t="s">
        <v>5386</v>
      </c>
      <c r="D1086" s="435" t="s">
        <v>4076</v>
      </c>
      <c r="E1086" s="435" t="s">
        <v>4077</v>
      </c>
      <c r="F1086" s="435" t="s">
        <v>4078</v>
      </c>
    </row>
    <row r="1087" spans="1:6" ht="13.5">
      <c r="A1087" s="435" t="s">
        <v>6188</v>
      </c>
      <c r="B1087" s="435" t="s">
        <v>6189</v>
      </c>
      <c r="C1087" s="435" t="s">
        <v>5386</v>
      </c>
      <c r="D1087" s="435" t="s">
        <v>4076</v>
      </c>
      <c r="E1087" s="435" t="s">
        <v>4077</v>
      </c>
      <c r="F1087" s="435" t="s">
        <v>4078</v>
      </c>
    </row>
    <row r="1088" spans="1:6" ht="13.5">
      <c r="A1088" s="435" t="s">
        <v>6190</v>
      </c>
      <c r="B1088" s="435" t="s">
        <v>6191</v>
      </c>
      <c r="C1088" s="435" t="s">
        <v>5386</v>
      </c>
      <c r="D1088" s="435" t="s">
        <v>4076</v>
      </c>
      <c r="E1088" s="435" t="s">
        <v>4077</v>
      </c>
      <c r="F1088" s="435" t="s">
        <v>4078</v>
      </c>
    </row>
    <row r="1089" spans="1:6" ht="13.5">
      <c r="A1089" s="435" t="s">
        <v>6192</v>
      </c>
      <c r="B1089" s="435" t="s">
        <v>6193</v>
      </c>
      <c r="C1089" s="435" t="s">
        <v>5386</v>
      </c>
      <c r="D1089" s="435" t="s">
        <v>4076</v>
      </c>
      <c r="E1089" s="435" t="s">
        <v>4077</v>
      </c>
      <c r="F1089" s="435" t="s">
        <v>4078</v>
      </c>
    </row>
    <row r="1090" spans="1:6" ht="13.5">
      <c r="A1090" s="435" t="s">
        <v>6194</v>
      </c>
      <c r="B1090" s="435" t="s">
        <v>6195</v>
      </c>
      <c r="C1090" s="435" t="s">
        <v>5386</v>
      </c>
      <c r="D1090" s="435" t="s">
        <v>4076</v>
      </c>
      <c r="E1090" s="435" t="s">
        <v>4077</v>
      </c>
      <c r="F1090" s="435" t="s">
        <v>4078</v>
      </c>
    </row>
    <row r="1091" spans="1:6" ht="13.5">
      <c r="A1091" s="435" t="s">
        <v>6196</v>
      </c>
      <c r="B1091" s="435" t="s">
        <v>4417</v>
      </c>
      <c r="C1091" s="435" t="s">
        <v>5386</v>
      </c>
      <c r="D1091" s="435" t="s">
        <v>4076</v>
      </c>
      <c r="E1091" s="435" t="s">
        <v>4077</v>
      </c>
      <c r="F1091" s="435" t="s">
        <v>4078</v>
      </c>
    </row>
    <row r="1092" spans="1:6" ht="13.5">
      <c r="A1092" s="435" t="s">
        <v>6197</v>
      </c>
      <c r="B1092" s="435" t="s">
        <v>6198</v>
      </c>
      <c r="C1092" s="435" t="s">
        <v>5386</v>
      </c>
      <c r="D1092" s="435" t="s">
        <v>4076</v>
      </c>
      <c r="E1092" s="435" t="s">
        <v>4077</v>
      </c>
      <c r="F1092" s="435" t="s">
        <v>4078</v>
      </c>
    </row>
    <row r="1093" spans="1:6" ht="13.5">
      <c r="A1093" s="435" t="s">
        <v>6199</v>
      </c>
      <c r="B1093" s="435" t="s">
        <v>6200</v>
      </c>
      <c r="C1093" s="435" t="s">
        <v>5386</v>
      </c>
      <c r="D1093" s="435" t="s">
        <v>4076</v>
      </c>
      <c r="E1093" s="435" t="s">
        <v>4077</v>
      </c>
      <c r="F1093" s="435" t="s">
        <v>4078</v>
      </c>
    </row>
    <row r="1094" spans="1:6" ht="13.5">
      <c r="A1094" s="435" t="s">
        <v>6201</v>
      </c>
      <c r="B1094" s="435" t="s">
        <v>6202</v>
      </c>
      <c r="C1094" s="435" t="s">
        <v>5386</v>
      </c>
      <c r="D1094" s="435" t="s">
        <v>4076</v>
      </c>
      <c r="E1094" s="435" t="s">
        <v>4077</v>
      </c>
      <c r="F1094" s="435" t="s">
        <v>4078</v>
      </c>
    </row>
    <row r="1095" spans="1:6" ht="13.5">
      <c r="A1095" s="435" t="s">
        <v>6203</v>
      </c>
      <c r="B1095" s="435" t="s">
        <v>6204</v>
      </c>
      <c r="C1095" s="435" t="s">
        <v>5386</v>
      </c>
      <c r="D1095" s="435" t="s">
        <v>4076</v>
      </c>
      <c r="E1095" s="435" t="s">
        <v>4077</v>
      </c>
      <c r="F1095" s="435" t="s">
        <v>4078</v>
      </c>
    </row>
    <row r="1096" spans="1:6" ht="13.5">
      <c r="A1096" s="435" t="s">
        <v>6205</v>
      </c>
      <c r="B1096" s="435" t="s">
        <v>6206</v>
      </c>
      <c r="C1096" s="435" t="s">
        <v>5386</v>
      </c>
      <c r="D1096" s="435" t="s">
        <v>4076</v>
      </c>
      <c r="E1096" s="435" t="s">
        <v>4077</v>
      </c>
      <c r="F1096" s="435" t="s">
        <v>4078</v>
      </c>
    </row>
    <row r="1097" spans="1:6" ht="13.5">
      <c r="A1097" s="435" t="s">
        <v>6207</v>
      </c>
      <c r="B1097" s="435" t="s">
        <v>6208</v>
      </c>
      <c r="C1097" s="435" t="s">
        <v>5386</v>
      </c>
      <c r="D1097" s="435" t="s">
        <v>4076</v>
      </c>
      <c r="E1097" s="435" t="s">
        <v>4077</v>
      </c>
      <c r="F1097" s="435" t="s">
        <v>4078</v>
      </c>
    </row>
    <row r="1098" spans="1:6" ht="13.5">
      <c r="A1098" s="435" t="s">
        <v>6209</v>
      </c>
      <c r="B1098" s="435" t="s">
        <v>6210</v>
      </c>
      <c r="C1098" s="435" t="s">
        <v>5386</v>
      </c>
      <c r="D1098" s="435" t="s">
        <v>4076</v>
      </c>
      <c r="E1098" s="435" t="s">
        <v>4077</v>
      </c>
      <c r="F1098" s="435" t="s">
        <v>4078</v>
      </c>
    </row>
    <row r="1099" spans="1:6" ht="13.5">
      <c r="A1099" s="435" t="s">
        <v>6211</v>
      </c>
      <c r="B1099" s="435" t="s">
        <v>6212</v>
      </c>
      <c r="C1099" s="435" t="s">
        <v>5386</v>
      </c>
      <c r="D1099" s="435" t="s">
        <v>4076</v>
      </c>
      <c r="E1099" s="435" t="s">
        <v>4077</v>
      </c>
      <c r="F1099" s="435" t="s">
        <v>4078</v>
      </c>
    </row>
    <row r="1100" spans="1:6" ht="13.5">
      <c r="A1100" s="435" t="s">
        <v>6213</v>
      </c>
      <c r="B1100" s="435" t="s">
        <v>6214</v>
      </c>
      <c r="C1100" s="435" t="s">
        <v>5386</v>
      </c>
      <c r="D1100" s="435" t="s">
        <v>4076</v>
      </c>
      <c r="E1100" s="435" t="s">
        <v>4077</v>
      </c>
      <c r="F1100" s="435" t="s">
        <v>4078</v>
      </c>
    </row>
    <row r="1101" spans="1:6" ht="13.5">
      <c r="A1101" s="435" t="s">
        <v>6215</v>
      </c>
      <c r="B1101" s="435" t="s">
        <v>6216</v>
      </c>
      <c r="C1101" s="435" t="s">
        <v>5386</v>
      </c>
      <c r="D1101" s="435" t="s">
        <v>4076</v>
      </c>
      <c r="E1101" s="435" t="s">
        <v>4077</v>
      </c>
      <c r="F1101" s="435" t="s">
        <v>4078</v>
      </c>
    </row>
    <row r="1102" spans="1:6" ht="13.5">
      <c r="A1102" s="435" t="s">
        <v>6217</v>
      </c>
      <c r="B1102" s="435" t="s">
        <v>6218</v>
      </c>
      <c r="C1102" s="435" t="s">
        <v>5386</v>
      </c>
      <c r="D1102" s="435" t="s">
        <v>4076</v>
      </c>
      <c r="E1102" s="435" t="s">
        <v>4077</v>
      </c>
      <c r="F1102" s="435" t="s">
        <v>4078</v>
      </c>
    </row>
    <row r="1103" spans="1:6" ht="13.5">
      <c r="A1103" s="435" t="s">
        <v>6219</v>
      </c>
      <c r="B1103" s="435" t="s">
        <v>6220</v>
      </c>
      <c r="C1103" s="435" t="s">
        <v>5386</v>
      </c>
      <c r="D1103" s="435" t="s">
        <v>4076</v>
      </c>
      <c r="E1103" s="435" t="s">
        <v>4077</v>
      </c>
      <c r="F1103" s="435" t="s">
        <v>4078</v>
      </c>
    </row>
    <row r="1104" spans="1:6" ht="13.5">
      <c r="A1104" s="435" t="s">
        <v>6221</v>
      </c>
      <c r="B1104" s="435" t="s">
        <v>6222</v>
      </c>
      <c r="C1104" s="435" t="s">
        <v>5386</v>
      </c>
      <c r="D1104" s="435" t="s">
        <v>4076</v>
      </c>
      <c r="E1104" s="435" t="s">
        <v>4077</v>
      </c>
      <c r="F1104" s="435" t="s">
        <v>4078</v>
      </c>
    </row>
    <row r="1105" spans="1:6" ht="13.5">
      <c r="A1105" s="435" t="s">
        <v>6223</v>
      </c>
      <c r="B1105" s="435" t="s">
        <v>6224</v>
      </c>
      <c r="C1105" s="435" t="s">
        <v>5386</v>
      </c>
      <c r="D1105" s="435" t="s">
        <v>4076</v>
      </c>
      <c r="E1105" s="435" t="s">
        <v>4077</v>
      </c>
      <c r="F1105" s="435" t="s">
        <v>4078</v>
      </c>
    </row>
    <row r="1106" spans="1:6" ht="13.5">
      <c r="A1106" s="435" t="s">
        <v>6225</v>
      </c>
      <c r="B1106" s="435" t="s">
        <v>6226</v>
      </c>
      <c r="C1106" s="435" t="s">
        <v>5386</v>
      </c>
      <c r="D1106" s="435" t="s">
        <v>4076</v>
      </c>
      <c r="E1106" s="435" t="s">
        <v>4077</v>
      </c>
      <c r="F1106" s="435" t="s">
        <v>4078</v>
      </c>
    </row>
    <row r="1107" spans="1:6" ht="13.5">
      <c r="A1107" s="435" t="s">
        <v>6227</v>
      </c>
      <c r="B1107" s="435" t="s">
        <v>6228</v>
      </c>
      <c r="C1107" s="435" t="s">
        <v>5386</v>
      </c>
      <c r="D1107" s="435" t="s">
        <v>4076</v>
      </c>
      <c r="E1107" s="435" t="s">
        <v>4077</v>
      </c>
      <c r="F1107" s="435" t="s">
        <v>4078</v>
      </c>
    </row>
    <row r="1108" spans="1:6" ht="13.5">
      <c r="A1108" s="435" t="s">
        <v>6229</v>
      </c>
      <c r="B1108" s="435" t="s">
        <v>6230</v>
      </c>
      <c r="C1108" s="435" t="s">
        <v>5386</v>
      </c>
      <c r="D1108" s="435" t="s">
        <v>4076</v>
      </c>
      <c r="E1108" s="435" t="s">
        <v>4077</v>
      </c>
      <c r="F1108" s="435" t="s">
        <v>4078</v>
      </c>
    </row>
    <row r="1109" spans="1:6" ht="13.5">
      <c r="A1109" s="435" t="s">
        <v>6231</v>
      </c>
      <c r="B1109" s="435" t="s">
        <v>6232</v>
      </c>
      <c r="C1109" s="435" t="s">
        <v>5386</v>
      </c>
      <c r="D1109" s="435" t="s">
        <v>4161</v>
      </c>
      <c r="E1109" s="435" t="s">
        <v>4077</v>
      </c>
      <c r="F1109" s="435" t="s">
        <v>4078</v>
      </c>
    </row>
    <row r="1110" spans="1:6" ht="13.5">
      <c r="A1110" s="435" t="s">
        <v>6233</v>
      </c>
      <c r="B1110" s="435" t="s">
        <v>6234</v>
      </c>
      <c r="C1110" s="435" t="s">
        <v>5386</v>
      </c>
      <c r="D1110" s="435" t="s">
        <v>4076</v>
      </c>
      <c r="E1110" s="435" t="s">
        <v>4077</v>
      </c>
      <c r="F1110" s="435" t="s">
        <v>4078</v>
      </c>
    </row>
    <row r="1111" spans="1:6" ht="13.5">
      <c r="A1111" s="435" t="s">
        <v>6235</v>
      </c>
      <c r="B1111" s="435" t="s">
        <v>6236</v>
      </c>
      <c r="C1111" s="435" t="s">
        <v>5386</v>
      </c>
      <c r="D1111" s="435" t="s">
        <v>4076</v>
      </c>
      <c r="E1111" s="435" t="s">
        <v>4077</v>
      </c>
      <c r="F1111" s="435" t="s">
        <v>4078</v>
      </c>
    </row>
    <row r="1112" spans="1:6" ht="13.5">
      <c r="A1112" s="435" t="s">
        <v>6237</v>
      </c>
      <c r="B1112" s="435" t="s">
        <v>6238</v>
      </c>
      <c r="C1112" s="435" t="s">
        <v>5386</v>
      </c>
      <c r="D1112" s="435" t="s">
        <v>4076</v>
      </c>
      <c r="E1112" s="435" t="s">
        <v>4077</v>
      </c>
      <c r="F1112" s="435" t="s">
        <v>4078</v>
      </c>
    </row>
    <row r="1113" spans="1:6" ht="13.5">
      <c r="A1113" s="435" t="s">
        <v>6239</v>
      </c>
      <c r="B1113" s="435" t="s">
        <v>6240</v>
      </c>
      <c r="C1113" s="435" t="s">
        <v>5386</v>
      </c>
      <c r="D1113" s="435" t="s">
        <v>4076</v>
      </c>
      <c r="E1113" s="435" t="s">
        <v>4077</v>
      </c>
      <c r="F1113" s="435" t="s">
        <v>4078</v>
      </c>
    </row>
    <row r="1114" spans="1:6" ht="13.5">
      <c r="A1114" s="435" t="s">
        <v>6241</v>
      </c>
      <c r="B1114" s="435" t="s">
        <v>6242</v>
      </c>
      <c r="C1114" s="435" t="s">
        <v>5386</v>
      </c>
      <c r="D1114" s="435" t="s">
        <v>4076</v>
      </c>
      <c r="E1114" s="435" t="s">
        <v>4077</v>
      </c>
      <c r="F1114" s="435" t="s">
        <v>4078</v>
      </c>
    </row>
    <row r="1115" spans="1:6" ht="13.5">
      <c r="A1115" s="435" t="s">
        <v>6243</v>
      </c>
      <c r="B1115" s="435" t="s">
        <v>6244</v>
      </c>
      <c r="C1115" s="435" t="s">
        <v>5386</v>
      </c>
      <c r="D1115" s="435" t="s">
        <v>4076</v>
      </c>
      <c r="E1115" s="435" t="s">
        <v>4077</v>
      </c>
      <c r="F1115" s="435" t="s">
        <v>4078</v>
      </c>
    </row>
    <row r="1116" spans="1:6" ht="13.5">
      <c r="A1116" s="435" t="s">
        <v>6245</v>
      </c>
      <c r="B1116" s="435" t="s">
        <v>6246</v>
      </c>
      <c r="C1116" s="435" t="s">
        <v>5386</v>
      </c>
      <c r="D1116" s="435" t="s">
        <v>4076</v>
      </c>
      <c r="E1116" s="435" t="s">
        <v>4077</v>
      </c>
      <c r="F1116" s="435" t="s">
        <v>4078</v>
      </c>
    </row>
    <row r="1117" spans="1:6" ht="13.5">
      <c r="A1117" s="435" t="s">
        <v>6247</v>
      </c>
      <c r="B1117" s="435" t="s">
        <v>6248</v>
      </c>
      <c r="C1117" s="435" t="s">
        <v>5386</v>
      </c>
      <c r="D1117" s="435" t="s">
        <v>4076</v>
      </c>
      <c r="E1117" s="435" t="s">
        <v>4077</v>
      </c>
      <c r="F1117" s="435" t="s">
        <v>4078</v>
      </c>
    </row>
    <row r="1118" spans="1:6" ht="13.5">
      <c r="A1118" s="435" t="s">
        <v>6249</v>
      </c>
      <c r="B1118" s="435" t="s">
        <v>6250</v>
      </c>
      <c r="C1118" s="435" t="s">
        <v>5386</v>
      </c>
      <c r="D1118" s="435" t="s">
        <v>4076</v>
      </c>
      <c r="E1118" s="435" t="s">
        <v>4077</v>
      </c>
      <c r="F1118" s="435" t="s">
        <v>4078</v>
      </c>
    </row>
    <row r="1119" spans="1:6" ht="13.5">
      <c r="A1119" s="435" t="s">
        <v>6251</v>
      </c>
      <c r="B1119" s="435" t="s">
        <v>6252</v>
      </c>
      <c r="C1119" s="435" t="s">
        <v>5386</v>
      </c>
      <c r="D1119" s="435" t="s">
        <v>4076</v>
      </c>
      <c r="E1119" s="435" t="s">
        <v>4077</v>
      </c>
      <c r="F1119" s="435" t="s">
        <v>4078</v>
      </c>
    </row>
    <row r="1120" spans="1:6" ht="13.5">
      <c r="A1120" s="435" t="s">
        <v>6253</v>
      </c>
      <c r="B1120" s="435" t="s">
        <v>6254</v>
      </c>
      <c r="C1120" s="435" t="s">
        <v>5386</v>
      </c>
      <c r="D1120" s="435" t="s">
        <v>4076</v>
      </c>
      <c r="E1120" s="435" t="s">
        <v>4077</v>
      </c>
      <c r="F1120" s="435" t="s">
        <v>4078</v>
      </c>
    </row>
    <row r="1121" spans="1:6" ht="13.5">
      <c r="A1121" s="435" t="s">
        <v>6255</v>
      </c>
      <c r="B1121" s="435" t="s">
        <v>6256</v>
      </c>
      <c r="C1121" s="435" t="s">
        <v>5386</v>
      </c>
      <c r="D1121" s="435" t="s">
        <v>4076</v>
      </c>
      <c r="E1121" s="435" t="s">
        <v>4077</v>
      </c>
      <c r="F1121" s="435" t="s">
        <v>4078</v>
      </c>
    </row>
    <row r="1122" spans="1:6" ht="13.5">
      <c r="A1122" s="435" t="s">
        <v>6257</v>
      </c>
      <c r="B1122" s="435" t="s">
        <v>6258</v>
      </c>
      <c r="C1122" s="435" t="s">
        <v>5386</v>
      </c>
      <c r="D1122" s="435" t="s">
        <v>4076</v>
      </c>
      <c r="E1122" s="435" t="s">
        <v>4077</v>
      </c>
      <c r="F1122" s="435" t="s">
        <v>4078</v>
      </c>
    </row>
    <row r="1123" spans="1:6" ht="13.5">
      <c r="A1123" s="435" t="s">
        <v>6259</v>
      </c>
      <c r="B1123" s="435" t="s">
        <v>6260</v>
      </c>
      <c r="C1123" s="435" t="s">
        <v>5386</v>
      </c>
      <c r="D1123" s="435" t="s">
        <v>4076</v>
      </c>
      <c r="E1123" s="435" t="s">
        <v>4077</v>
      </c>
      <c r="F1123" s="435" t="s">
        <v>4078</v>
      </c>
    </row>
    <row r="1124" spans="1:6" ht="13.5">
      <c r="A1124" s="435" t="s">
        <v>6261</v>
      </c>
      <c r="B1124" s="435" t="s">
        <v>6262</v>
      </c>
      <c r="C1124" s="435" t="s">
        <v>5386</v>
      </c>
      <c r="D1124" s="435" t="s">
        <v>4076</v>
      </c>
      <c r="E1124" s="435" t="s">
        <v>4077</v>
      </c>
      <c r="F1124" s="435" t="s">
        <v>4078</v>
      </c>
    </row>
    <row r="1125" spans="1:6" ht="13.5">
      <c r="A1125" s="435" t="s">
        <v>6263</v>
      </c>
      <c r="B1125" s="435" t="s">
        <v>6264</v>
      </c>
      <c r="C1125" s="435" t="s">
        <v>5386</v>
      </c>
      <c r="D1125" s="435" t="s">
        <v>4076</v>
      </c>
      <c r="E1125" s="435" t="s">
        <v>4077</v>
      </c>
      <c r="F1125" s="435" t="s">
        <v>4078</v>
      </c>
    </row>
    <row r="1126" spans="1:6" ht="13.5">
      <c r="A1126" s="435" t="s">
        <v>6265</v>
      </c>
      <c r="B1126" s="435" t="s">
        <v>6266</v>
      </c>
      <c r="C1126" s="435" t="s">
        <v>5386</v>
      </c>
      <c r="D1126" s="435" t="s">
        <v>4161</v>
      </c>
      <c r="E1126" s="435" t="s">
        <v>4077</v>
      </c>
      <c r="F1126" s="435" t="s">
        <v>4078</v>
      </c>
    </row>
    <row r="1127" spans="1:6" ht="13.5">
      <c r="A1127" s="435" t="s">
        <v>6267</v>
      </c>
      <c r="B1127" s="435" t="s">
        <v>6268</v>
      </c>
      <c r="C1127" s="435" t="s">
        <v>5386</v>
      </c>
      <c r="D1127" s="435" t="s">
        <v>4076</v>
      </c>
      <c r="E1127" s="435" t="s">
        <v>4077</v>
      </c>
      <c r="F1127" s="435" t="s">
        <v>4078</v>
      </c>
    </row>
    <row r="1128" spans="1:6" ht="13.5">
      <c r="A1128" s="435" t="s">
        <v>6269</v>
      </c>
      <c r="B1128" s="435" t="s">
        <v>6270</v>
      </c>
      <c r="C1128" s="435" t="s">
        <v>5386</v>
      </c>
      <c r="D1128" s="435" t="s">
        <v>4076</v>
      </c>
      <c r="E1128" s="435" t="s">
        <v>4077</v>
      </c>
      <c r="F1128" s="435" t="s">
        <v>4078</v>
      </c>
    </row>
    <row r="1129" spans="1:6" ht="13.5">
      <c r="A1129" s="435" t="s">
        <v>6271</v>
      </c>
      <c r="B1129" s="435" t="s">
        <v>6272</v>
      </c>
      <c r="C1129" s="435" t="s">
        <v>5386</v>
      </c>
      <c r="D1129" s="435" t="s">
        <v>4076</v>
      </c>
      <c r="E1129" s="435" t="s">
        <v>4077</v>
      </c>
      <c r="F1129" s="435" t="s">
        <v>4078</v>
      </c>
    </row>
    <row r="1130" spans="1:6" ht="13.5">
      <c r="A1130" s="435" t="s">
        <v>6273</v>
      </c>
      <c r="B1130" s="435" t="s">
        <v>6274</v>
      </c>
      <c r="C1130" s="435" t="s">
        <v>5386</v>
      </c>
      <c r="D1130" s="435" t="s">
        <v>4076</v>
      </c>
      <c r="E1130" s="435" t="s">
        <v>4077</v>
      </c>
      <c r="F1130" s="435" t="s">
        <v>4078</v>
      </c>
    </row>
    <row r="1131" spans="1:6" ht="13.5">
      <c r="A1131" s="435" t="s">
        <v>6275</v>
      </c>
      <c r="B1131" s="435" t="s">
        <v>6276</v>
      </c>
      <c r="C1131" s="435" t="s">
        <v>5386</v>
      </c>
      <c r="D1131" s="435" t="s">
        <v>4076</v>
      </c>
      <c r="E1131" s="435" t="s">
        <v>4077</v>
      </c>
      <c r="F1131" s="435" t="s">
        <v>4078</v>
      </c>
    </row>
    <row r="1132" spans="1:6" ht="13.5">
      <c r="A1132" s="435" t="s">
        <v>6277</v>
      </c>
      <c r="B1132" s="435" t="s">
        <v>6278</v>
      </c>
      <c r="C1132" s="435" t="s">
        <v>5386</v>
      </c>
      <c r="D1132" s="435" t="s">
        <v>4076</v>
      </c>
      <c r="E1132" s="435" t="s">
        <v>4077</v>
      </c>
      <c r="F1132" s="435" t="s">
        <v>4078</v>
      </c>
    </row>
    <row r="1133" spans="1:6" ht="13.5">
      <c r="A1133" s="435" t="s">
        <v>6279</v>
      </c>
      <c r="B1133" s="435" t="s">
        <v>6280</v>
      </c>
      <c r="C1133" s="435" t="s">
        <v>5386</v>
      </c>
      <c r="D1133" s="435" t="s">
        <v>4076</v>
      </c>
      <c r="E1133" s="435" t="s">
        <v>4077</v>
      </c>
      <c r="F1133" s="435" t="s">
        <v>4078</v>
      </c>
    </row>
    <row r="1134" spans="1:6" ht="13.5">
      <c r="A1134" s="435" t="s">
        <v>6281</v>
      </c>
      <c r="B1134" s="435" t="s">
        <v>6282</v>
      </c>
      <c r="C1134" s="435" t="s">
        <v>5386</v>
      </c>
      <c r="D1134" s="435" t="s">
        <v>4076</v>
      </c>
      <c r="E1134" s="435" t="s">
        <v>4077</v>
      </c>
      <c r="F1134" s="435" t="s">
        <v>4078</v>
      </c>
    </row>
    <row r="1135" spans="1:6" ht="13.5">
      <c r="A1135" s="435" t="s">
        <v>6283</v>
      </c>
      <c r="B1135" s="435" t="s">
        <v>6284</v>
      </c>
      <c r="C1135" s="435" t="s">
        <v>5386</v>
      </c>
      <c r="D1135" s="435" t="s">
        <v>4076</v>
      </c>
      <c r="E1135" s="435" t="s">
        <v>4077</v>
      </c>
      <c r="F1135" s="435" t="s">
        <v>4078</v>
      </c>
    </row>
    <row r="1136" spans="1:6" ht="13.5">
      <c r="A1136" s="435" t="s">
        <v>6285</v>
      </c>
      <c r="B1136" s="435" t="s">
        <v>6286</v>
      </c>
      <c r="C1136" s="435" t="s">
        <v>5386</v>
      </c>
      <c r="D1136" s="435" t="s">
        <v>4076</v>
      </c>
      <c r="E1136" s="435" t="s">
        <v>4077</v>
      </c>
      <c r="F1136" s="435" t="s">
        <v>4078</v>
      </c>
    </row>
    <row r="1137" spans="1:6" ht="13.5">
      <c r="A1137" s="435" t="s">
        <v>6287</v>
      </c>
      <c r="B1137" s="435" t="s">
        <v>6288</v>
      </c>
      <c r="C1137" s="435" t="s">
        <v>5386</v>
      </c>
      <c r="D1137" s="435" t="s">
        <v>4076</v>
      </c>
      <c r="E1137" s="435" t="s">
        <v>4077</v>
      </c>
      <c r="F1137" s="435" t="s">
        <v>4078</v>
      </c>
    </row>
    <row r="1138" spans="1:6" ht="13.5">
      <c r="A1138" s="435" t="s">
        <v>6289</v>
      </c>
      <c r="B1138" s="435" t="s">
        <v>6290</v>
      </c>
      <c r="C1138" s="435" t="s">
        <v>5386</v>
      </c>
      <c r="D1138" s="435" t="s">
        <v>4076</v>
      </c>
      <c r="E1138" s="435" t="s">
        <v>4077</v>
      </c>
      <c r="F1138" s="435" t="s">
        <v>4078</v>
      </c>
    </row>
    <row r="1139" spans="1:6" ht="13.5">
      <c r="A1139" s="435" t="s">
        <v>6291</v>
      </c>
      <c r="B1139" s="435" t="s">
        <v>6292</v>
      </c>
      <c r="C1139" s="435" t="s">
        <v>5386</v>
      </c>
      <c r="D1139" s="435" t="s">
        <v>4076</v>
      </c>
      <c r="E1139" s="435" t="s">
        <v>4077</v>
      </c>
      <c r="F1139" s="435" t="s">
        <v>4078</v>
      </c>
    </row>
    <row r="1140" spans="1:6" ht="13.5">
      <c r="A1140" s="435" t="s">
        <v>6293</v>
      </c>
      <c r="B1140" s="435" t="s">
        <v>6294</v>
      </c>
      <c r="C1140" s="435" t="s">
        <v>5386</v>
      </c>
      <c r="D1140" s="435" t="s">
        <v>4076</v>
      </c>
      <c r="E1140" s="435" t="s">
        <v>4077</v>
      </c>
      <c r="F1140" s="435" t="s">
        <v>4078</v>
      </c>
    </row>
    <row r="1141" spans="1:6" ht="13.5">
      <c r="A1141" s="435" t="s">
        <v>6295</v>
      </c>
      <c r="B1141" s="435" t="s">
        <v>6296</v>
      </c>
      <c r="C1141" s="435" t="s">
        <v>5386</v>
      </c>
      <c r="D1141" s="435" t="s">
        <v>4076</v>
      </c>
      <c r="E1141" s="435" t="s">
        <v>4077</v>
      </c>
      <c r="F1141" s="435" t="s">
        <v>4078</v>
      </c>
    </row>
    <row r="1142" spans="1:6" ht="13.5">
      <c r="A1142" s="435" t="s">
        <v>6297</v>
      </c>
      <c r="B1142" s="435" t="s">
        <v>6298</v>
      </c>
      <c r="C1142" s="435" t="s">
        <v>5386</v>
      </c>
      <c r="D1142" s="435" t="s">
        <v>4076</v>
      </c>
      <c r="E1142" s="435" t="s">
        <v>4077</v>
      </c>
      <c r="F1142" s="435" t="s">
        <v>4078</v>
      </c>
    </row>
    <row r="1143" spans="1:6" ht="13.5">
      <c r="A1143" s="435" t="s">
        <v>6299</v>
      </c>
      <c r="B1143" s="435" t="s">
        <v>6300</v>
      </c>
      <c r="C1143" s="435" t="s">
        <v>5386</v>
      </c>
      <c r="D1143" s="435" t="s">
        <v>4076</v>
      </c>
      <c r="E1143" s="435" t="s">
        <v>4077</v>
      </c>
      <c r="F1143" s="435" t="s">
        <v>4078</v>
      </c>
    </row>
    <row r="1144" spans="1:6" ht="13.5">
      <c r="A1144" s="435" t="s">
        <v>6301</v>
      </c>
      <c r="B1144" s="435" t="s">
        <v>6302</v>
      </c>
      <c r="C1144" s="435" t="s">
        <v>5386</v>
      </c>
      <c r="D1144" s="435" t="s">
        <v>4076</v>
      </c>
      <c r="E1144" s="435" t="s">
        <v>4077</v>
      </c>
      <c r="F1144" s="435" t="s">
        <v>4078</v>
      </c>
    </row>
    <row r="1145" spans="1:6" ht="13.5">
      <c r="A1145" s="435" t="s">
        <v>6303</v>
      </c>
      <c r="B1145" s="435" t="s">
        <v>6304</v>
      </c>
      <c r="C1145" s="435" t="s">
        <v>5386</v>
      </c>
      <c r="D1145" s="435" t="s">
        <v>4076</v>
      </c>
      <c r="E1145" s="435" t="s">
        <v>4077</v>
      </c>
      <c r="F1145" s="435" t="s">
        <v>4078</v>
      </c>
    </row>
    <row r="1146" spans="1:6" ht="13.5">
      <c r="A1146" s="435" t="s">
        <v>6305</v>
      </c>
      <c r="B1146" s="435" t="s">
        <v>6306</v>
      </c>
      <c r="C1146" s="435" t="s">
        <v>5386</v>
      </c>
      <c r="D1146" s="435" t="s">
        <v>4076</v>
      </c>
      <c r="E1146" s="435" t="s">
        <v>4077</v>
      </c>
      <c r="F1146" s="435" t="s">
        <v>4078</v>
      </c>
    </row>
    <row r="1147" spans="1:6" ht="13.5">
      <c r="A1147" s="435" t="s">
        <v>6307</v>
      </c>
      <c r="B1147" s="435" t="s">
        <v>6308</v>
      </c>
      <c r="C1147" s="435" t="s">
        <v>5386</v>
      </c>
      <c r="D1147" s="435" t="s">
        <v>4076</v>
      </c>
      <c r="E1147" s="435" t="s">
        <v>4077</v>
      </c>
      <c r="F1147" s="435" t="s">
        <v>4078</v>
      </c>
    </row>
    <row r="1148" spans="1:6" ht="13.5">
      <c r="A1148" s="435" t="s">
        <v>6309</v>
      </c>
      <c r="B1148" s="435" t="s">
        <v>6310</v>
      </c>
      <c r="C1148" s="435" t="s">
        <v>5386</v>
      </c>
      <c r="D1148" s="435" t="s">
        <v>4076</v>
      </c>
      <c r="E1148" s="435" t="s">
        <v>4077</v>
      </c>
      <c r="F1148" s="435" t="s">
        <v>4078</v>
      </c>
    </row>
    <row r="1149" spans="1:6" ht="13.5">
      <c r="A1149" s="435" t="s">
        <v>6311</v>
      </c>
      <c r="B1149" s="435" t="s">
        <v>6312</v>
      </c>
      <c r="C1149" s="435" t="s">
        <v>5386</v>
      </c>
      <c r="D1149" s="435" t="s">
        <v>4076</v>
      </c>
      <c r="E1149" s="435" t="s">
        <v>4077</v>
      </c>
      <c r="F1149" s="435" t="s">
        <v>4078</v>
      </c>
    </row>
    <row r="1150" spans="1:6" ht="13.5">
      <c r="A1150" s="435" t="s">
        <v>6313</v>
      </c>
      <c r="B1150" s="435" t="s">
        <v>6314</v>
      </c>
      <c r="C1150" s="435" t="s">
        <v>5386</v>
      </c>
      <c r="D1150" s="435" t="s">
        <v>4076</v>
      </c>
      <c r="E1150" s="435" t="s">
        <v>4077</v>
      </c>
      <c r="F1150" s="435" t="s">
        <v>4078</v>
      </c>
    </row>
    <row r="1151" spans="1:6" ht="13.5">
      <c r="A1151" s="435" t="s">
        <v>6315</v>
      </c>
      <c r="B1151" s="435" t="s">
        <v>6316</v>
      </c>
      <c r="C1151" s="435" t="s">
        <v>5386</v>
      </c>
      <c r="D1151" s="435" t="s">
        <v>4076</v>
      </c>
      <c r="E1151" s="435" t="s">
        <v>4077</v>
      </c>
      <c r="F1151" s="435" t="s">
        <v>4078</v>
      </c>
    </row>
    <row r="1152" spans="1:6" ht="13.5">
      <c r="A1152" s="435" t="s">
        <v>6317</v>
      </c>
      <c r="B1152" s="435" t="s">
        <v>6318</v>
      </c>
      <c r="C1152" s="435" t="s">
        <v>5386</v>
      </c>
      <c r="D1152" s="435" t="s">
        <v>4076</v>
      </c>
      <c r="E1152" s="435" t="s">
        <v>4077</v>
      </c>
      <c r="F1152" s="435" t="s">
        <v>4078</v>
      </c>
    </row>
    <row r="1153" spans="1:6" ht="13.5">
      <c r="A1153" s="435" t="s">
        <v>6319</v>
      </c>
      <c r="B1153" s="435" t="s">
        <v>6320</v>
      </c>
      <c r="C1153" s="435" t="s">
        <v>5386</v>
      </c>
      <c r="D1153" s="435" t="s">
        <v>4076</v>
      </c>
      <c r="E1153" s="435" t="s">
        <v>4077</v>
      </c>
      <c r="F1153" s="435" t="s">
        <v>4078</v>
      </c>
    </row>
    <row r="1154" spans="1:6" ht="13.5">
      <c r="A1154" s="435" t="s">
        <v>6321</v>
      </c>
      <c r="B1154" s="435" t="s">
        <v>6322</v>
      </c>
      <c r="C1154" s="435" t="s">
        <v>5386</v>
      </c>
      <c r="D1154" s="435" t="s">
        <v>4076</v>
      </c>
      <c r="E1154" s="435" t="s">
        <v>4077</v>
      </c>
      <c r="F1154" s="435" t="s">
        <v>4078</v>
      </c>
    </row>
    <row r="1155" spans="1:6" ht="13.5">
      <c r="A1155" s="435" t="s">
        <v>6323</v>
      </c>
      <c r="B1155" s="435" t="s">
        <v>6324</v>
      </c>
      <c r="C1155" s="435" t="s">
        <v>5386</v>
      </c>
      <c r="D1155" s="435" t="s">
        <v>4076</v>
      </c>
      <c r="E1155" s="435" t="s">
        <v>4077</v>
      </c>
      <c r="F1155" s="435" t="s">
        <v>4078</v>
      </c>
    </row>
    <row r="1156" spans="1:6" ht="13.5">
      <c r="A1156" s="435" t="s">
        <v>6325</v>
      </c>
      <c r="B1156" s="435" t="s">
        <v>6326</v>
      </c>
      <c r="C1156" s="435" t="s">
        <v>5386</v>
      </c>
      <c r="D1156" s="435" t="s">
        <v>4076</v>
      </c>
      <c r="E1156" s="435" t="s">
        <v>4077</v>
      </c>
      <c r="F1156" s="435" t="s">
        <v>4078</v>
      </c>
    </row>
    <row r="1157" spans="1:6" ht="13.5">
      <c r="A1157" s="435" t="s">
        <v>6327</v>
      </c>
      <c r="B1157" s="435" t="s">
        <v>6328</v>
      </c>
      <c r="C1157" s="435" t="s">
        <v>5386</v>
      </c>
      <c r="D1157" s="435" t="s">
        <v>4076</v>
      </c>
      <c r="E1157" s="435" t="s">
        <v>4077</v>
      </c>
      <c r="F1157" s="435" t="s">
        <v>4078</v>
      </c>
    </row>
    <row r="1158" spans="1:6" ht="13.5">
      <c r="A1158" s="435" t="s">
        <v>6329</v>
      </c>
      <c r="B1158" s="435" t="s">
        <v>6330</v>
      </c>
      <c r="C1158" s="435" t="s">
        <v>5386</v>
      </c>
      <c r="D1158" s="435" t="s">
        <v>4076</v>
      </c>
      <c r="E1158" s="435" t="s">
        <v>4077</v>
      </c>
      <c r="F1158" s="435" t="s">
        <v>4078</v>
      </c>
    </row>
    <row r="1159" spans="1:6" ht="13.5">
      <c r="A1159" s="435" t="s">
        <v>6331</v>
      </c>
      <c r="B1159" s="435" t="s">
        <v>6332</v>
      </c>
      <c r="C1159" s="435" t="s">
        <v>5386</v>
      </c>
      <c r="D1159" s="435" t="s">
        <v>4161</v>
      </c>
      <c r="E1159" s="435" t="s">
        <v>4077</v>
      </c>
      <c r="F1159" s="435" t="s">
        <v>4078</v>
      </c>
    </row>
    <row r="1160" spans="1:6" ht="13.5">
      <c r="A1160" s="435" t="s">
        <v>6333</v>
      </c>
      <c r="B1160" s="435" t="s">
        <v>6334</v>
      </c>
      <c r="C1160" s="435" t="s">
        <v>5386</v>
      </c>
      <c r="D1160" s="435" t="s">
        <v>4076</v>
      </c>
      <c r="E1160" s="435" t="s">
        <v>4077</v>
      </c>
      <c r="F1160" s="435" t="s">
        <v>4078</v>
      </c>
    </row>
    <row r="1161" spans="1:6" ht="13.5">
      <c r="A1161" s="435" t="s">
        <v>6335</v>
      </c>
      <c r="B1161" s="435" t="s">
        <v>6336</v>
      </c>
      <c r="C1161" s="435" t="s">
        <v>5386</v>
      </c>
      <c r="D1161" s="435" t="s">
        <v>4076</v>
      </c>
      <c r="E1161" s="435" t="s">
        <v>4077</v>
      </c>
      <c r="F1161" s="435" t="s">
        <v>4078</v>
      </c>
    </row>
    <row r="1162" spans="1:6" ht="13.5">
      <c r="A1162" s="435" t="s">
        <v>6337</v>
      </c>
      <c r="B1162" s="435" t="s">
        <v>6338</v>
      </c>
      <c r="C1162" s="435" t="s">
        <v>5386</v>
      </c>
      <c r="D1162" s="435" t="s">
        <v>4076</v>
      </c>
      <c r="E1162" s="435" t="s">
        <v>4077</v>
      </c>
      <c r="F1162" s="435" t="s">
        <v>4078</v>
      </c>
    </row>
    <row r="1163" spans="1:6" ht="13.5">
      <c r="A1163" s="435" t="s">
        <v>6339</v>
      </c>
      <c r="B1163" s="435" t="s">
        <v>6340</v>
      </c>
      <c r="C1163" s="435" t="s">
        <v>5386</v>
      </c>
      <c r="D1163" s="435" t="s">
        <v>4076</v>
      </c>
      <c r="E1163" s="435" t="s">
        <v>4077</v>
      </c>
      <c r="F1163" s="435" t="s">
        <v>4078</v>
      </c>
    </row>
    <row r="1164" spans="1:6" ht="13.5">
      <c r="A1164" s="435" t="s">
        <v>6341</v>
      </c>
      <c r="B1164" s="435" t="s">
        <v>6342</v>
      </c>
      <c r="C1164" s="435" t="s">
        <v>5386</v>
      </c>
      <c r="D1164" s="435" t="s">
        <v>4076</v>
      </c>
      <c r="E1164" s="435" t="s">
        <v>4077</v>
      </c>
      <c r="F1164" s="435" t="s">
        <v>4078</v>
      </c>
    </row>
    <row r="1165" spans="1:6" ht="13.5">
      <c r="A1165" s="435" t="s">
        <v>6343</v>
      </c>
      <c r="B1165" s="435" t="s">
        <v>6344</v>
      </c>
      <c r="C1165" s="435" t="s">
        <v>5386</v>
      </c>
      <c r="D1165" s="435" t="s">
        <v>4076</v>
      </c>
      <c r="E1165" s="435" t="s">
        <v>4077</v>
      </c>
      <c r="F1165" s="435" t="s">
        <v>4078</v>
      </c>
    </row>
    <row r="1166" spans="1:6" ht="13.5">
      <c r="A1166" s="435" t="s">
        <v>6345</v>
      </c>
      <c r="B1166" s="435" t="s">
        <v>6346</v>
      </c>
      <c r="C1166" s="435" t="s">
        <v>5386</v>
      </c>
      <c r="D1166" s="435" t="s">
        <v>4076</v>
      </c>
      <c r="E1166" s="435" t="s">
        <v>4077</v>
      </c>
      <c r="F1166" s="435" t="s">
        <v>4078</v>
      </c>
    </row>
    <row r="1167" spans="1:6" ht="13.5">
      <c r="A1167" s="435" t="s">
        <v>6347</v>
      </c>
      <c r="B1167" s="435" t="s">
        <v>6348</v>
      </c>
      <c r="C1167" s="435" t="s">
        <v>5386</v>
      </c>
      <c r="D1167" s="435" t="s">
        <v>4076</v>
      </c>
      <c r="E1167" s="435" t="s">
        <v>4077</v>
      </c>
      <c r="F1167" s="435" t="s">
        <v>4078</v>
      </c>
    </row>
    <row r="1168" spans="1:6" ht="13.5">
      <c r="A1168" s="435" t="s">
        <v>6349</v>
      </c>
      <c r="B1168" s="435" t="s">
        <v>6350</v>
      </c>
      <c r="C1168" s="435" t="s">
        <v>5386</v>
      </c>
      <c r="D1168" s="435" t="s">
        <v>4076</v>
      </c>
      <c r="E1168" s="435" t="s">
        <v>4077</v>
      </c>
      <c r="F1168" s="435" t="s">
        <v>4078</v>
      </c>
    </row>
    <row r="1169" spans="1:6" ht="13.5">
      <c r="A1169" s="435" t="s">
        <v>6351</v>
      </c>
      <c r="B1169" s="435" t="s">
        <v>6352</v>
      </c>
      <c r="C1169" s="435" t="s">
        <v>5386</v>
      </c>
      <c r="D1169" s="435" t="s">
        <v>4076</v>
      </c>
      <c r="E1169" s="435" t="s">
        <v>4077</v>
      </c>
      <c r="F1169" s="435" t="s">
        <v>4078</v>
      </c>
    </row>
    <row r="1170" spans="1:6" ht="13.5">
      <c r="A1170" s="435" t="s">
        <v>6353</v>
      </c>
      <c r="B1170" s="435" t="s">
        <v>6354</v>
      </c>
      <c r="C1170" s="435" t="s">
        <v>5386</v>
      </c>
      <c r="D1170" s="435" t="s">
        <v>4076</v>
      </c>
      <c r="E1170" s="435" t="s">
        <v>4077</v>
      </c>
      <c r="F1170" s="435" t="s">
        <v>4078</v>
      </c>
    </row>
    <row r="1171" spans="1:6" ht="13.5">
      <c r="A1171" s="435" t="s">
        <v>6355</v>
      </c>
      <c r="B1171" s="435" t="s">
        <v>6356</v>
      </c>
      <c r="C1171" s="435" t="s">
        <v>5386</v>
      </c>
      <c r="D1171" s="435" t="s">
        <v>4076</v>
      </c>
      <c r="E1171" s="435" t="s">
        <v>4077</v>
      </c>
      <c r="F1171" s="435" t="s">
        <v>4078</v>
      </c>
    </row>
    <row r="1172" spans="1:6" ht="13.5">
      <c r="A1172" s="435" t="s">
        <v>6357</v>
      </c>
      <c r="B1172" s="435" t="s">
        <v>6358</v>
      </c>
      <c r="C1172" s="435" t="s">
        <v>5386</v>
      </c>
      <c r="D1172" s="435" t="s">
        <v>4076</v>
      </c>
      <c r="E1172" s="435" t="s">
        <v>4077</v>
      </c>
      <c r="F1172" s="435" t="s">
        <v>4078</v>
      </c>
    </row>
    <row r="1173" spans="1:6" ht="13.5">
      <c r="A1173" s="435" t="s">
        <v>6359</v>
      </c>
      <c r="B1173" s="435" t="s">
        <v>6360</v>
      </c>
      <c r="C1173" s="435" t="s">
        <v>5386</v>
      </c>
      <c r="D1173" s="435" t="s">
        <v>4076</v>
      </c>
      <c r="E1173" s="435" t="s">
        <v>4077</v>
      </c>
      <c r="F1173" s="435" t="s">
        <v>4078</v>
      </c>
    </row>
    <row r="1174" spans="1:6" ht="13.5">
      <c r="A1174" s="435" t="s">
        <v>6361</v>
      </c>
      <c r="B1174" s="435" t="s">
        <v>6362</v>
      </c>
      <c r="C1174" s="435" t="s">
        <v>5386</v>
      </c>
      <c r="D1174" s="435" t="s">
        <v>4076</v>
      </c>
      <c r="E1174" s="435" t="s">
        <v>4077</v>
      </c>
      <c r="F1174" s="435" t="s">
        <v>4078</v>
      </c>
    </row>
    <row r="1175" spans="1:6" ht="13.5">
      <c r="A1175" s="435" t="s">
        <v>6363</v>
      </c>
      <c r="B1175" s="435" t="s">
        <v>6364</v>
      </c>
      <c r="C1175" s="435" t="s">
        <v>5386</v>
      </c>
      <c r="D1175" s="435" t="s">
        <v>4076</v>
      </c>
      <c r="E1175" s="435" t="s">
        <v>4077</v>
      </c>
      <c r="F1175" s="435" t="s">
        <v>4078</v>
      </c>
    </row>
    <row r="1176" spans="1:6" ht="13.5">
      <c r="A1176" s="435" t="s">
        <v>6365</v>
      </c>
      <c r="B1176" s="435" t="s">
        <v>6366</v>
      </c>
      <c r="C1176" s="435" t="s">
        <v>5386</v>
      </c>
      <c r="D1176" s="435" t="s">
        <v>4076</v>
      </c>
      <c r="E1176" s="435" t="s">
        <v>4077</v>
      </c>
      <c r="F1176" s="435" t="s">
        <v>4078</v>
      </c>
    </row>
    <row r="1177" spans="1:6" ht="13.5">
      <c r="A1177" s="435" t="s">
        <v>6367</v>
      </c>
      <c r="B1177" s="435" t="s">
        <v>6368</v>
      </c>
      <c r="C1177" s="435" t="s">
        <v>5386</v>
      </c>
      <c r="D1177" s="435" t="s">
        <v>4161</v>
      </c>
      <c r="E1177" s="435" t="s">
        <v>4077</v>
      </c>
      <c r="F1177" s="435" t="s">
        <v>4078</v>
      </c>
    </row>
    <row r="1178" spans="1:6" ht="13.5">
      <c r="A1178" s="435" t="s">
        <v>6369</v>
      </c>
      <c r="B1178" s="435" t="s">
        <v>6370</v>
      </c>
      <c r="C1178" s="435" t="s">
        <v>5386</v>
      </c>
      <c r="D1178" s="435" t="s">
        <v>4076</v>
      </c>
      <c r="E1178" s="435" t="s">
        <v>4077</v>
      </c>
      <c r="F1178" s="435" t="s">
        <v>4078</v>
      </c>
    </row>
    <row r="1179" spans="1:6" ht="13.5">
      <c r="A1179" s="435" t="s">
        <v>6371</v>
      </c>
      <c r="B1179" s="435" t="s">
        <v>6372</v>
      </c>
      <c r="C1179" s="435" t="s">
        <v>5386</v>
      </c>
      <c r="D1179" s="435" t="s">
        <v>4076</v>
      </c>
      <c r="E1179" s="435" t="s">
        <v>4077</v>
      </c>
      <c r="F1179" s="435" t="s">
        <v>4078</v>
      </c>
    </row>
    <row r="1180" spans="1:6" ht="13.5">
      <c r="A1180" s="435" t="s">
        <v>6373</v>
      </c>
      <c r="B1180" s="435" t="s">
        <v>6374</v>
      </c>
      <c r="C1180" s="435" t="s">
        <v>5386</v>
      </c>
      <c r="D1180" s="435" t="s">
        <v>4076</v>
      </c>
      <c r="E1180" s="435" t="s">
        <v>4077</v>
      </c>
      <c r="F1180" s="435" t="s">
        <v>4078</v>
      </c>
    </row>
    <row r="1181" spans="1:6" ht="13.5">
      <c r="A1181" s="435" t="s">
        <v>6375</v>
      </c>
      <c r="B1181" s="435" t="s">
        <v>6376</v>
      </c>
      <c r="C1181" s="435" t="s">
        <v>5386</v>
      </c>
      <c r="D1181" s="435" t="s">
        <v>4076</v>
      </c>
      <c r="E1181" s="435" t="s">
        <v>4077</v>
      </c>
      <c r="F1181" s="435" t="s">
        <v>4078</v>
      </c>
    </row>
    <row r="1182" spans="1:6" ht="13.5">
      <c r="A1182" s="435" t="s">
        <v>6377</v>
      </c>
      <c r="B1182" s="435" t="s">
        <v>6378</v>
      </c>
      <c r="C1182" s="435" t="s">
        <v>5386</v>
      </c>
      <c r="D1182" s="435" t="s">
        <v>4076</v>
      </c>
      <c r="E1182" s="435" t="s">
        <v>4077</v>
      </c>
      <c r="F1182" s="435" t="s">
        <v>4078</v>
      </c>
    </row>
    <row r="1183" spans="1:6" ht="13.5">
      <c r="A1183" s="435" t="s">
        <v>6379</v>
      </c>
      <c r="B1183" s="435" t="s">
        <v>6380</v>
      </c>
      <c r="C1183" s="435" t="s">
        <v>5386</v>
      </c>
      <c r="D1183" s="435" t="s">
        <v>4076</v>
      </c>
      <c r="E1183" s="435" t="s">
        <v>4077</v>
      </c>
      <c r="F1183" s="435" t="s">
        <v>4078</v>
      </c>
    </row>
    <row r="1184" spans="1:6" ht="13.5">
      <c r="A1184" s="435" t="s">
        <v>6381</v>
      </c>
      <c r="B1184" s="435" t="s">
        <v>6382</v>
      </c>
      <c r="C1184" s="435" t="s">
        <v>5386</v>
      </c>
      <c r="D1184" s="435" t="s">
        <v>4076</v>
      </c>
      <c r="E1184" s="435" t="s">
        <v>4077</v>
      </c>
      <c r="F1184" s="435" t="s">
        <v>4078</v>
      </c>
    </row>
    <row r="1185" spans="1:6" ht="13.5">
      <c r="A1185" s="435" t="s">
        <v>6383</v>
      </c>
      <c r="B1185" s="435" t="s">
        <v>6384</v>
      </c>
      <c r="C1185" s="435" t="s">
        <v>5386</v>
      </c>
      <c r="D1185" s="435" t="s">
        <v>4161</v>
      </c>
      <c r="E1185" s="435" t="s">
        <v>4077</v>
      </c>
      <c r="F1185" s="435" t="s">
        <v>4078</v>
      </c>
    </row>
    <row r="1186" spans="1:6" ht="13.5">
      <c r="A1186" s="435" t="s">
        <v>6385</v>
      </c>
      <c r="B1186" s="435" t="s">
        <v>6386</v>
      </c>
      <c r="C1186" s="435" t="s">
        <v>5386</v>
      </c>
      <c r="D1186" s="435" t="s">
        <v>4076</v>
      </c>
      <c r="E1186" s="435" t="s">
        <v>4077</v>
      </c>
      <c r="F1186" s="435" t="s">
        <v>4078</v>
      </c>
    </row>
    <row r="1187" spans="1:6" ht="13.5">
      <c r="A1187" s="435" t="s">
        <v>6387</v>
      </c>
      <c r="B1187" s="435" t="s">
        <v>6388</v>
      </c>
      <c r="C1187" s="435" t="s">
        <v>5386</v>
      </c>
      <c r="D1187" s="435" t="s">
        <v>4076</v>
      </c>
      <c r="E1187" s="435" t="s">
        <v>4077</v>
      </c>
      <c r="F1187" s="435" t="s">
        <v>4078</v>
      </c>
    </row>
    <row r="1188" spans="1:6" ht="13.5">
      <c r="A1188" s="435" t="s">
        <v>6389</v>
      </c>
      <c r="B1188" s="435" t="s">
        <v>6390</v>
      </c>
      <c r="C1188" s="435" t="s">
        <v>5386</v>
      </c>
      <c r="D1188" s="435" t="s">
        <v>4076</v>
      </c>
      <c r="E1188" s="435" t="s">
        <v>4077</v>
      </c>
      <c r="F1188" s="435" t="s">
        <v>4078</v>
      </c>
    </row>
    <row r="1189" spans="1:6" ht="13.5">
      <c r="A1189" s="435" t="s">
        <v>6391</v>
      </c>
      <c r="B1189" s="435" t="s">
        <v>6392</v>
      </c>
      <c r="C1189" s="435" t="s">
        <v>5386</v>
      </c>
      <c r="D1189" s="435" t="s">
        <v>4076</v>
      </c>
      <c r="E1189" s="435" t="s">
        <v>4077</v>
      </c>
      <c r="F1189" s="435" t="s">
        <v>4078</v>
      </c>
    </row>
    <row r="1190" spans="1:6" ht="13.5">
      <c r="A1190" s="435" t="s">
        <v>6393</v>
      </c>
      <c r="B1190" s="435" t="s">
        <v>6394</v>
      </c>
      <c r="C1190" s="435" t="s">
        <v>5386</v>
      </c>
      <c r="D1190" s="435" t="s">
        <v>4076</v>
      </c>
      <c r="E1190" s="435" t="s">
        <v>4077</v>
      </c>
      <c r="F1190" s="435" t="s">
        <v>4078</v>
      </c>
    </row>
    <row r="1191" spans="1:6" ht="13.5">
      <c r="A1191" s="435" t="s">
        <v>6395</v>
      </c>
      <c r="B1191" s="435" t="s">
        <v>6396</v>
      </c>
      <c r="C1191" s="435" t="s">
        <v>5386</v>
      </c>
      <c r="D1191" s="435" t="s">
        <v>4076</v>
      </c>
      <c r="E1191" s="435" t="s">
        <v>4077</v>
      </c>
      <c r="F1191" s="435" t="s">
        <v>4078</v>
      </c>
    </row>
    <row r="1192" spans="1:6" ht="13.5">
      <c r="A1192" s="435" t="s">
        <v>6397</v>
      </c>
      <c r="B1192" s="435" t="s">
        <v>6398</v>
      </c>
      <c r="C1192" s="435" t="s">
        <v>5386</v>
      </c>
      <c r="D1192" s="435" t="s">
        <v>4076</v>
      </c>
      <c r="E1192" s="435" t="s">
        <v>4077</v>
      </c>
      <c r="F1192" s="435" t="s">
        <v>4078</v>
      </c>
    </row>
    <row r="1193" spans="1:6" ht="13.5">
      <c r="A1193" s="435" t="s">
        <v>6399</v>
      </c>
      <c r="B1193" s="435" t="s">
        <v>6400</v>
      </c>
      <c r="C1193" s="435" t="s">
        <v>5386</v>
      </c>
      <c r="D1193" s="435" t="s">
        <v>4076</v>
      </c>
      <c r="E1193" s="435" t="s">
        <v>4077</v>
      </c>
      <c r="F1193" s="435" t="s">
        <v>4078</v>
      </c>
    </row>
    <row r="1194" spans="1:6" ht="13.5">
      <c r="A1194" s="435" t="s">
        <v>6401</v>
      </c>
      <c r="B1194" s="435" t="s">
        <v>6402</v>
      </c>
      <c r="C1194" s="435" t="s">
        <v>5386</v>
      </c>
      <c r="D1194" s="435" t="s">
        <v>4076</v>
      </c>
      <c r="E1194" s="435" t="s">
        <v>4077</v>
      </c>
      <c r="F1194" s="435" t="s">
        <v>4078</v>
      </c>
    </row>
    <row r="1195" spans="1:6" ht="13.5">
      <c r="A1195" s="435" t="s">
        <v>6403</v>
      </c>
      <c r="B1195" s="435" t="s">
        <v>6404</v>
      </c>
      <c r="C1195" s="435" t="s">
        <v>5386</v>
      </c>
      <c r="D1195" s="435" t="s">
        <v>4076</v>
      </c>
      <c r="E1195" s="435" t="s">
        <v>4077</v>
      </c>
      <c r="F1195" s="435" t="s">
        <v>4078</v>
      </c>
    </row>
    <row r="1196" spans="1:6" ht="13.5">
      <c r="A1196" s="435" t="s">
        <v>6405</v>
      </c>
      <c r="B1196" s="435" t="s">
        <v>6406</v>
      </c>
      <c r="C1196" s="435" t="s">
        <v>5386</v>
      </c>
      <c r="D1196" s="435" t="s">
        <v>4076</v>
      </c>
      <c r="E1196" s="435" t="s">
        <v>4077</v>
      </c>
      <c r="F1196" s="435" t="s">
        <v>4078</v>
      </c>
    </row>
    <row r="1197" spans="1:6" ht="13.5">
      <c r="A1197" s="435" t="s">
        <v>6407</v>
      </c>
      <c r="B1197" s="435" t="s">
        <v>6408</v>
      </c>
      <c r="C1197" s="435" t="s">
        <v>5386</v>
      </c>
      <c r="D1197" s="435" t="s">
        <v>4076</v>
      </c>
      <c r="E1197" s="435" t="s">
        <v>4077</v>
      </c>
      <c r="F1197" s="435" t="s">
        <v>4078</v>
      </c>
    </row>
    <row r="1198" spans="1:6" ht="13.5">
      <c r="A1198" s="435" t="s">
        <v>6409</v>
      </c>
      <c r="B1198" s="435" t="s">
        <v>6410</v>
      </c>
      <c r="C1198" s="435" t="s">
        <v>5386</v>
      </c>
      <c r="D1198" s="435" t="s">
        <v>4076</v>
      </c>
      <c r="E1198" s="435" t="s">
        <v>4077</v>
      </c>
      <c r="F1198" s="435" t="s">
        <v>4078</v>
      </c>
    </row>
    <row r="1199" spans="1:6" ht="13.5">
      <c r="A1199" s="435" t="s">
        <v>6411</v>
      </c>
      <c r="B1199" s="435" t="s">
        <v>6412</v>
      </c>
      <c r="C1199" s="435" t="s">
        <v>5386</v>
      </c>
      <c r="D1199" s="435" t="s">
        <v>4076</v>
      </c>
      <c r="E1199" s="435" t="s">
        <v>4077</v>
      </c>
      <c r="F1199" s="435" t="s">
        <v>4078</v>
      </c>
    </row>
    <row r="1200" spans="1:6" ht="13.5">
      <c r="A1200" s="435" t="s">
        <v>6413</v>
      </c>
      <c r="B1200" s="435" t="s">
        <v>6414</v>
      </c>
      <c r="C1200" s="435" t="s">
        <v>5386</v>
      </c>
      <c r="D1200" s="435" t="s">
        <v>4076</v>
      </c>
      <c r="E1200" s="435" t="s">
        <v>4077</v>
      </c>
      <c r="F1200" s="435" t="s">
        <v>4078</v>
      </c>
    </row>
    <row r="1201" spans="1:6" ht="13.5">
      <c r="A1201" s="435" t="s">
        <v>6415</v>
      </c>
      <c r="B1201" s="435" t="s">
        <v>6416</v>
      </c>
      <c r="C1201" s="435" t="s">
        <v>5386</v>
      </c>
      <c r="D1201" s="435" t="s">
        <v>4076</v>
      </c>
      <c r="E1201" s="435" t="s">
        <v>4077</v>
      </c>
      <c r="F1201" s="435" t="s">
        <v>4078</v>
      </c>
    </row>
    <row r="1202" spans="1:6" ht="13.5">
      <c r="A1202" s="435" t="s">
        <v>6417</v>
      </c>
      <c r="B1202" s="435" t="s">
        <v>6418</v>
      </c>
      <c r="C1202" s="435" t="s">
        <v>5386</v>
      </c>
      <c r="D1202" s="435" t="s">
        <v>4076</v>
      </c>
      <c r="E1202" s="435" t="s">
        <v>4077</v>
      </c>
      <c r="F1202" s="435" t="s">
        <v>4078</v>
      </c>
    </row>
    <row r="1203" spans="1:6" ht="13.5">
      <c r="A1203" s="435" t="s">
        <v>6419</v>
      </c>
      <c r="B1203" s="435" t="s">
        <v>6420</v>
      </c>
      <c r="C1203" s="435" t="s">
        <v>5386</v>
      </c>
      <c r="D1203" s="435" t="s">
        <v>4076</v>
      </c>
      <c r="E1203" s="435" t="s">
        <v>4077</v>
      </c>
      <c r="F1203" s="435" t="s">
        <v>4078</v>
      </c>
    </row>
    <row r="1204" spans="1:6" ht="13.5">
      <c r="A1204" s="435" t="s">
        <v>6421</v>
      </c>
      <c r="B1204" s="435" t="s">
        <v>6422</v>
      </c>
      <c r="C1204" s="435" t="s">
        <v>5386</v>
      </c>
      <c r="D1204" s="435" t="s">
        <v>4076</v>
      </c>
      <c r="E1204" s="435" t="s">
        <v>4077</v>
      </c>
      <c r="F1204" s="435" t="s">
        <v>4078</v>
      </c>
    </row>
    <row r="1205" spans="1:6" ht="13.5">
      <c r="A1205" s="435" t="s">
        <v>6423</v>
      </c>
      <c r="B1205" s="435" t="s">
        <v>6424</v>
      </c>
      <c r="C1205" s="435" t="s">
        <v>5386</v>
      </c>
      <c r="D1205" s="435" t="s">
        <v>4076</v>
      </c>
      <c r="E1205" s="435" t="s">
        <v>4077</v>
      </c>
      <c r="F1205" s="435" t="s">
        <v>4078</v>
      </c>
    </row>
    <row r="1206" spans="1:6" ht="13.5">
      <c r="A1206" s="435" t="s">
        <v>6425</v>
      </c>
      <c r="B1206" s="435" t="s">
        <v>6426</v>
      </c>
      <c r="C1206" s="435" t="s">
        <v>5386</v>
      </c>
      <c r="D1206" s="435" t="s">
        <v>4076</v>
      </c>
      <c r="E1206" s="435" t="s">
        <v>4077</v>
      </c>
      <c r="F1206" s="435" t="s">
        <v>4078</v>
      </c>
    </row>
    <row r="1207" spans="1:6" ht="13.5">
      <c r="A1207" s="435" t="s">
        <v>6427</v>
      </c>
      <c r="B1207" s="435" t="s">
        <v>6428</v>
      </c>
      <c r="C1207" s="435" t="s">
        <v>5386</v>
      </c>
      <c r="D1207" s="435" t="s">
        <v>4076</v>
      </c>
      <c r="E1207" s="435" t="s">
        <v>4077</v>
      </c>
      <c r="F1207" s="435" t="s">
        <v>4078</v>
      </c>
    </row>
    <row r="1208" spans="1:6" ht="13.5">
      <c r="A1208" s="435" t="s">
        <v>6429</v>
      </c>
      <c r="B1208" s="435" t="s">
        <v>6430</v>
      </c>
      <c r="C1208" s="435" t="s">
        <v>5386</v>
      </c>
      <c r="D1208" s="435" t="s">
        <v>4076</v>
      </c>
      <c r="E1208" s="435" t="s">
        <v>4077</v>
      </c>
      <c r="F1208" s="435" t="s">
        <v>4078</v>
      </c>
    </row>
    <row r="1209" spans="1:6" ht="13.5">
      <c r="A1209" s="435" t="s">
        <v>6431</v>
      </c>
      <c r="B1209" s="435" t="s">
        <v>6432</v>
      </c>
      <c r="C1209" s="435" t="s">
        <v>5386</v>
      </c>
      <c r="D1209" s="435" t="s">
        <v>4076</v>
      </c>
      <c r="E1209" s="435" t="s">
        <v>4077</v>
      </c>
      <c r="F1209" s="435" t="s">
        <v>4078</v>
      </c>
    </row>
    <row r="1210" spans="1:6" ht="13.5">
      <c r="A1210" s="435" t="s">
        <v>6433</v>
      </c>
      <c r="B1210" s="435" t="s">
        <v>6434</v>
      </c>
      <c r="C1210" s="435" t="s">
        <v>5386</v>
      </c>
      <c r="D1210" s="435" t="s">
        <v>4076</v>
      </c>
      <c r="E1210" s="435" t="s">
        <v>4077</v>
      </c>
      <c r="F1210" s="435" t="s">
        <v>4078</v>
      </c>
    </row>
    <row r="1211" spans="1:6" ht="13.5">
      <c r="A1211" s="435" t="s">
        <v>6435</v>
      </c>
      <c r="B1211" s="435" t="s">
        <v>6436</v>
      </c>
      <c r="C1211" s="435" t="s">
        <v>5386</v>
      </c>
      <c r="D1211" s="435" t="s">
        <v>4076</v>
      </c>
      <c r="E1211" s="435" t="s">
        <v>4077</v>
      </c>
      <c r="F1211" s="435" t="s">
        <v>4078</v>
      </c>
    </row>
    <row r="1212" spans="1:6" ht="13.5">
      <c r="A1212" s="435" t="s">
        <v>6437</v>
      </c>
      <c r="B1212" s="435" t="s">
        <v>6438</v>
      </c>
      <c r="C1212" s="435" t="s">
        <v>5386</v>
      </c>
      <c r="D1212" s="435" t="s">
        <v>4076</v>
      </c>
      <c r="E1212" s="435" t="s">
        <v>4077</v>
      </c>
      <c r="F1212" s="435" t="s">
        <v>4078</v>
      </c>
    </row>
    <row r="1213" spans="1:6" ht="13.5">
      <c r="A1213" s="435" t="s">
        <v>6439</v>
      </c>
      <c r="B1213" s="435" t="s">
        <v>6440</v>
      </c>
      <c r="C1213" s="435" t="s">
        <v>5386</v>
      </c>
      <c r="D1213" s="435" t="s">
        <v>4076</v>
      </c>
      <c r="E1213" s="435" t="s">
        <v>4077</v>
      </c>
      <c r="F1213" s="435" t="s">
        <v>4078</v>
      </c>
    </row>
    <row r="1214" spans="1:6" ht="13.5">
      <c r="A1214" s="435" t="s">
        <v>6441</v>
      </c>
      <c r="B1214" s="435" t="s">
        <v>6442</v>
      </c>
      <c r="C1214" s="435" t="s">
        <v>5386</v>
      </c>
      <c r="D1214" s="435" t="s">
        <v>4076</v>
      </c>
      <c r="E1214" s="435" t="s">
        <v>4077</v>
      </c>
      <c r="F1214" s="435" t="s">
        <v>4078</v>
      </c>
    </row>
    <row r="1215" spans="1:6" ht="13.5">
      <c r="A1215" s="435" t="s">
        <v>6443</v>
      </c>
      <c r="B1215" s="435" t="s">
        <v>6444</v>
      </c>
      <c r="C1215" s="435" t="s">
        <v>5386</v>
      </c>
      <c r="D1215" s="435" t="s">
        <v>4076</v>
      </c>
      <c r="E1215" s="435" t="s">
        <v>4077</v>
      </c>
      <c r="F1215" s="435" t="s">
        <v>4078</v>
      </c>
    </row>
    <row r="1216" spans="1:6" ht="13.5">
      <c r="A1216" s="435" t="s">
        <v>6445</v>
      </c>
      <c r="B1216" s="435" t="s">
        <v>6446</v>
      </c>
      <c r="C1216" s="435" t="s">
        <v>5386</v>
      </c>
      <c r="D1216" s="435" t="s">
        <v>4076</v>
      </c>
      <c r="E1216" s="435" t="s">
        <v>4077</v>
      </c>
      <c r="F1216" s="435" t="s">
        <v>4078</v>
      </c>
    </row>
    <row r="1217" spans="1:6" ht="13.5">
      <c r="A1217" s="435" t="s">
        <v>6447</v>
      </c>
      <c r="B1217" s="435" t="s">
        <v>6448</v>
      </c>
      <c r="C1217" s="435" t="s">
        <v>5386</v>
      </c>
      <c r="D1217" s="435" t="s">
        <v>4076</v>
      </c>
      <c r="E1217" s="435" t="s">
        <v>4077</v>
      </c>
      <c r="F1217" s="435" t="s">
        <v>4078</v>
      </c>
    </row>
    <row r="1218" spans="1:6" ht="13.5">
      <c r="A1218" s="435" t="s">
        <v>6449</v>
      </c>
      <c r="B1218" s="435" t="s">
        <v>6450</v>
      </c>
      <c r="C1218" s="435" t="s">
        <v>5386</v>
      </c>
      <c r="D1218" s="435" t="s">
        <v>4076</v>
      </c>
      <c r="E1218" s="435" t="s">
        <v>4077</v>
      </c>
      <c r="F1218" s="435" t="s">
        <v>4078</v>
      </c>
    </row>
    <row r="1219" spans="1:6" ht="13.5">
      <c r="A1219" s="435" t="s">
        <v>6451</v>
      </c>
      <c r="B1219" s="435" t="s">
        <v>6452</v>
      </c>
      <c r="C1219" s="435" t="s">
        <v>5386</v>
      </c>
      <c r="D1219" s="435" t="s">
        <v>4076</v>
      </c>
      <c r="E1219" s="435" t="s">
        <v>4077</v>
      </c>
      <c r="F1219" s="435" t="s">
        <v>4078</v>
      </c>
    </row>
    <row r="1220" spans="1:6" ht="13.5">
      <c r="A1220" s="435" t="s">
        <v>6453</v>
      </c>
      <c r="B1220" s="435" t="s">
        <v>6454</v>
      </c>
      <c r="C1220" s="435" t="s">
        <v>5386</v>
      </c>
      <c r="D1220" s="435" t="s">
        <v>4076</v>
      </c>
      <c r="E1220" s="435" t="s">
        <v>4077</v>
      </c>
      <c r="F1220" s="435" t="s">
        <v>4078</v>
      </c>
    </row>
    <row r="1221" spans="1:6" ht="13.5">
      <c r="A1221" s="435" t="s">
        <v>6455</v>
      </c>
      <c r="B1221" s="435" t="s">
        <v>6456</v>
      </c>
      <c r="C1221" s="435" t="s">
        <v>5386</v>
      </c>
      <c r="D1221" s="435" t="s">
        <v>4076</v>
      </c>
      <c r="E1221" s="435" t="s">
        <v>4077</v>
      </c>
      <c r="F1221" s="435" t="s">
        <v>4078</v>
      </c>
    </row>
    <row r="1222" spans="1:6" ht="13.5">
      <c r="A1222" s="435" t="s">
        <v>6457</v>
      </c>
      <c r="B1222" s="435" t="s">
        <v>6458</v>
      </c>
      <c r="C1222" s="435" t="s">
        <v>5386</v>
      </c>
      <c r="D1222" s="435" t="s">
        <v>4076</v>
      </c>
      <c r="E1222" s="435" t="s">
        <v>4077</v>
      </c>
      <c r="F1222" s="435" t="s">
        <v>4078</v>
      </c>
    </row>
    <row r="1223" spans="1:6" ht="13.5">
      <c r="A1223" s="435" t="s">
        <v>6459</v>
      </c>
      <c r="B1223" s="435" t="s">
        <v>6460</v>
      </c>
      <c r="C1223" s="435" t="s">
        <v>5386</v>
      </c>
      <c r="D1223" s="435" t="s">
        <v>4076</v>
      </c>
      <c r="E1223" s="435" t="s">
        <v>4077</v>
      </c>
      <c r="F1223" s="435" t="s">
        <v>4078</v>
      </c>
    </row>
    <row r="1224" spans="1:6" ht="13.5">
      <c r="A1224" s="435" t="s">
        <v>6461</v>
      </c>
      <c r="B1224" s="435" t="s">
        <v>6462</v>
      </c>
      <c r="C1224" s="435" t="s">
        <v>5386</v>
      </c>
      <c r="D1224" s="435" t="s">
        <v>4076</v>
      </c>
      <c r="E1224" s="435" t="s">
        <v>4077</v>
      </c>
      <c r="F1224" s="435" t="s">
        <v>4078</v>
      </c>
    </row>
    <row r="1225" spans="1:6" ht="13.5">
      <c r="A1225" s="435" t="s">
        <v>6463</v>
      </c>
      <c r="B1225" s="435" t="s">
        <v>6464</v>
      </c>
      <c r="C1225" s="435" t="s">
        <v>5386</v>
      </c>
      <c r="D1225" s="435" t="s">
        <v>4076</v>
      </c>
      <c r="E1225" s="435" t="s">
        <v>4077</v>
      </c>
      <c r="F1225" s="435" t="s">
        <v>4078</v>
      </c>
    </row>
    <row r="1226" spans="1:6" ht="13.5">
      <c r="A1226" s="435" t="s">
        <v>6465</v>
      </c>
      <c r="B1226" s="435" t="s">
        <v>6466</v>
      </c>
      <c r="C1226" s="435" t="s">
        <v>5386</v>
      </c>
      <c r="D1226" s="435" t="s">
        <v>4076</v>
      </c>
      <c r="E1226" s="435" t="s">
        <v>4077</v>
      </c>
      <c r="F1226" s="435" t="s">
        <v>4078</v>
      </c>
    </row>
    <row r="1227" spans="1:6" ht="13.5">
      <c r="A1227" s="435" t="s">
        <v>6467</v>
      </c>
      <c r="B1227" s="435" t="s">
        <v>6468</v>
      </c>
      <c r="C1227" s="435" t="s">
        <v>5386</v>
      </c>
      <c r="D1227" s="435" t="s">
        <v>4076</v>
      </c>
      <c r="E1227" s="435" t="s">
        <v>4077</v>
      </c>
      <c r="F1227" s="435" t="s">
        <v>4078</v>
      </c>
    </row>
    <row r="1228" spans="1:6" ht="13.5">
      <c r="A1228" s="435" t="s">
        <v>6469</v>
      </c>
      <c r="B1228" s="435" t="s">
        <v>6470</v>
      </c>
      <c r="C1228" s="435" t="s">
        <v>5386</v>
      </c>
      <c r="D1228" s="435" t="s">
        <v>4076</v>
      </c>
      <c r="E1228" s="435" t="s">
        <v>4077</v>
      </c>
      <c r="F1228" s="435" t="s">
        <v>4078</v>
      </c>
    </row>
    <row r="1229" spans="1:6" ht="13.5">
      <c r="A1229" s="435" t="s">
        <v>6471</v>
      </c>
      <c r="B1229" s="435" t="s">
        <v>6472</v>
      </c>
      <c r="C1229" s="435" t="s">
        <v>5386</v>
      </c>
      <c r="D1229" s="435" t="s">
        <v>4076</v>
      </c>
      <c r="E1229" s="435" t="s">
        <v>4077</v>
      </c>
      <c r="F1229" s="435" t="s">
        <v>4078</v>
      </c>
    </row>
    <row r="1230" spans="1:6" ht="13.5">
      <c r="A1230" s="435" t="s">
        <v>6473</v>
      </c>
      <c r="B1230" s="435" t="s">
        <v>6474</v>
      </c>
      <c r="C1230" s="435" t="s">
        <v>5386</v>
      </c>
      <c r="D1230" s="435" t="s">
        <v>4161</v>
      </c>
      <c r="E1230" s="435" t="s">
        <v>4077</v>
      </c>
      <c r="F1230" s="435" t="s">
        <v>4078</v>
      </c>
    </row>
    <row r="1231" spans="1:6" ht="13.5">
      <c r="A1231" s="435" t="s">
        <v>6475</v>
      </c>
      <c r="B1231" s="435" t="s">
        <v>6476</v>
      </c>
      <c r="C1231" s="435" t="s">
        <v>5386</v>
      </c>
      <c r="D1231" s="435" t="s">
        <v>4076</v>
      </c>
      <c r="E1231" s="435" t="s">
        <v>4077</v>
      </c>
      <c r="F1231" s="435" t="s">
        <v>4078</v>
      </c>
    </row>
    <row r="1232" spans="1:6" ht="13.5">
      <c r="A1232" s="435" t="s">
        <v>6477</v>
      </c>
      <c r="B1232" s="435" t="s">
        <v>6478</v>
      </c>
      <c r="C1232" s="435" t="s">
        <v>5386</v>
      </c>
      <c r="D1232" s="435" t="s">
        <v>4076</v>
      </c>
      <c r="E1232" s="435" t="s">
        <v>4077</v>
      </c>
      <c r="F1232" s="435" t="s">
        <v>4078</v>
      </c>
    </row>
    <row r="1233" spans="1:6" ht="13.5">
      <c r="A1233" s="435" t="s">
        <v>6479</v>
      </c>
      <c r="B1233" s="435" t="s">
        <v>6480</v>
      </c>
      <c r="C1233" s="435" t="s">
        <v>5386</v>
      </c>
      <c r="D1233" s="435" t="s">
        <v>4161</v>
      </c>
      <c r="E1233" s="435" t="s">
        <v>4077</v>
      </c>
      <c r="F1233" s="435" t="s">
        <v>4078</v>
      </c>
    </row>
    <row r="1234" spans="1:6" ht="13.5">
      <c r="A1234" s="435" t="s">
        <v>6481</v>
      </c>
      <c r="B1234" s="435" t="s">
        <v>6482</v>
      </c>
      <c r="C1234" s="435" t="s">
        <v>5386</v>
      </c>
      <c r="D1234" s="435" t="s">
        <v>4076</v>
      </c>
      <c r="E1234" s="435" t="s">
        <v>4077</v>
      </c>
      <c r="F1234" s="435" t="s">
        <v>4078</v>
      </c>
    </row>
    <row r="1235" spans="1:6" ht="13.5">
      <c r="A1235" s="435" t="s">
        <v>6483</v>
      </c>
      <c r="B1235" s="435" t="s">
        <v>6484</v>
      </c>
      <c r="C1235" s="435" t="s">
        <v>5386</v>
      </c>
      <c r="D1235" s="435" t="s">
        <v>4076</v>
      </c>
      <c r="E1235" s="435" t="s">
        <v>4077</v>
      </c>
      <c r="F1235" s="435" t="s">
        <v>4078</v>
      </c>
    </row>
    <row r="1236" spans="1:6" ht="13.5">
      <c r="A1236" s="435" t="s">
        <v>6485</v>
      </c>
      <c r="B1236" s="435" t="s">
        <v>6486</v>
      </c>
      <c r="C1236" s="435" t="s">
        <v>5386</v>
      </c>
      <c r="D1236" s="435" t="s">
        <v>4076</v>
      </c>
      <c r="E1236" s="435" t="s">
        <v>4077</v>
      </c>
      <c r="F1236" s="435" t="s">
        <v>4078</v>
      </c>
    </row>
    <row r="1237" spans="1:6" ht="13.5">
      <c r="A1237" s="435" t="s">
        <v>6487</v>
      </c>
      <c r="B1237" s="435" t="s">
        <v>6488</v>
      </c>
      <c r="C1237" s="435" t="s">
        <v>5386</v>
      </c>
      <c r="D1237" s="435" t="s">
        <v>4076</v>
      </c>
      <c r="E1237" s="435" t="s">
        <v>4077</v>
      </c>
      <c r="F1237" s="435" t="s">
        <v>4078</v>
      </c>
    </row>
    <row r="1238" spans="1:6" ht="13.5">
      <c r="A1238" s="435" t="s">
        <v>6489</v>
      </c>
      <c r="B1238" s="435" t="s">
        <v>6490</v>
      </c>
      <c r="C1238" s="435" t="s">
        <v>5386</v>
      </c>
      <c r="D1238" s="435" t="s">
        <v>4076</v>
      </c>
      <c r="E1238" s="435" t="s">
        <v>4077</v>
      </c>
      <c r="F1238" s="435" t="s">
        <v>4078</v>
      </c>
    </row>
    <row r="1239" spans="1:6" ht="13.5">
      <c r="A1239" s="435" t="s">
        <v>6491</v>
      </c>
      <c r="B1239" s="435" t="s">
        <v>6492</v>
      </c>
      <c r="C1239" s="435" t="s">
        <v>5386</v>
      </c>
      <c r="D1239" s="435" t="s">
        <v>4076</v>
      </c>
      <c r="E1239" s="435" t="s">
        <v>4077</v>
      </c>
      <c r="F1239" s="435" t="s">
        <v>4078</v>
      </c>
    </row>
    <row r="1240" spans="1:6" ht="13.5">
      <c r="A1240" s="435" t="s">
        <v>6493</v>
      </c>
      <c r="B1240" s="435" t="s">
        <v>6494</v>
      </c>
      <c r="C1240" s="435" t="s">
        <v>5386</v>
      </c>
      <c r="D1240" s="435" t="s">
        <v>4076</v>
      </c>
      <c r="E1240" s="435" t="s">
        <v>4077</v>
      </c>
      <c r="F1240" s="435" t="s">
        <v>4078</v>
      </c>
    </row>
    <row r="1241" spans="1:6" ht="13.5">
      <c r="A1241" s="435" t="s">
        <v>6495</v>
      </c>
      <c r="B1241" s="435" t="s">
        <v>6496</v>
      </c>
      <c r="C1241" s="435" t="s">
        <v>5386</v>
      </c>
      <c r="D1241" s="435" t="s">
        <v>4161</v>
      </c>
      <c r="E1241" s="435" t="s">
        <v>4077</v>
      </c>
      <c r="F1241" s="435" t="s">
        <v>4078</v>
      </c>
    </row>
    <row r="1242" spans="1:6" ht="13.5">
      <c r="A1242" s="435" t="s">
        <v>6497</v>
      </c>
      <c r="B1242" s="435" t="s">
        <v>6498</v>
      </c>
      <c r="C1242" s="435" t="s">
        <v>5386</v>
      </c>
      <c r="D1242" s="435" t="s">
        <v>4076</v>
      </c>
      <c r="E1242" s="435" t="s">
        <v>4077</v>
      </c>
      <c r="F1242" s="435" t="s">
        <v>4078</v>
      </c>
    </row>
    <row r="1243" spans="1:6" ht="13.5">
      <c r="A1243" s="435" t="s">
        <v>6499</v>
      </c>
      <c r="B1243" s="435" t="s">
        <v>6500</v>
      </c>
      <c r="C1243" s="435" t="s">
        <v>5386</v>
      </c>
      <c r="D1243" s="435" t="s">
        <v>4076</v>
      </c>
      <c r="E1243" s="435" t="s">
        <v>4077</v>
      </c>
      <c r="F1243" s="435" t="s">
        <v>4078</v>
      </c>
    </row>
    <row r="1244" spans="1:6" ht="13.5">
      <c r="A1244" s="435" t="s">
        <v>6501</v>
      </c>
      <c r="B1244" s="435" t="s">
        <v>6502</v>
      </c>
      <c r="C1244" s="435" t="s">
        <v>5386</v>
      </c>
      <c r="D1244" s="435" t="s">
        <v>4076</v>
      </c>
      <c r="E1244" s="435" t="s">
        <v>4077</v>
      </c>
      <c r="F1244" s="435" t="s">
        <v>4078</v>
      </c>
    </row>
    <row r="1245" spans="1:6" ht="13.5">
      <c r="A1245" s="435" t="s">
        <v>6503</v>
      </c>
      <c r="B1245" s="435" t="s">
        <v>6504</v>
      </c>
      <c r="C1245" s="435" t="s">
        <v>5386</v>
      </c>
      <c r="D1245" s="435" t="s">
        <v>4076</v>
      </c>
      <c r="E1245" s="435" t="s">
        <v>4077</v>
      </c>
      <c r="F1245" s="435" t="s">
        <v>4078</v>
      </c>
    </row>
    <row r="1246" spans="1:6" ht="13.5">
      <c r="A1246" s="435" t="s">
        <v>6505</v>
      </c>
      <c r="B1246" s="435" t="s">
        <v>6506</v>
      </c>
      <c r="C1246" s="435" t="s">
        <v>5386</v>
      </c>
      <c r="D1246" s="435" t="s">
        <v>4076</v>
      </c>
      <c r="E1246" s="435" t="s">
        <v>4077</v>
      </c>
      <c r="F1246" s="435" t="s">
        <v>4078</v>
      </c>
    </row>
    <row r="1247" spans="1:6" ht="13.5">
      <c r="A1247" s="435" t="s">
        <v>6507</v>
      </c>
      <c r="B1247" s="435" t="s">
        <v>6508</v>
      </c>
      <c r="C1247" s="435" t="s">
        <v>5386</v>
      </c>
      <c r="D1247" s="435" t="s">
        <v>4076</v>
      </c>
      <c r="E1247" s="435" t="s">
        <v>4077</v>
      </c>
      <c r="F1247" s="435" t="s">
        <v>4078</v>
      </c>
    </row>
    <row r="1248" spans="1:6" ht="13.5">
      <c r="A1248" s="435" t="s">
        <v>6509</v>
      </c>
      <c r="B1248" s="435" t="s">
        <v>6510</v>
      </c>
      <c r="C1248" s="435" t="s">
        <v>5386</v>
      </c>
      <c r="D1248" s="435" t="s">
        <v>4076</v>
      </c>
      <c r="E1248" s="435" t="s">
        <v>4077</v>
      </c>
      <c r="F1248" s="435" t="s">
        <v>4078</v>
      </c>
    </row>
    <row r="1249" spans="1:6" ht="13.5">
      <c r="A1249" s="435" t="s">
        <v>6511</v>
      </c>
      <c r="B1249" s="435" t="s">
        <v>6512</v>
      </c>
      <c r="C1249" s="435" t="s">
        <v>5386</v>
      </c>
      <c r="D1249" s="435" t="s">
        <v>4076</v>
      </c>
      <c r="E1249" s="435" t="s">
        <v>4077</v>
      </c>
      <c r="F1249" s="435" t="s">
        <v>4078</v>
      </c>
    </row>
    <row r="1250" spans="1:6" ht="13.5">
      <c r="A1250" s="435" t="s">
        <v>6513</v>
      </c>
      <c r="B1250" s="435" t="s">
        <v>6514</v>
      </c>
      <c r="C1250" s="435" t="s">
        <v>5386</v>
      </c>
      <c r="D1250" s="435" t="s">
        <v>4076</v>
      </c>
      <c r="E1250" s="435" t="s">
        <v>4077</v>
      </c>
      <c r="F1250" s="435" t="s">
        <v>4078</v>
      </c>
    </row>
    <row r="1251" spans="1:6" ht="13.5">
      <c r="A1251" s="435" t="s">
        <v>6515</v>
      </c>
      <c r="B1251" s="435" t="s">
        <v>6516</v>
      </c>
      <c r="C1251" s="435" t="s">
        <v>5386</v>
      </c>
      <c r="D1251" s="435" t="s">
        <v>4076</v>
      </c>
      <c r="E1251" s="435" t="s">
        <v>4077</v>
      </c>
      <c r="F1251" s="435" t="s">
        <v>4078</v>
      </c>
    </row>
    <row r="1252" spans="1:6" ht="13.5">
      <c r="A1252" s="435" t="s">
        <v>6517</v>
      </c>
      <c r="B1252" s="435" t="s">
        <v>6518</v>
      </c>
      <c r="C1252" s="435" t="s">
        <v>5386</v>
      </c>
      <c r="D1252" s="435" t="s">
        <v>4076</v>
      </c>
      <c r="E1252" s="435" t="s">
        <v>4077</v>
      </c>
      <c r="F1252" s="435" t="s">
        <v>4078</v>
      </c>
    </row>
    <row r="1253" spans="1:6" ht="13.5">
      <c r="A1253" s="435" t="s">
        <v>6519</v>
      </c>
      <c r="B1253" s="435" t="s">
        <v>6520</v>
      </c>
      <c r="C1253" s="435" t="s">
        <v>5386</v>
      </c>
      <c r="D1253" s="435" t="s">
        <v>4076</v>
      </c>
      <c r="E1253" s="435" t="s">
        <v>4077</v>
      </c>
      <c r="F1253" s="435" t="s">
        <v>4078</v>
      </c>
    </row>
    <row r="1254" spans="1:6" ht="13.5">
      <c r="A1254" s="435" t="s">
        <v>6521</v>
      </c>
      <c r="B1254" s="435" t="s">
        <v>6522</v>
      </c>
      <c r="C1254" s="435" t="s">
        <v>5386</v>
      </c>
      <c r="D1254" s="435" t="s">
        <v>4076</v>
      </c>
      <c r="E1254" s="435" t="s">
        <v>4077</v>
      </c>
      <c r="F1254" s="435" t="s">
        <v>4078</v>
      </c>
    </row>
    <row r="1255" spans="1:6" ht="13.5">
      <c r="A1255" s="435" t="s">
        <v>6523</v>
      </c>
      <c r="B1255" s="435" t="s">
        <v>6524</v>
      </c>
      <c r="C1255" s="435" t="s">
        <v>5386</v>
      </c>
      <c r="D1255" s="435" t="s">
        <v>4076</v>
      </c>
      <c r="E1255" s="435" t="s">
        <v>4077</v>
      </c>
      <c r="F1255" s="435" t="s">
        <v>4078</v>
      </c>
    </row>
    <row r="1256" spans="1:6" ht="13.5">
      <c r="A1256" s="435" t="s">
        <v>6525</v>
      </c>
      <c r="B1256" s="435" t="s">
        <v>6526</v>
      </c>
      <c r="C1256" s="435" t="s">
        <v>5386</v>
      </c>
      <c r="D1256" s="435" t="s">
        <v>4076</v>
      </c>
      <c r="E1256" s="435" t="s">
        <v>4077</v>
      </c>
      <c r="F1256" s="435" t="s">
        <v>4078</v>
      </c>
    </row>
    <row r="1257" spans="1:6" ht="13.5">
      <c r="A1257" s="435" t="s">
        <v>6527</v>
      </c>
      <c r="B1257" s="435" t="s">
        <v>6528</v>
      </c>
      <c r="C1257" s="435" t="s">
        <v>5386</v>
      </c>
      <c r="D1257" s="435" t="s">
        <v>4076</v>
      </c>
      <c r="E1257" s="435" t="s">
        <v>4077</v>
      </c>
      <c r="F1257" s="435" t="s">
        <v>4078</v>
      </c>
    </row>
    <row r="1258" spans="1:6" ht="13.5">
      <c r="A1258" s="435" t="s">
        <v>6529</v>
      </c>
      <c r="B1258" s="435" t="s">
        <v>6530</v>
      </c>
      <c r="C1258" s="435" t="s">
        <v>5386</v>
      </c>
      <c r="D1258" s="435" t="s">
        <v>4076</v>
      </c>
      <c r="E1258" s="435" t="s">
        <v>4077</v>
      </c>
      <c r="F1258" s="435" t="s">
        <v>4078</v>
      </c>
    </row>
    <row r="1259" spans="1:6" ht="13.5">
      <c r="A1259" s="435" t="s">
        <v>6531</v>
      </c>
      <c r="B1259" s="435" t="s">
        <v>6532</v>
      </c>
      <c r="C1259" s="435" t="s">
        <v>5386</v>
      </c>
      <c r="D1259" s="435" t="s">
        <v>4076</v>
      </c>
      <c r="E1259" s="435" t="s">
        <v>4077</v>
      </c>
      <c r="F1259" s="435" t="s">
        <v>4078</v>
      </c>
    </row>
    <row r="1260" spans="1:6" ht="13.5">
      <c r="A1260" s="435" t="s">
        <v>6533</v>
      </c>
      <c r="B1260" s="435" t="s">
        <v>6534</v>
      </c>
      <c r="C1260" s="435" t="s">
        <v>5386</v>
      </c>
      <c r="D1260" s="435" t="s">
        <v>4076</v>
      </c>
      <c r="E1260" s="435" t="s">
        <v>4077</v>
      </c>
      <c r="F1260" s="435" t="s">
        <v>4078</v>
      </c>
    </row>
    <row r="1261" spans="1:6" ht="13.5">
      <c r="A1261" s="435" t="s">
        <v>6535</v>
      </c>
      <c r="B1261" s="435" t="s">
        <v>6536</v>
      </c>
      <c r="C1261" s="435" t="s">
        <v>5386</v>
      </c>
      <c r="D1261" s="435" t="s">
        <v>4076</v>
      </c>
      <c r="E1261" s="435" t="s">
        <v>4077</v>
      </c>
      <c r="F1261" s="435" t="s">
        <v>4078</v>
      </c>
    </row>
    <row r="1262" spans="1:6" ht="13.5">
      <c r="A1262" s="435" t="s">
        <v>6537</v>
      </c>
      <c r="B1262" s="435" t="s">
        <v>6538</v>
      </c>
      <c r="C1262" s="435" t="s">
        <v>5386</v>
      </c>
      <c r="D1262" s="435" t="s">
        <v>4076</v>
      </c>
      <c r="E1262" s="435" t="s">
        <v>4077</v>
      </c>
      <c r="F1262" s="435" t="s">
        <v>4078</v>
      </c>
    </row>
    <row r="1263" spans="1:6" ht="13.5">
      <c r="A1263" s="435" t="s">
        <v>6539</v>
      </c>
      <c r="B1263" s="435" t="s">
        <v>6540</v>
      </c>
      <c r="C1263" s="435" t="s">
        <v>5386</v>
      </c>
      <c r="D1263" s="435" t="s">
        <v>4076</v>
      </c>
      <c r="E1263" s="435" t="s">
        <v>4077</v>
      </c>
      <c r="F1263" s="435" t="s">
        <v>4078</v>
      </c>
    </row>
    <row r="1264" spans="1:6" ht="13.5">
      <c r="A1264" s="435" t="s">
        <v>6541</v>
      </c>
      <c r="B1264" s="435" t="s">
        <v>6542</v>
      </c>
      <c r="C1264" s="435" t="s">
        <v>5386</v>
      </c>
      <c r="D1264" s="435" t="s">
        <v>4076</v>
      </c>
      <c r="E1264" s="435" t="s">
        <v>4077</v>
      </c>
      <c r="F1264" s="435" t="s">
        <v>4078</v>
      </c>
    </row>
    <row r="1265" spans="1:6" ht="13.5">
      <c r="A1265" s="435" t="s">
        <v>6543</v>
      </c>
      <c r="B1265" s="435" t="s">
        <v>6544</v>
      </c>
      <c r="C1265" s="435" t="s">
        <v>5386</v>
      </c>
      <c r="D1265" s="435" t="s">
        <v>4076</v>
      </c>
      <c r="E1265" s="435" t="s">
        <v>4077</v>
      </c>
      <c r="F1265" s="435" t="s">
        <v>4078</v>
      </c>
    </row>
    <row r="1266" spans="1:6" ht="13.5">
      <c r="A1266" s="435" t="s">
        <v>6545</v>
      </c>
      <c r="B1266" s="435" t="s">
        <v>6546</v>
      </c>
      <c r="C1266" s="435" t="s">
        <v>5386</v>
      </c>
      <c r="D1266" s="435" t="s">
        <v>4076</v>
      </c>
      <c r="E1266" s="435" t="s">
        <v>4077</v>
      </c>
      <c r="F1266" s="435" t="s">
        <v>4078</v>
      </c>
    </row>
    <row r="1267" spans="1:6" ht="13.5">
      <c r="A1267" s="435" t="s">
        <v>6547</v>
      </c>
      <c r="B1267" s="435" t="s">
        <v>6548</v>
      </c>
      <c r="C1267" s="435" t="s">
        <v>5386</v>
      </c>
      <c r="D1267" s="435" t="s">
        <v>4076</v>
      </c>
      <c r="E1267" s="435" t="s">
        <v>4077</v>
      </c>
      <c r="F1267" s="435" t="s">
        <v>4078</v>
      </c>
    </row>
    <row r="1268" spans="1:6" ht="13.5">
      <c r="A1268" s="435" t="s">
        <v>6549</v>
      </c>
      <c r="B1268" s="435" t="s">
        <v>6550</v>
      </c>
      <c r="C1268" s="435" t="s">
        <v>5386</v>
      </c>
      <c r="D1268" s="435" t="s">
        <v>4076</v>
      </c>
      <c r="E1268" s="435" t="s">
        <v>4077</v>
      </c>
      <c r="F1268" s="435" t="s">
        <v>4078</v>
      </c>
    </row>
    <row r="1269" spans="1:6" ht="13.5">
      <c r="A1269" s="435" t="s">
        <v>6551</v>
      </c>
      <c r="B1269" s="435" t="s">
        <v>6552</v>
      </c>
      <c r="C1269" s="435" t="s">
        <v>5386</v>
      </c>
      <c r="D1269" s="435" t="s">
        <v>4076</v>
      </c>
      <c r="E1269" s="435" t="s">
        <v>4077</v>
      </c>
      <c r="F1269" s="435" t="s">
        <v>4078</v>
      </c>
    </row>
    <row r="1270" spans="1:6" ht="13.5">
      <c r="A1270" s="435" t="s">
        <v>6553</v>
      </c>
      <c r="B1270" s="435" t="s">
        <v>6554</v>
      </c>
      <c r="C1270" s="435" t="s">
        <v>5386</v>
      </c>
      <c r="D1270" s="435" t="s">
        <v>4076</v>
      </c>
      <c r="E1270" s="435" t="s">
        <v>4077</v>
      </c>
      <c r="F1270" s="435" t="s">
        <v>4078</v>
      </c>
    </row>
    <row r="1271" spans="1:6" ht="13.5">
      <c r="A1271" s="435" t="s">
        <v>6555</v>
      </c>
      <c r="B1271" s="435" t="s">
        <v>6556</v>
      </c>
      <c r="C1271" s="435" t="s">
        <v>5386</v>
      </c>
      <c r="D1271" s="435" t="s">
        <v>4076</v>
      </c>
      <c r="E1271" s="435" t="s">
        <v>4077</v>
      </c>
      <c r="F1271" s="435" t="s">
        <v>4078</v>
      </c>
    </row>
    <row r="1272" spans="1:6" ht="13.5">
      <c r="A1272" s="435" t="s">
        <v>6557</v>
      </c>
      <c r="B1272" s="435" t="s">
        <v>6558</v>
      </c>
      <c r="C1272" s="435" t="s">
        <v>5386</v>
      </c>
      <c r="D1272" s="435" t="s">
        <v>4076</v>
      </c>
      <c r="E1272" s="435" t="s">
        <v>4077</v>
      </c>
      <c r="F1272" s="435" t="s">
        <v>4078</v>
      </c>
    </row>
    <row r="1273" spans="1:6" ht="13.5">
      <c r="A1273" s="435" t="s">
        <v>6559</v>
      </c>
      <c r="B1273" s="435" t="s">
        <v>6560</v>
      </c>
      <c r="C1273" s="435" t="s">
        <v>5386</v>
      </c>
      <c r="D1273" s="435" t="s">
        <v>4076</v>
      </c>
      <c r="E1273" s="435" t="s">
        <v>4077</v>
      </c>
      <c r="F1273" s="435" t="s">
        <v>4078</v>
      </c>
    </row>
    <row r="1274" spans="1:6" ht="13.5">
      <c r="A1274" s="435" t="s">
        <v>6561</v>
      </c>
      <c r="B1274" s="435" t="s">
        <v>6562</v>
      </c>
      <c r="C1274" s="435" t="s">
        <v>5386</v>
      </c>
      <c r="D1274" s="435" t="s">
        <v>4076</v>
      </c>
      <c r="E1274" s="435" t="s">
        <v>4077</v>
      </c>
      <c r="F1274" s="435" t="s">
        <v>4078</v>
      </c>
    </row>
    <row r="1275" spans="1:6" ht="13.5">
      <c r="A1275" s="435" t="s">
        <v>6563</v>
      </c>
      <c r="B1275" s="435" t="s">
        <v>6564</v>
      </c>
      <c r="C1275" s="435" t="s">
        <v>5386</v>
      </c>
      <c r="D1275" s="435" t="s">
        <v>4161</v>
      </c>
      <c r="E1275" s="435" t="s">
        <v>4077</v>
      </c>
      <c r="F1275" s="435" t="s">
        <v>4078</v>
      </c>
    </row>
    <row r="1276" spans="1:6" ht="13.5">
      <c r="A1276" s="435" t="s">
        <v>6565</v>
      </c>
      <c r="B1276" s="435" t="s">
        <v>6566</v>
      </c>
      <c r="C1276" s="435" t="s">
        <v>5386</v>
      </c>
      <c r="D1276" s="435" t="s">
        <v>4076</v>
      </c>
      <c r="E1276" s="435" t="s">
        <v>4077</v>
      </c>
      <c r="F1276" s="435" t="s">
        <v>4078</v>
      </c>
    </row>
    <row r="1277" spans="1:6" ht="13.5">
      <c r="A1277" s="435" t="s">
        <v>6567</v>
      </c>
      <c r="B1277" s="435" t="s">
        <v>6568</v>
      </c>
      <c r="C1277" s="435" t="s">
        <v>5386</v>
      </c>
      <c r="D1277" s="435" t="s">
        <v>4076</v>
      </c>
      <c r="E1277" s="435" t="s">
        <v>4077</v>
      </c>
      <c r="F1277" s="435" t="s">
        <v>4078</v>
      </c>
    </row>
    <row r="1278" spans="1:6" ht="13.5">
      <c r="A1278" s="435" t="s">
        <v>6569</v>
      </c>
      <c r="B1278" s="435" t="s">
        <v>6570</v>
      </c>
      <c r="C1278" s="435" t="s">
        <v>5386</v>
      </c>
      <c r="D1278" s="435" t="s">
        <v>4076</v>
      </c>
      <c r="E1278" s="435" t="s">
        <v>4077</v>
      </c>
      <c r="F1278" s="435" t="s">
        <v>4078</v>
      </c>
    </row>
    <row r="1279" spans="1:6" ht="13.5">
      <c r="A1279" s="435" t="s">
        <v>6571</v>
      </c>
      <c r="B1279" s="435" t="s">
        <v>6572</v>
      </c>
      <c r="C1279" s="435" t="s">
        <v>5386</v>
      </c>
      <c r="D1279" s="435" t="s">
        <v>4076</v>
      </c>
      <c r="E1279" s="435" t="s">
        <v>4077</v>
      </c>
      <c r="F1279" s="435" t="s">
        <v>4078</v>
      </c>
    </row>
    <row r="1280" spans="1:6" ht="13.5">
      <c r="A1280" s="435" t="s">
        <v>6573</v>
      </c>
      <c r="B1280" s="435" t="s">
        <v>6574</v>
      </c>
      <c r="C1280" s="435" t="s">
        <v>5386</v>
      </c>
      <c r="D1280" s="435" t="s">
        <v>4076</v>
      </c>
      <c r="E1280" s="435" t="s">
        <v>4077</v>
      </c>
      <c r="F1280" s="435" t="s">
        <v>4078</v>
      </c>
    </row>
    <row r="1281" spans="1:6" ht="13.5">
      <c r="A1281" s="435" t="s">
        <v>6575</v>
      </c>
      <c r="B1281" s="435" t="s">
        <v>6576</v>
      </c>
      <c r="C1281" s="435" t="s">
        <v>5386</v>
      </c>
      <c r="D1281" s="435" t="s">
        <v>4076</v>
      </c>
      <c r="E1281" s="435" t="s">
        <v>4077</v>
      </c>
      <c r="F1281" s="435" t="s">
        <v>4078</v>
      </c>
    </row>
    <row r="1282" spans="1:6" ht="13.5">
      <c r="A1282" s="435" t="s">
        <v>6577</v>
      </c>
      <c r="B1282" s="435" t="s">
        <v>6578</v>
      </c>
      <c r="C1282" s="435" t="s">
        <v>5386</v>
      </c>
      <c r="D1282" s="435" t="s">
        <v>4076</v>
      </c>
      <c r="E1282" s="435" t="s">
        <v>4077</v>
      </c>
      <c r="F1282" s="435" t="s">
        <v>4078</v>
      </c>
    </row>
    <row r="1283" spans="1:6" ht="13.5">
      <c r="A1283" s="435" t="s">
        <v>6579</v>
      </c>
      <c r="B1283" s="435" t="s">
        <v>6580</v>
      </c>
      <c r="C1283" s="435" t="s">
        <v>5386</v>
      </c>
      <c r="D1283" s="435" t="s">
        <v>4076</v>
      </c>
      <c r="E1283" s="435" t="s">
        <v>4077</v>
      </c>
      <c r="F1283" s="435" t="s">
        <v>4078</v>
      </c>
    </row>
    <row r="1284" spans="1:6" ht="13.5">
      <c r="A1284" s="435" t="s">
        <v>6581</v>
      </c>
      <c r="B1284" s="435" t="s">
        <v>6582</v>
      </c>
      <c r="C1284" s="435" t="s">
        <v>5386</v>
      </c>
      <c r="D1284" s="435" t="s">
        <v>4076</v>
      </c>
      <c r="E1284" s="435" t="s">
        <v>4077</v>
      </c>
      <c r="F1284" s="435" t="s">
        <v>4078</v>
      </c>
    </row>
    <row r="1285" spans="1:6" ht="13.5">
      <c r="A1285" s="435" t="s">
        <v>6583</v>
      </c>
      <c r="B1285" s="435" t="s">
        <v>6584</v>
      </c>
      <c r="C1285" s="435" t="s">
        <v>5386</v>
      </c>
      <c r="D1285" s="435" t="s">
        <v>4161</v>
      </c>
      <c r="E1285" s="435" t="s">
        <v>4077</v>
      </c>
      <c r="F1285" s="435" t="s">
        <v>4078</v>
      </c>
    </row>
    <row r="1286" spans="1:6" ht="13.5">
      <c r="A1286" s="435" t="s">
        <v>6585</v>
      </c>
      <c r="B1286" s="435" t="s">
        <v>6586</v>
      </c>
      <c r="C1286" s="435" t="s">
        <v>5386</v>
      </c>
      <c r="D1286" s="435" t="s">
        <v>4076</v>
      </c>
      <c r="E1286" s="435" t="s">
        <v>4077</v>
      </c>
      <c r="F1286" s="435" t="s">
        <v>4078</v>
      </c>
    </row>
    <row r="1287" spans="1:6" ht="13.5">
      <c r="A1287" s="435" t="s">
        <v>6587</v>
      </c>
      <c r="B1287" s="435" t="s">
        <v>6588</v>
      </c>
      <c r="C1287" s="435" t="s">
        <v>5386</v>
      </c>
      <c r="D1287" s="435" t="s">
        <v>4161</v>
      </c>
      <c r="E1287" s="435" t="s">
        <v>4077</v>
      </c>
      <c r="F1287" s="435" t="s">
        <v>4078</v>
      </c>
    </row>
    <row r="1288" spans="1:6" ht="13.5">
      <c r="A1288" s="435" t="s">
        <v>6589</v>
      </c>
      <c r="B1288" s="435" t="s">
        <v>6590</v>
      </c>
      <c r="C1288" s="435" t="s">
        <v>5386</v>
      </c>
      <c r="D1288" s="435" t="s">
        <v>4076</v>
      </c>
      <c r="E1288" s="435" t="s">
        <v>4077</v>
      </c>
      <c r="F1288" s="435" t="s">
        <v>4078</v>
      </c>
    </row>
    <row r="1289" spans="1:6" ht="13.5">
      <c r="A1289" s="435" t="s">
        <v>6591</v>
      </c>
      <c r="B1289" s="435" t="s">
        <v>6592</v>
      </c>
      <c r="C1289" s="435" t="s">
        <v>5386</v>
      </c>
      <c r="D1289" s="435" t="s">
        <v>4076</v>
      </c>
      <c r="E1289" s="435" t="s">
        <v>4077</v>
      </c>
      <c r="F1289" s="435" t="s">
        <v>4078</v>
      </c>
    </row>
    <row r="1290" spans="1:6" ht="13.5">
      <c r="A1290" s="435" t="s">
        <v>6593</v>
      </c>
      <c r="B1290" s="435" t="s">
        <v>6594</v>
      </c>
      <c r="C1290" s="435" t="s">
        <v>5386</v>
      </c>
      <c r="D1290" s="435" t="s">
        <v>4076</v>
      </c>
      <c r="E1290" s="435" t="s">
        <v>4077</v>
      </c>
      <c r="F1290" s="435" t="s">
        <v>4078</v>
      </c>
    </row>
    <row r="1291" spans="1:6" ht="13.5">
      <c r="A1291" s="435" t="s">
        <v>6595</v>
      </c>
      <c r="B1291" s="435" t="s">
        <v>6596</v>
      </c>
      <c r="C1291" s="435" t="s">
        <v>5386</v>
      </c>
      <c r="D1291" s="435" t="s">
        <v>4076</v>
      </c>
      <c r="E1291" s="435" t="s">
        <v>4077</v>
      </c>
      <c r="F1291" s="435" t="s">
        <v>4078</v>
      </c>
    </row>
    <row r="1292" spans="1:6" ht="13.5">
      <c r="A1292" s="435" t="s">
        <v>6597</v>
      </c>
      <c r="B1292" s="435" t="s">
        <v>6598</v>
      </c>
      <c r="C1292" s="435" t="s">
        <v>5386</v>
      </c>
      <c r="D1292" s="435" t="s">
        <v>4076</v>
      </c>
      <c r="E1292" s="435" t="s">
        <v>4077</v>
      </c>
      <c r="F1292" s="435" t="s">
        <v>4078</v>
      </c>
    </row>
    <row r="1293" spans="1:6" ht="13.5">
      <c r="A1293" s="435" t="s">
        <v>6599</v>
      </c>
      <c r="B1293" s="435" t="s">
        <v>6600</v>
      </c>
      <c r="C1293" s="435" t="s">
        <v>5386</v>
      </c>
      <c r="D1293" s="435" t="s">
        <v>4076</v>
      </c>
      <c r="E1293" s="435" t="s">
        <v>4077</v>
      </c>
      <c r="F1293" s="435" t="s">
        <v>4078</v>
      </c>
    </row>
    <row r="1294" spans="1:6" ht="13.5">
      <c r="A1294" s="435" t="s">
        <v>6601</v>
      </c>
      <c r="B1294" s="435" t="s">
        <v>6602</v>
      </c>
      <c r="C1294" s="435" t="s">
        <v>5386</v>
      </c>
      <c r="D1294" s="435" t="s">
        <v>4076</v>
      </c>
      <c r="E1294" s="435" t="s">
        <v>4077</v>
      </c>
      <c r="F1294" s="435" t="s">
        <v>4078</v>
      </c>
    </row>
    <row r="1295" spans="1:6" ht="13.5">
      <c r="A1295" s="435" t="s">
        <v>6603</v>
      </c>
      <c r="B1295" s="435" t="s">
        <v>6604</v>
      </c>
      <c r="C1295" s="435" t="s">
        <v>5386</v>
      </c>
      <c r="D1295" s="435" t="s">
        <v>4076</v>
      </c>
      <c r="E1295" s="435" t="s">
        <v>4077</v>
      </c>
      <c r="F1295" s="435" t="s">
        <v>4078</v>
      </c>
    </row>
    <row r="1296" spans="1:6" ht="13.5">
      <c r="A1296" s="435" t="s">
        <v>6605</v>
      </c>
      <c r="B1296" s="435" t="s">
        <v>6606</v>
      </c>
      <c r="C1296" s="435" t="s">
        <v>5386</v>
      </c>
      <c r="D1296" s="435" t="s">
        <v>4076</v>
      </c>
      <c r="E1296" s="435" t="s">
        <v>4077</v>
      </c>
      <c r="F1296" s="435" t="s">
        <v>4078</v>
      </c>
    </row>
    <row r="1297" spans="1:6" ht="13.5">
      <c r="A1297" s="435" t="s">
        <v>6607</v>
      </c>
      <c r="B1297" s="435" t="s">
        <v>6608</v>
      </c>
      <c r="C1297" s="435" t="s">
        <v>5386</v>
      </c>
      <c r="D1297" s="435" t="s">
        <v>4076</v>
      </c>
      <c r="E1297" s="435" t="s">
        <v>4077</v>
      </c>
      <c r="F1297" s="435" t="s">
        <v>4078</v>
      </c>
    </row>
    <row r="1298" spans="1:6" ht="13.5">
      <c r="A1298" s="435" t="s">
        <v>6609</v>
      </c>
      <c r="B1298" s="435" t="s">
        <v>6610</v>
      </c>
      <c r="C1298" s="435" t="s">
        <v>5386</v>
      </c>
      <c r="D1298" s="435" t="s">
        <v>4076</v>
      </c>
      <c r="E1298" s="435" t="s">
        <v>4077</v>
      </c>
      <c r="F1298" s="435" t="s">
        <v>4078</v>
      </c>
    </row>
    <row r="1299" spans="1:6" ht="13.5">
      <c r="A1299" s="435" t="s">
        <v>6611</v>
      </c>
      <c r="B1299" s="435" t="s">
        <v>6612</v>
      </c>
      <c r="C1299" s="435" t="s">
        <v>5386</v>
      </c>
      <c r="D1299" s="435" t="s">
        <v>4076</v>
      </c>
      <c r="E1299" s="435" t="s">
        <v>4077</v>
      </c>
      <c r="F1299" s="435" t="s">
        <v>4078</v>
      </c>
    </row>
    <row r="1300" spans="1:6" ht="13.5">
      <c r="A1300" s="435" t="s">
        <v>6613</v>
      </c>
      <c r="B1300" s="435" t="s">
        <v>6614</v>
      </c>
      <c r="C1300" s="435" t="s">
        <v>5386</v>
      </c>
      <c r="D1300" s="435" t="s">
        <v>4076</v>
      </c>
      <c r="E1300" s="435" t="s">
        <v>4077</v>
      </c>
      <c r="F1300" s="435" t="s">
        <v>4078</v>
      </c>
    </row>
    <row r="1301" spans="1:6" ht="13.5">
      <c r="A1301" s="435" t="s">
        <v>6615</v>
      </c>
      <c r="B1301" s="435" t="s">
        <v>6616</v>
      </c>
      <c r="C1301" s="435" t="s">
        <v>5386</v>
      </c>
      <c r="D1301" s="435" t="s">
        <v>4076</v>
      </c>
      <c r="E1301" s="435" t="s">
        <v>4077</v>
      </c>
      <c r="F1301" s="435" t="s">
        <v>4078</v>
      </c>
    </row>
    <row r="1302" spans="1:6" ht="13.5">
      <c r="A1302" s="435" t="s">
        <v>6617</v>
      </c>
      <c r="B1302" s="435" t="s">
        <v>6618</v>
      </c>
      <c r="C1302" s="435" t="s">
        <v>5386</v>
      </c>
      <c r="D1302" s="435" t="s">
        <v>4076</v>
      </c>
      <c r="E1302" s="435" t="s">
        <v>4077</v>
      </c>
      <c r="F1302" s="435" t="s">
        <v>4078</v>
      </c>
    </row>
    <row r="1303" spans="1:6" ht="13.5">
      <c r="A1303" s="435" t="s">
        <v>6619</v>
      </c>
      <c r="B1303" s="435" t="s">
        <v>6620</v>
      </c>
      <c r="C1303" s="435" t="s">
        <v>5386</v>
      </c>
      <c r="D1303" s="435" t="s">
        <v>4076</v>
      </c>
      <c r="E1303" s="435" t="s">
        <v>4077</v>
      </c>
      <c r="F1303" s="435" t="s">
        <v>4078</v>
      </c>
    </row>
    <row r="1304" spans="1:6" ht="13.5">
      <c r="A1304" s="435" t="s">
        <v>6621</v>
      </c>
      <c r="B1304" s="435" t="s">
        <v>6622</v>
      </c>
      <c r="C1304" s="435" t="s">
        <v>5386</v>
      </c>
      <c r="D1304" s="435" t="s">
        <v>4076</v>
      </c>
      <c r="E1304" s="435" t="s">
        <v>4077</v>
      </c>
      <c r="F1304" s="435" t="s">
        <v>4078</v>
      </c>
    </row>
    <row r="1305" spans="1:6" ht="13.5">
      <c r="A1305" s="435" t="s">
        <v>6623</v>
      </c>
      <c r="B1305" s="435" t="s">
        <v>6624</v>
      </c>
      <c r="C1305" s="435" t="s">
        <v>5386</v>
      </c>
      <c r="D1305" s="435" t="s">
        <v>4076</v>
      </c>
      <c r="E1305" s="435" t="s">
        <v>4077</v>
      </c>
      <c r="F1305" s="435" t="s">
        <v>4078</v>
      </c>
    </row>
    <row r="1306" spans="1:6" ht="13.5">
      <c r="A1306" s="435" t="s">
        <v>6625</v>
      </c>
      <c r="B1306" s="435" t="s">
        <v>6626</v>
      </c>
      <c r="C1306" s="435" t="s">
        <v>5386</v>
      </c>
      <c r="D1306" s="435" t="s">
        <v>4076</v>
      </c>
      <c r="E1306" s="435" t="s">
        <v>4077</v>
      </c>
      <c r="F1306" s="435" t="s">
        <v>4078</v>
      </c>
    </row>
    <row r="1307" spans="1:6" ht="13.5">
      <c r="A1307" s="435" t="s">
        <v>6627</v>
      </c>
      <c r="B1307" s="435" t="s">
        <v>6628</v>
      </c>
      <c r="C1307" s="435" t="s">
        <v>5386</v>
      </c>
      <c r="D1307" s="435" t="s">
        <v>4076</v>
      </c>
      <c r="E1307" s="435" t="s">
        <v>4077</v>
      </c>
      <c r="F1307" s="435" t="s">
        <v>4078</v>
      </c>
    </row>
    <row r="1308" spans="1:6" ht="13.5">
      <c r="A1308" s="435" t="s">
        <v>6629</v>
      </c>
      <c r="B1308" s="435" t="s">
        <v>6630</v>
      </c>
      <c r="C1308" s="435" t="s">
        <v>5386</v>
      </c>
      <c r="D1308" s="435" t="s">
        <v>4076</v>
      </c>
      <c r="E1308" s="435" t="s">
        <v>4077</v>
      </c>
      <c r="F1308" s="435" t="s">
        <v>4078</v>
      </c>
    </row>
    <row r="1309" spans="1:6" ht="13.5">
      <c r="A1309" s="435" t="s">
        <v>6631</v>
      </c>
      <c r="B1309" s="435" t="s">
        <v>6632</v>
      </c>
      <c r="C1309" s="435" t="s">
        <v>5386</v>
      </c>
      <c r="D1309" s="435" t="s">
        <v>4076</v>
      </c>
      <c r="E1309" s="435" t="s">
        <v>4077</v>
      </c>
      <c r="F1309" s="435" t="s">
        <v>4078</v>
      </c>
    </row>
    <row r="1310" spans="1:6" ht="13.5">
      <c r="A1310" s="435" t="s">
        <v>6633</v>
      </c>
      <c r="B1310" s="435" t="s">
        <v>6634</v>
      </c>
      <c r="C1310" s="435" t="s">
        <v>5386</v>
      </c>
      <c r="D1310" s="435" t="s">
        <v>4076</v>
      </c>
      <c r="E1310" s="435" t="s">
        <v>4077</v>
      </c>
      <c r="F1310" s="435" t="s">
        <v>4078</v>
      </c>
    </row>
    <row r="1311" spans="1:6" ht="13.5">
      <c r="A1311" s="435" t="s">
        <v>6635</v>
      </c>
      <c r="B1311" s="435" t="s">
        <v>6636</v>
      </c>
      <c r="C1311" s="435" t="s">
        <v>5386</v>
      </c>
      <c r="D1311" s="435" t="s">
        <v>4076</v>
      </c>
      <c r="E1311" s="435" t="s">
        <v>4077</v>
      </c>
      <c r="F1311" s="435" t="s">
        <v>4078</v>
      </c>
    </row>
    <row r="1312" spans="1:6" ht="13.5">
      <c r="A1312" s="435" t="s">
        <v>6637</v>
      </c>
      <c r="B1312" s="435" t="s">
        <v>6638</v>
      </c>
      <c r="C1312" s="435" t="s">
        <v>5386</v>
      </c>
      <c r="D1312" s="435" t="s">
        <v>4076</v>
      </c>
      <c r="E1312" s="435" t="s">
        <v>4077</v>
      </c>
      <c r="F1312" s="435" t="s">
        <v>4078</v>
      </c>
    </row>
    <row r="1313" spans="1:6" ht="13.5">
      <c r="A1313" s="435" t="s">
        <v>6639</v>
      </c>
      <c r="B1313" s="435" t="s">
        <v>6640</v>
      </c>
      <c r="C1313" s="435" t="s">
        <v>5386</v>
      </c>
      <c r="D1313" s="435" t="s">
        <v>4076</v>
      </c>
      <c r="E1313" s="435" t="s">
        <v>4077</v>
      </c>
      <c r="F1313" s="435" t="s">
        <v>4078</v>
      </c>
    </row>
    <row r="1314" spans="1:6" ht="13.5">
      <c r="A1314" s="435" t="s">
        <v>6641</v>
      </c>
      <c r="B1314" s="435" t="s">
        <v>6642</v>
      </c>
      <c r="C1314" s="435" t="s">
        <v>5386</v>
      </c>
      <c r="D1314" s="435" t="s">
        <v>4161</v>
      </c>
      <c r="E1314" s="435" t="s">
        <v>4077</v>
      </c>
      <c r="F1314" s="435" t="s">
        <v>4078</v>
      </c>
    </row>
    <row r="1315" spans="1:6" ht="13.5">
      <c r="A1315" s="435" t="s">
        <v>6643</v>
      </c>
      <c r="B1315" s="435" t="s">
        <v>6644</v>
      </c>
      <c r="C1315" s="435" t="s">
        <v>5386</v>
      </c>
      <c r="D1315" s="435" t="s">
        <v>4076</v>
      </c>
      <c r="E1315" s="435" t="s">
        <v>4077</v>
      </c>
      <c r="F1315" s="435" t="s">
        <v>4078</v>
      </c>
    </row>
    <row r="1316" spans="1:6" ht="13.5">
      <c r="A1316" s="435" t="s">
        <v>6645</v>
      </c>
      <c r="B1316" s="435" t="s">
        <v>6646</v>
      </c>
      <c r="C1316" s="435" t="s">
        <v>5386</v>
      </c>
      <c r="D1316" s="435" t="s">
        <v>4076</v>
      </c>
      <c r="E1316" s="435" t="s">
        <v>4077</v>
      </c>
      <c r="F1316" s="435" t="s">
        <v>4078</v>
      </c>
    </row>
    <row r="1317" spans="1:6" ht="13.5">
      <c r="A1317" s="435" t="s">
        <v>6647</v>
      </c>
      <c r="B1317" s="435" t="s">
        <v>6648</v>
      </c>
      <c r="C1317" s="435" t="s">
        <v>5386</v>
      </c>
      <c r="D1317" s="435" t="s">
        <v>4076</v>
      </c>
      <c r="E1317" s="435" t="s">
        <v>4077</v>
      </c>
      <c r="F1317" s="435" t="s">
        <v>4078</v>
      </c>
    </row>
    <row r="1318" spans="1:6" ht="13.5">
      <c r="A1318" s="435" t="s">
        <v>6649</v>
      </c>
      <c r="B1318" s="435" t="s">
        <v>6650</v>
      </c>
      <c r="C1318" s="435" t="s">
        <v>5386</v>
      </c>
      <c r="D1318" s="435" t="s">
        <v>4076</v>
      </c>
      <c r="E1318" s="435" t="s">
        <v>4077</v>
      </c>
      <c r="F1318" s="435" t="s">
        <v>4078</v>
      </c>
    </row>
    <row r="1319" spans="1:6" ht="13.5">
      <c r="A1319" s="435" t="s">
        <v>6651</v>
      </c>
      <c r="B1319" s="435" t="s">
        <v>6652</v>
      </c>
      <c r="C1319" s="435" t="s">
        <v>5386</v>
      </c>
      <c r="D1319" s="435" t="s">
        <v>4076</v>
      </c>
      <c r="E1319" s="435" t="s">
        <v>4077</v>
      </c>
      <c r="F1319" s="435" t="s">
        <v>4078</v>
      </c>
    </row>
    <row r="1320" spans="1:6" ht="13.5">
      <c r="A1320" s="435" t="s">
        <v>6653</v>
      </c>
      <c r="B1320" s="435" t="s">
        <v>6654</v>
      </c>
      <c r="C1320" s="435" t="s">
        <v>5386</v>
      </c>
      <c r="D1320" s="435" t="s">
        <v>4076</v>
      </c>
      <c r="E1320" s="435" t="s">
        <v>4077</v>
      </c>
      <c r="F1320" s="435" t="s">
        <v>4078</v>
      </c>
    </row>
    <row r="1321" spans="1:6" ht="13.5">
      <c r="A1321" s="435" t="s">
        <v>6655</v>
      </c>
      <c r="B1321" s="435" t="s">
        <v>6656</v>
      </c>
      <c r="C1321" s="435" t="s">
        <v>5386</v>
      </c>
      <c r="D1321" s="435" t="s">
        <v>4076</v>
      </c>
      <c r="E1321" s="435" t="s">
        <v>4077</v>
      </c>
      <c r="F1321" s="435" t="s">
        <v>4078</v>
      </c>
    </row>
    <row r="1322" spans="1:6" ht="13.5">
      <c r="A1322" s="435" t="s">
        <v>6657</v>
      </c>
      <c r="B1322" s="435" t="s">
        <v>6658</v>
      </c>
      <c r="C1322" s="435" t="s">
        <v>5386</v>
      </c>
      <c r="D1322" s="435" t="s">
        <v>4076</v>
      </c>
      <c r="E1322" s="435" t="s">
        <v>4077</v>
      </c>
      <c r="F1322" s="435" t="s">
        <v>4078</v>
      </c>
    </row>
    <row r="1323" spans="1:6" ht="13.5">
      <c r="A1323" s="435" t="s">
        <v>6659</v>
      </c>
      <c r="B1323" s="435" t="s">
        <v>6660</v>
      </c>
      <c r="C1323" s="435" t="s">
        <v>5386</v>
      </c>
      <c r="D1323" s="435" t="s">
        <v>4076</v>
      </c>
      <c r="E1323" s="435" t="s">
        <v>4077</v>
      </c>
      <c r="F1323" s="435" t="s">
        <v>4078</v>
      </c>
    </row>
    <row r="1324" spans="1:6" ht="13.5">
      <c r="A1324" s="435" t="s">
        <v>6661</v>
      </c>
      <c r="B1324" s="435" t="s">
        <v>6662</v>
      </c>
      <c r="C1324" s="435" t="s">
        <v>5386</v>
      </c>
      <c r="D1324" s="435" t="s">
        <v>4076</v>
      </c>
      <c r="E1324" s="435" t="s">
        <v>4077</v>
      </c>
      <c r="F1324" s="435" t="s">
        <v>4078</v>
      </c>
    </row>
    <row r="1325" spans="1:6" ht="13.5">
      <c r="A1325" s="435" t="s">
        <v>6663</v>
      </c>
      <c r="B1325" s="435" t="s">
        <v>6664</v>
      </c>
      <c r="C1325" s="435" t="s">
        <v>5386</v>
      </c>
      <c r="D1325" s="435" t="s">
        <v>4076</v>
      </c>
      <c r="E1325" s="435" t="s">
        <v>4077</v>
      </c>
      <c r="F1325" s="435" t="s">
        <v>4078</v>
      </c>
    </row>
    <row r="1326" spans="1:6" ht="13.5">
      <c r="A1326" s="435" t="s">
        <v>6665</v>
      </c>
      <c r="B1326" s="435" t="s">
        <v>6666</v>
      </c>
      <c r="C1326" s="435" t="s">
        <v>5386</v>
      </c>
      <c r="D1326" s="435" t="s">
        <v>4076</v>
      </c>
      <c r="E1326" s="435" t="s">
        <v>4077</v>
      </c>
      <c r="F1326" s="435" t="s">
        <v>4078</v>
      </c>
    </row>
    <row r="1327" spans="1:6" ht="13.5">
      <c r="A1327" s="435" t="s">
        <v>6667</v>
      </c>
      <c r="B1327" s="435" t="s">
        <v>6668</v>
      </c>
      <c r="C1327" s="435" t="s">
        <v>5386</v>
      </c>
      <c r="D1327" s="435" t="s">
        <v>4076</v>
      </c>
      <c r="E1327" s="435" t="s">
        <v>4077</v>
      </c>
      <c r="F1327" s="435" t="s">
        <v>4078</v>
      </c>
    </row>
    <row r="1328" spans="1:6" ht="13.5">
      <c r="A1328" s="435" t="s">
        <v>6669</v>
      </c>
      <c r="B1328" s="435" t="s">
        <v>6670</v>
      </c>
      <c r="C1328" s="435" t="s">
        <v>5386</v>
      </c>
      <c r="D1328" s="435" t="s">
        <v>4076</v>
      </c>
      <c r="E1328" s="435" t="s">
        <v>4077</v>
      </c>
      <c r="F1328" s="435" t="s">
        <v>4078</v>
      </c>
    </row>
    <row r="1329" spans="1:6" ht="13.5">
      <c r="A1329" s="435" t="s">
        <v>6671</v>
      </c>
      <c r="B1329" s="435" t="s">
        <v>6672</v>
      </c>
      <c r="C1329" s="435" t="s">
        <v>5386</v>
      </c>
      <c r="D1329" s="435" t="s">
        <v>4076</v>
      </c>
      <c r="E1329" s="435" t="s">
        <v>4077</v>
      </c>
      <c r="F1329" s="435" t="s">
        <v>4078</v>
      </c>
    </row>
    <row r="1330" spans="1:6" ht="13.5">
      <c r="A1330" s="435" t="s">
        <v>6673</v>
      </c>
      <c r="B1330" s="435" t="s">
        <v>6674</v>
      </c>
      <c r="C1330" s="435" t="s">
        <v>5386</v>
      </c>
      <c r="D1330" s="435" t="s">
        <v>4161</v>
      </c>
      <c r="E1330" s="435" t="s">
        <v>4077</v>
      </c>
      <c r="F1330" s="435" t="s">
        <v>4078</v>
      </c>
    </row>
    <row r="1331" spans="1:6" ht="13.5">
      <c r="A1331" s="435" t="s">
        <v>6675</v>
      </c>
      <c r="B1331" s="435" t="s">
        <v>6676</v>
      </c>
      <c r="C1331" s="435" t="s">
        <v>5386</v>
      </c>
      <c r="D1331" s="435" t="s">
        <v>4076</v>
      </c>
      <c r="E1331" s="435" t="s">
        <v>4077</v>
      </c>
      <c r="F1331" s="435" t="s">
        <v>4078</v>
      </c>
    </row>
    <row r="1332" spans="1:6" ht="13.5">
      <c r="A1332" s="435" t="s">
        <v>6677</v>
      </c>
      <c r="B1332" s="435" t="s">
        <v>6678</v>
      </c>
      <c r="C1332" s="435" t="s">
        <v>5386</v>
      </c>
      <c r="D1332" s="435" t="s">
        <v>4076</v>
      </c>
      <c r="E1332" s="435" t="s">
        <v>4077</v>
      </c>
      <c r="F1332" s="435" t="s">
        <v>4078</v>
      </c>
    </row>
    <row r="1333" spans="1:6" ht="13.5">
      <c r="A1333" s="435" t="s">
        <v>6679</v>
      </c>
      <c r="B1333" s="435" t="s">
        <v>6680</v>
      </c>
      <c r="C1333" s="435" t="s">
        <v>5386</v>
      </c>
      <c r="D1333" s="435" t="s">
        <v>4076</v>
      </c>
      <c r="E1333" s="435" t="s">
        <v>4077</v>
      </c>
      <c r="F1333" s="435" t="s">
        <v>4078</v>
      </c>
    </row>
    <row r="1334" spans="1:6" ht="13.5">
      <c r="A1334" s="435" t="s">
        <v>6681</v>
      </c>
      <c r="B1334" s="435" t="s">
        <v>6682</v>
      </c>
      <c r="C1334" s="435" t="s">
        <v>5386</v>
      </c>
      <c r="D1334" s="435" t="s">
        <v>4076</v>
      </c>
      <c r="E1334" s="435" t="s">
        <v>4077</v>
      </c>
      <c r="F1334" s="435" t="s">
        <v>4078</v>
      </c>
    </row>
    <row r="1335" spans="1:6" ht="13.5">
      <c r="A1335" s="435" t="s">
        <v>6683</v>
      </c>
      <c r="B1335" s="435" t="s">
        <v>6684</v>
      </c>
      <c r="C1335" s="435" t="s">
        <v>5386</v>
      </c>
      <c r="D1335" s="435" t="s">
        <v>4076</v>
      </c>
      <c r="E1335" s="435" t="s">
        <v>4077</v>
      </c>
      <c r="F1335" s="435" t="s">
        <v>4078</v>
      </c>
    </row>
    <row r="1336" spans="1:6" ht="13.5">
      <c r="A1336" s="435" t="s">
        <v>6685</v>
      </c>
      <c r="B1336" s="435" t="s">
        <v>6686</v>
      </c>
      <c r="C1336" s="435" t="s">
        <v>5386</v>
      </c>
      <c r="D1336" s="435" t="s">
        <v>4161</v>
      </c>
      <c r="E1336" s="435" t="s">
        <v>4077</v>
      </c>
      <c r="F1336" s="435" t="s">
        <v>4078</v>
      </c>
    </row>
    <row r="1337" spans="1:6" ht="13.5">
      <c r="A1337" s="435" t="s">
        <v>6687</v>
      </c>
      <c r="B1337" s="435" t="s">
        <v>6688</v>
      </c>
      <c r="C1337" s="435" t="s">
        <v>5386</v>
      </c>
      <c r="D1337" s="435" t="s">
        <v>4076</v>
      </c>
      <c r="E1337" s="435" t="s">
        <v>4077</v>
      </c>
      <c r="F1337" s="435" t="s">
        <v>4078</v>
      </c>
    </row>
    <row r="1338" spans="1:6" ht="13.5">
      <c r="A1338" s="435" t="s">
        <v>6689</v>
      </c>
      <c r="B1338" s="435" t="s">
        <v>6690</v>
      </c>
      <c r="C1338" s="435" t="s">
        <v>5386</v>
      </c>
      <c r="D1338" s="435" t="s">
        <v>4076</v>
      </c>
      <c r="E1338" s="435" t="s">
        <v>4077</v>
      </c>
      <c r="F1338" s="435" t="s">
        <v>4078</v>
      </c>
    </row>
    <row r="1339" spans="1:6" ht="13.5">
      <c r="A1339" s="435" t="s">
        <v>6691</v>
      </c>
      <c r="B1339" s="435" t="s">
        <v>6692</v>
      </c>
      <c r="C1339" s="435" t="s">
        <v>5386</v>
      </c>
      <c r="D1339" s="435" t="s">
        <v>4076</v>
      </c>
      <c r="E1339" s="435" t="s">
        <v>4077</v>
      </c>
      <c r="F1339" s="435" t="s">
        <v>4078</v>
      </c>
    </row>
    <row r="1340" spans="1:6" ht="13.5">
      <c r="A1340" s="435" t="s">
        <v>6693</v>
      </c>
      <c r="B1340" s="435" t="s">
        <v>6694</v>
      </c>
      <c r="C1340" s="435" t="s">
        <v>5386</v>
      </c>
      <c r="D1340" s="435" t="s">
        <v>4076</v>
      </c>
      <c r="E1340" s="435" t="s">
        <v>4077</v>
      </c>
      <c r="F1340" s="435" t="s">
        <v>4078</v>
      </c>
    </row>
    <row r="1341" spans="1:6" ht="13.5">
      <c r="A1341" s="435" t="s">
        <v>6695</v>
      </c>
      <c r="B1341" s="435" t="s">
        <v>6696</v>
      </c>
      <c r="C1341" s="435" t="s">
        <v>5386</v>
      </c>
      <c r="D1341" s="435" t="s">
        <v>4076</v>
      </c>
      <c r="E1341" s="435" t="s">
        <v>4077</v>
      </c>
      <c r="F1341" s="435" t="s">
        <v>4078</v>
      </c>
    </row>
    <row r="1342" spans="1:6" ht="13.5">
      <c r="A1342" s="435" t="s">
        <v>6697</v>
      </c>
      <c r="B1342" s="435" t="s">
        <v>6698</v>
      </c>
      <c r="C1342" s="435" t="s">
        <v>5386</v>
      </c>
      <c r="D1342" s="435" t="s">
        <v>4161</v>
      </c>
      <c r="E1342" s="435" t="s">
        <v>4077</v>
      </c>
      <c r="F1342" s="435" t="s">
        <v>4078</v>
      </c>
    </row>
    <row r="1343" spans="1:6" ht="13.5">
      <c r="A1343" s="435" t="s">
        <v>6699</v>
      </c>
      <c r="B1343" s="435" t="s">
        <v>6700</v>
      </c>
      <c r="C1343" s="435" t="s">
        <v>5386</v>
      </c>
      <c r="D1343" s="435" t="s">
        <v>4076</v>
      </c>
      <c r="E1343" s="435" t="s">
        <v>4077</v>
      </c>
      <c r="F1343" s="435" t="s">
        <v>4078</v>
      </c>
    </row>
    <row r="1344" spans="1:6" ht="13.5">
      <c r="A1344" s="435" t="s">
        <v>6701</v>
      </c>
      <c r="B1344" s="435" t="s">
        <v>6702</v>
      </c>
      <c r="C1344" s="435" t="s">
        <v>5386</v>
      </c>
      <c r="D1344" s="435" t="s">
        <v>4076</v>
      </c>
      <c r="E1344" s="435" t="s">
        <v>4077</v>
      </c>
      <c r="F1344" s="435" t="s">
        <v>4078</v>
      </c>
    </row>
    <row r="1345" spans="1:6" ht="13.5">
      <c r="A1345" s="435" t="s">
        <v>6703</v>
      </c>
      <c r="B1345" s="435" t="s">
        <v>6704</v>
      </c>
      <c r="C1345" s="435" t="s">
        <v>5386</v>
      </c>
      <c r="D1345" s="435" t="s">
        <v>4161</v>
      </c>
      <c r="E1345" s="435" t="s">
        <v>4077</v>
      </c>
      <c r="F1345" s="435" t="s">
        <v>4078</v>
      </c>
    </row>
    <row r="1346" spans="1:6" ht="13.5">
      <c r="A1346" s="435" t="s">
        <v>6705</v>
      </c>
      <c r="B1346" s="435" t="s">
        <v>6706</v>
      </c>
      <c r="C1346" s="435" t="s">
        <v>5386</v>
      </c>
      <c r="D1346" s="435" t="s">
        <v>4076</v>
      </c>
      <c r="E1346" s="435" t="s">
        <v>4077</v>
      </c>
      <c r="F1346" s="435" t="s">
        <v>4078</v>
      </c>
    </row>
    <row r="1347" spans="1:6" ht="13.5">
      <c r="A1347" s="435" t="s">
        <v>6707</v>
      </c>
      <c r="B1347" s="435" t="s">
        <v>6708</v>
      </c>
      <c r="C1347" s="435" t="s">
        <v>5386</v>
      </c>
      <c r="D1347" s="435" t="s">
        <v>4076</v>
      </c>
      <c r="E1347" s="435" t="s">
        <v>4077</v>
      </c>
      <c r="F1347" s="435" t="s">
        <v>4078</v>
      </c>
    </row>
    <row r="1348" spans="1:6" ht="13.5">
      <c r="A1348" s="435" t="s">
        <v>6709</v>
      </c>
      <c r="B1348" s="435" t="s">
        <v>6710</v>
      </c>
      <c r="C1348" s="435" t="s">
        <v>5386</v>
      </c>
      <c r="D1348" s="435" t="s">
        <v>4076</v>
      </c>
      <c r="E1348" s="435" t="s">
        <v>4077</v>
      </c>
      <c r="F1348" s="435" t="s">
        <v>4078</v>
      </c>
    </row>
    <row r="1349" spans="1:6" ht="13.5">
      <c r="A1349" s="435" t="s">
        <v>6711</v>
      </c>
      <c r="B1349" s="435" t="s">
        <v>6712</v>
      </c>
      <c r="C1349" s="435" t="s">
        <v>5386</v>
      </c>
      <c r="D1349" s="435" t="s">
        <v>4076</v>
      </c>
      <c r="E1349" s="435" t="s">
        <v>4077</v>
      </c>
      <c r="F1349" s="435" t="s">
        <v>4078</v>
      </c>
    </row>
    <row r="1350" spans="1:6" ht="13.5">
      <c r="A1350" s="435" t="s">
        <v>6713</v>
      </c>
      <c r="B1350" s="435" t="s">
        <v>6714</v>
      </c>
      <c r="C1350" s="435" t="s">
        <v>5386</v>
      </c>
      <c r="D1350" s="435" t="s">
        <v>4076</v>
      </c>
      <c r="E1350" s="435" t="s">
        <v>4077</v>
      </c>
      <c r="F1350" s="435" t="s">
        <v>4078</v>
      </c>
    </row>
    <row r="1351" spans="1:6" ht="13.5">
      <c r="A1351" s="435" t="s">
        <v>6715</v>
      </c>
      <c r="B1351" s="435" t="s">
        <v>6716</v>
      </c>
      <c r="C1351" s="435" t="s">
        <v>5386</v>
      </c>
      <c r="D1351" s="435" t="s">
        <v>4076</v>
      </c>
      <c r="E1351" s="435" t="s">
        <v>4077</v>
      </c>
      <c r="F1351" s="435" t="s">
        <v>4078</v>
      </c>
    </row>
    <row r="1352" spans="1:6" ht="13.5">
      <c r="A1352" s="435" t="s">
        <v>6717</v>
      </c>
      <c r="B1352" s="435" t="s">
        <v>6718</v>
      </c>
      <c r="C1352" s="435" t="s">
        <v>5386</v>
      </c>
      <c r="D1352" s="435" t="s">
        <v>4076</v>
      </c>
      <c r="E1352" s="435" t="s">
        <v>4077</v>
      </c>
      <c r="F1352" s="435" t="s">
        <v>4078</v>
      </c>
    </row>
    <row r="1353" spans="1:6" ht="13.5">
      <c r="A1353" s="435" t="s">
        <v>6719</v>
      </c>
      <c r="B1353" s="435" t="s">
        <v>6720</v>
      </c>
      <c r="C1353" s="435" t="s">
        <v>5386</v>
      </c>
      <c r="D1353" s="435" t="s">
        <v>4076</v>
      </c>
      <c r="E1353" s="435" t="s">
        <v>4077</v>
      </c>
      <c r="F1353" s="435" t="s">
        <v>4078</v>
      </c>
    </row>
    <row r="1354" spans="1:6" ht="13.5">
      <c r="A1354" s="435" t="s">
        <v>6721</v>
      </c>
      <c r="B1354" s="435" t="s">
        <v>6722</v>
      </c>
      <c r="C1354" s="435" t="s">
        <v>5386</v>
      </c>
      <c r="D1354" s="435" t="s">
        <v>4076</v>
      </c>
      <c r="E1354" s="435" t="s">
        <v>4077</v>
      </c>
      <c r="F1354" s="435" t="s">
        <v>4078</v>
      </c>
    </row>
    <row r="1355" spans="1:6" ht="13.5">
      <c r="A1355" s="435" t="s">
        <v>6723</v>
      </c>
      <c r="B1355" s="435" t="s">
        <v>6724</v>
      </c>
      <c r="C1355" s="435" t="s">
        <v>5386</v>
      </c>
      <c r="D1355" s="435" t="s">
        <v>4076</v>
      </c>
      <c r="E1355" s="435" t="s">
        <v>4077</v>
      </c>
      <c r="F1355" s="435" t="s">
        <v>4078</v>
      </c>
    </row>
    <row r="1356" spans="1:6" ht="13.5">
      <c r="A1356" s="435" t="s">
        <v>6725</v>
      </c>
      <c r="B1356" s="435" t="s">
        <v>6726</v>
      </c>
      <c r="C1356" s="435" t="s">
        <v>5386</v>
      </c>
      <c r="D1356" s="435" t="s">
        <v>4076</v>
      </c>
      <c r="E1356" s="435" t="s">
        <v>4077</v>
      </c>
      <c r="F1356" s="435" t="s">
        <v>4078</v>
      </c>
    </row>
    <row r="1357" spans="1:6" ht="13.5">
      <c r="A1357" s="435" t="s">
        <v>6727</v>
      </c>
      <c r="B1357" s="435" t="s">
        <v>6728</v>
      </c>
      <c r="C1357" s="435" t="s">
        <v>5386</v>
      </c>
      <c r="D1357" s="435" t="s">
        <v>4076</v>
      </c>
      <c r="E1357" s="435" t="s">
        <v>4077</v>
      </c>
      <c r="F1357" s="435" t="s">
        <v>4078</v>
      </c>
    </row>
    <row r="1358" spans="1:6" ht="13.5">
      <c r="A1358" s="435" t="s">
        <v>6729</v>
      </c>
      <c r="B1358" s="435" t="s">
        <v>6730</v>
      </c>
      <c r="C1358" s="435" t="s">
        <v>5386</v>
      </c>
      <c r="D1358" s="435" t="s">
        <v>4076</v>
      </c>
      <c r="E1358" s="435" t="s">
        <v>4077</v>
      </c>
      <c r="F1358" s="435" t="s">
        <v>4078</v>
      </c>
    </row>
    <row r="1359" spans="1:6" ht="13.5">
      <c r="A1359" s="435" t="s">
        <v>6731</v>
      </c>
      <c r="B1359" s="435" t="s">
        <v>6732</v>
      </c>
      <c r="C1359" s="435" t="s">
        <v>5386</v>
      </c>
      <c r="D1359" s="435" t="s">
        <v>4161</v>
      </c>
      <c r="E1359" s="435" t="s">
        <v>4077</v>
      </c>
      <c r="F1359" s="435" t="s">
        <v>4078</v>
      </c>
    </row>
    <row r="1360" spans="1:6" ht="13.5">
      <c r="A1360" s="435" t="s">
        <v>6733</v>
      </c>
      <c r="B1360" s="435" t="s">
        <v>6734</v>
      </c>
      <c r="C1360" s="435" t="s">
        <v>5386</v>
      </c>
      <c r="D1360" s="435" t="s">
        <v>4076</v>
      </c>
      <c r="E1360" s="435" t="s">
        <v>4077</v>
      </c>
      <c r="F1360" s="435" t="s">
        <v>4078</v>
      </c>
    </row>
    <row r="1361" spans="1:6" ht="13.5">
      <c r="A1361" s="435" t="s">
        <v>6735</v>
      </c>
      <c r="B1361" s="435" t="s">
        <v>6736</v>
      </c>
      <c r="C1361" s="435" t="s">
        <v>5386</v>
      </c>
      <c r="D1361" s="435" t="s">
        <v>4076</v>
      </c>
      <c r="E1361" s="435" t="s">
        <v>4077</v>
      </c>
      <c r="F1361" s="435" t="s">
        <v>4078</v>
      </c>
    </row>
    <row r="1362" spans="1:6" ht="13.5">
      <c r="A1362" s="435" t="s">
        <v>6737</v>
      </c>
      <c r="B1362" s="435" t="s">
        <v>6738</v>
      </c>
      <c r="C1362" s="435" t="s">
        <v>5386</v>
      </c>
      <c r="D1362" s="435" t="s">
        <v>4161</v>
      </c>
      <c r="E1362" s="435" t="s">
        <v>4077</v>
      </c>
      <c r="F1362" s="435" t="s">
        <v>4078</v>
      </c>
    </row>
    <row r="1363" spans="1:6" ht="13.5">
      <c r="A1363" s="435" t="s">
        <v>6739</v>
      </c>
      <c r="B1363" s="435" t="s">
        <v>6740</v>
      </c>
      <c r="C1363" s="435" t="s">
        <v>5386</v>
      </c>
      <c r="D1363" s="435" t="s">
        <v>4076</v>
      </c>
      <c r="E1363" s="435" t="s">
        <v>4077</v>
      </c>
      <c r="F1363" s="435" t="s">
        <v>4078</v>
      </c>
    </row>
    <row r="1364" spans="1:6" ht="13.5">
      <c r="A1364" s="435" t="s">
        <v>6741</v>
      </c>
      <c r="B1364" s="435" t="s">
        <v>6742</v>
      </c>
      <c r="C1364" s="435" t="s">
        <v>5386</v>
      </c>
      <c r="D1364" s="435" t="s">
        <v>4076</v>
      </c>
      <c r="E1364" s="435" t="s">
        <v>4077</v>
      </c>
      <c r="F1364" s="435" t="s">
        <v>4078</v>
      </c>
    </row>
    <row r="1365" spans="1:6" ht="13.5">
      <c r="A1365" s="435" t="s">
        <v>6743</v>
      </c>
      <c r="B1365" s="435" t="s">
        <v>6744</v>
      </c>
      <c r="C1365" s="435" t="s">
        <v>5386</v>
      </c>
      <c r="D1365" s="435" t="s">
        <v>4076</v>
      </c>
      <c r="E1365" s="435" t="s">
        <v>4077</v>
      </c>
      <c r="F1365" s="435" t="s">
        <v>4078</v>
      </c>
    </row>
    <row r="1366" spans="1:6" ht="13.5">
      <c r="A1366" s="435" t="s">
        <v>6745</v>
      </c>
      <c r="B1366" s="435" t="s">
        <v>6746</v>
      </c>
      <c r="C1366" s="435" t="s">
        <v>5386</v>
      </c>
      <c r="D1366" s="435" t="s">
        <v>4076</v>
      </c>
      <c r="E1366" s="435" t="s">
        <v>4077</v>
      </c>
      <c r="F1366" s="435" t="s">
        <v>4078</v>
      </c>
    </row>
    <row r="1367" spans="1:6" ht="13.5">
      <c r="A1367" s="435" t="s">
        <v>6747</v>
      </c>
      <c r="B1367" s="435" t="s">
        <v>6748</v>
      </c>
      <c r="C1367" s="435" t="s">
        <v>5386</v>
      </c>
      <c r="D1367" s="435" t="s">
        <v>4076</v>
      </c>
      <c r="E1367" s="435" t="s">
        <v>4077</v>
      </c>
      <c r="F1367" s="435" t="s">
        <v>4078</v>
      </c>
    </row>
    <row r="1368" spans="1:6" ht="13.5">
      <c r="A1368" s="435" t="s">
        <v>6749</v>
      </c>
      <c r="B1368" s="435" t="s">
        <v>6750</v>
      </c>
      <c r="C1368" s="435" t="s">
        <v>5386</v>
      </c>
      <c r="D1368" s="435" t="s">
        <v>4076</v>
      </c>
      <c r="E1368" s="435" t="s">
        <v>4077</v>
      </c>
      <c r="F1368" s="435" t="s">
        <v>4078</v>
      </c>
    </row>
    <row r="1369" spans="1:6" ht="13.5">
      <c r="A1369" s="435" t="s">
        <v>6751</v>
      </c>
      <c r="B1369" s="435" t="s">
        <v>6752</v>
      </c>
      <c r="C1369" s="435" t="s">
        <v>5386</v>
      </c>
      <c r="D1369" s="435" t="s">
        <v>4076</v>
      </c>
      <c r="E1369" s="435" t="s">
        <v>4077</v>
      </c>
      <c r="F1369" s="435" t="s">
        <v>4078</v>
      </c>
    </row>
    <row r="1370" spans="1:6" ht="13.5">
      <c r="A1370" s="435" t="s">
        <v>6753</v>
      </c>
      <c r="B1370" s="435" t="s">
        <v>6754</v>
      </c>
      <c r="C1370" s="435" t="s">
        <v>5386</v>
      </c>
      <c r="D1370" s="435" t="s">
        <v>4076</v>
      </c>
      <c r="E1370" s="435" t="s">
        <v>4077</v>
      </c>
      <c r="F1370" s="435" t="s">
        <v>4078</v>
      </c>
    </row>
    <row r="1371" spans="1:6" ht="13.5">
      <c r="A1371" s="435" t="s">
        <v>6755</v>
      </c>
      <c r="B1371" s="435" t="s">
        <v>6756</v>
      </c>
      <c r="C1371" s="435" t="s">
        <v>5386</v>
      </c>
      <c r="D1371" s="435" t="s">
        <v>4076</v>
      </c>
      <c r="E1371" s="435" t="s">
        <v>4077</v>
      </c>
      <c r="F1371" s="435" t="s">
        <v>4078</v>
      </c>
    </row>
    <row r="1372" spans="1:6" ht="13.5">
      <c r="A1372" s="435" t="s">
        <v>6757</v>
      </c>
      <c r="B1372" s="435" t="s">
        <v>6758</v>
      </c>
      <c r="C1372" s="435" t="s">
        <v>5386</v>
      </c>
      <c r="D1372" s="435" t="s">
        <v>4076</v>
      </c>
      <c r="E1372" s="435" t="s">
        <v>4077</v>
      </c>
      <c r="F1372" s="435" t="s">
        <v>4078</v>
      </c>
    </row>
    <row r="1373" spans="1:6" ht="13.5">
      <c r="A1373" s="435" t="s">
        <v>6759</v>
      </c>
      <c r="B1373" s="435" t="s">
        <v>6760</v>
      </c>
      <c r="C1373" s="435" t="s">
        <v>5386</v>
      </c>
      <c r="D1373" s="435" t="s">
        <v>4076</v>
      </c>
      <c r="E1373" s="435" t="s">
        <v>4077</v>
      </c>
      <c r="F1373" s="435" t="s">
        <v>4078</v>
      </c>
    </row>
    <row r="1374" spans="1:6" ht="13.5">
      <c r="A1374" s="435" t="s">
        <v>6761</v>
      </c>
      <c r="B1374" s="435" t="s">
        <v>6762</v>
      </c>
      <c r="C1374" s="435" t="s">
        <v>5386</v>
      </c>
      <c r="D1374" s="435" t="s">
        <v>4076</v>
      </c>
      <c r="E1374" s="435" t="s">
        <v>4077</v>
      </c>
      <c r="F1374" s="435" t="s">
        <v>4078</v>
      </c>
    </row>
    <row r="1375" spans="1:6" ht="13.5">
      <c r="A1375" s="435" t="s">
        <v>6763</v>
      </c>
      <c r="B1375" s="435" t="s">
        <v>6764</v>
      </c>
      <c r="C1375" s="435" t="s">
        <v>5386</v>
      </c>
      <c r="D1375" s="435" t="s">
        <v>4076</v>
      </c>
      <c r="E1375" s="435" t="s">
        <v>4077</v>
      </c>
      <c r="F1375" s="435" t="s">
        <v>4078</v>
      </c>
    </row>
    <row r="1376" spans="1:6" ht="13.5">
      <c r="A1376" s="435" t="s">
        <v>6765</v>
      </c>
      <c r="B1376" s="435" t="s">
        <v>6766</v>
      </c>
      <c r="C1376" s="435" t="s">
        <v>5386</v>
      </c>
      <c r="D1376" s="435" t="s">
        <v>4076</v>
      </c>
      <c r="E1376" s="435" t="s">
        <v>4077</v>
      </c>
      <c r="F1376" s="435" t="s">
        <v>4078</v>
      </c>
    </row>
    <row r="1377" spans="1:6" ht="13.5">
      <c r="A1377" s="435" t="s">
        <v>6767</v>
      </c>
      <c r="B1377" s="435" t="s">
        <v>6768</v>
      </c>
      <c r="C1377" s="435" t="s">
        <v>5386</v>
      </c>
      <c r="D1377" s="435" t="s">
        <v>4076</v>
      </c>
      <c r="E1377" s="435" t="s">
        <v>4077</v>
      </c>
      <c r="F1377" s="435" t="s">
        <v>4078</v>
      </c>
    </row>
    <row r="1378" spans="1:6" ht="13.5">
      <c r="A1378" s="435" t="s">
        <v>6769</v>
      </c>
      <c r="B1378" s="435" t="s">
        <v>6770</v>
      </c>
      <c r="C1378" s="435" t="s">
        <v>5386</v>
      </c>
      <c r="D1378" s="435" t="s">
        <v>4076</v>
      </c>
      <c r="E1378" s="435" t="s">
        <v>4077</v>
      </c>
      <c r="F1378" s="435" t="s">
        <v>4078</v>
      </c>
    </row>
    <row r="1379" spans="1:6" ht="13.5">
      <c r="A1379" s="435" t="s">
        <v>6771</v>
      </c>
      <c r="B1379" s="435" t="s">
        <v>6772</v>
      </c>
      <c r="C1379" s="435" t="s">
        <v>5386</v>
      </c>
      <c r="D1379" s="435" t="s">
        <v>4076</v>
      </c>
      <c r="E1379" s="435" t="s">
        <v>4077</v>
      </c>
      <c r="F1379" s="435" t="s">
        <v>4078</v>
      </c>
    </row>
    <row r="1380" spans="1:6" ht="13.5">
      <c r="A1380" s="435" t="s">
        <v>6773</v>
      </c>
      <c r="B1380" s="435" t="s">
        <v>6774</v>
      </c>
      <c r="C1380" s="435" t="s">
        <v>5386</v>
      </c>
      <c r="D1380" s="435" t="s">
        <v>4076</v>
      </c>
      <c r="E1380" s="435" t="s">
        <v>4077</v>
      </c>
      <c r="F1380" s="435" t="s">
        <v>4078</v>
      </c>
    </row>
    <row r="1381" spans="1:6" ht="13.5">
      <c r="A1381" s="435" t="s">
        <v>6775</v>
      </c>
      <c r="B1381" s="435" t="s">
        <v>6776</v>
      </c>
      <c r="C1381" s="435" t="s">
        <v>5386</v>
      </c>
      <c r="D1381" s="435" t="s">
        <v>4076</v>
      </c>
      <c r="E1381" s="435" t="s">
        <v>4077</v>
      </c>
      <c r="F1381" s="435" t="s">
        <v>4078</v>
      </c>
    </row>
    <row r="1382" spans="1:6" ht="13.5">
      <c r="A1382" s="435" t="s">
        <v>6777</v>
      </c>
      <c r="B1382" s="435" t="s">
        <v>6778</v>
      </c>
      <c r="C1382" s="435" t="s">
        <v>5386</v>
      </c>
      <c r="D1382" s="435" t="s">
        <v>4076</v>
      </c>
      <c r="E1382" s="435" t="s">
        <v>4077</v>
      </c>
      <c r="F1382" s="435" t="s">
        <v>4078</v>
      </c>
    </row>
    <row r="1383" spans="1:6" ht="13.5">
      <c r="A1383" s="435" t="s">
        <v>6779</v>
      </c>
      <c r="B1383" s="435" t="s">
        <v>6780</v>
      </c>
      <c r="C1383" s="435" t="s">
        <v>5386</v>
      </c>
      <c r="D1383" s="435" t="s">
        <v>4076</v>
      </c>
      <c r="E1383" s="435" t="s">
        <v>4077</v>
      </c>
      <c r="F1383" s="435" t="s">
        <v>4078</v>
      </c>
    </row>
    <row r="1384" spans="1:6" ht="13.5">
      <c r="A1384" s="435" t="s">
        <v>6781</v>
      </c>
      <c r="B1384" s="435" t="s">
        <v>6782</v>
      </c>
      <c r="C1384" s="435" t="s">
        <v>5386</v>
      </c>
      <c r="D1384" s="435" t="s">
        <v>4076</v>
      </c>
      <c r="E1384" s="435" t="s">
        <v>4077</v>
      </c>
      <c r="F1384" s="435" t="s">
        <v>4078</v>
      </c>
    </row>
    <row r="1385" spans="1:6" ht="13.5">
      <c r="A1385" s="435" t="s">
        <v>6783</v>
      </c>
      <c r="B1385" s="435" t="s">
        <v>6784</v>
      </c>
      <c r="C1385" s="435" t="s">
        <v>5386</v>
      </c>
      <c r="D1385" s="435" t="s">
        <v>4076</v>
      </c>
      <c r="E1385" s="435" t="s">
        <v>4077</v>
      </c>
      <c r="F1385" s="435" t="s">
        <v>4078</v>
      </c>
    </row>
    <row r="1386" spans="1:6" ht="13.5">
      <c r="A1386" s="435" t="s">
        <v>6785</v>
      </c>
      <c r="B1386" s="435" t="s">
        <v>6786</v>
      </c>
      <c r="C1386" s="435" t="s">
        <v>5386</v>
      </c>
      <c r="D1386" s="435" t="s">
        <v>4076</v>
      </c>
      <c r="E1386" s="435" t="s">
        <v>4077</v>
      </c>
      <c r="F1386" s="435" t="s">
        <v>4078</v>
      </c>
    </row>
    <row r="1387" spans="1:6" ht="13.5">
      <c r="A1387" s="435" t="s">
        <v>6787</v>
      </c>
      <c r="B1387" s="435" t="s">
        <v>6788</v>
      </c>
      <c r="C1387" s="435" t="s">
        <v>5386</v>
      </c>
      <c r="D1387" s="435" t="s">
        <v>4076</v>
      </c>
      <c r="E1387" s="435" t="s">
        <v>4077</v>
      </c>
      <c r="F1387" s="435" t="s">
        <v>4078</v>
      </c>
    </row>
    <row r="1388" spans="1:6" ht="13.5">
      <c r="A1388" s="435" t="s">
        <v>6789</v>
      </c>
      <c r="B1388" s="435" t="s">
        <v>6790</v>
      </c>
      <c r="C1388" s="435" t="s">
        <v>5386</v>
      </c>
      <c r="D1388" s="435" t="s">
        <v>4076</v>
      </c>
      <c r="E1388" s="435" t="s">
        <v>4077</v>
      </c>
      <c r="F1388" s="435" t="s">
        <v>4078</v>
      </c>
    </row>
    <row r="1389" spans="1:6" ht="13.5">
      <c r="A1389" s="435" t="s">
        <v>6791</v>
      </c>
      <c r="B1389" s="435" t="s">
        <v>6792</v>
      </c>
      <c r="C1389" s="435" t="s">
        <v>5386</v>
      </c>
      <c r="D1389" s="435" t="s">
        <v>4076</v>
      </c>
      <c r="E1389" s="435" t="s">
        <v>4077</v>
      </c>
      <c r="F1389" s="435" t="s">
        <v>4078</v>
      </c>
    </row>
    <row r="1390" spans="1:6" ht="13.5">
      <c r="A1390" s="435" t="s">
        <v>6793</v>
      </c>
      <c r="B1390" s="435" t="s">
        <v>6794</v>
      </c>
      <c r="C1390" s="435" t="s">
        <v>5386</v>
      </c>
      <c r="D1390" s="435" t="s">
        <v>4161</v>
      </c>
      <c r="E1390" s="435" t="s">
        <v>4077</v>
      </c>
      <c r="F1390" s="435" t="s">
        <v>4078</v>
      </c>
    </row>
    <row r="1391" spans="1:6" ht="13.5">
      <c r="A1391" s="435" t="s">
        <v>6795</v>
      </c>
      <c r="B1391" s="435" t="s">
        <v>6796</v>
      </c>
      <c r="C1391" s="435" t="s">
        <v>5386</v>
      </c>
      <c r="D1391" s="435" t="s">
        <v>4076</v>
      </c>
      <c r="E1391" s="435" t="s">
        <v>4077</v>
      </c>
      <c r="F1391" s="435" t="s">
        <v>4078</v>
      </c>
    </row>
    <row r="1392" spans="1:6" ht="13.5">
      <c r="A1392" s="435" t="s">
        <v>6797</v>
      </c>
      <c r="B1392" s="435" t="s">
        <v>6798</v>
      </c>
      <c r="C1392" s="435" t="s">
        <v>5386</v>
      </c>
      <c r="D1392" s="435" t="s">
        <v>4076</v>
      </c>
      <c r="E1392" s="435" t="s">
        <v>4077</v>
      </c>
      <c r="F1392" s="435" t="s">
        <v>4078</v>
      </c>
    </row>
    <row r="1393" spans="1:6" ht="13.5">
      <c r="A1393" s="435" t="s">
        <v>6799</v>
      </c>
      <c r="B1393" s="435" t="s">
        <v>6800</v>
      </c>
      <c r="C1393" s="435" t="s">
        <v>5386</v>
      </c>
      <c r="D1393" s="435" t="s">
        <v>4076</v>
      </c>
      <c r="E1393" s="435" t="s">
        <v>4077</v>
      </c>
      <c r="F1393" s="435" t="s">
        <v>4078</v>
      </c>
    </row>
    <row r="1394" spans="1:6" ht="13.5">
      <c r="A1394" s="435" t="s">
        <v>6801</v>
      </c>
      <c r="B1394" s="435" t="s">
        <v>6802</v>
      </c>
      <c r="C1394" s="435" t="s">
        <v>5386</v>
      </c>
      <c r="D1394" s="435" t="s">
        <v>4076</v>
      </c>
      <c r="E1394" s="435" t="s">
        <v>4077</v>
      </c>
      <c r="F1394" s="435" t="s">
        <v>4078</v>
      </c>
    </row>
    <row r="1395" spans="1:6" ht="13.5">
      <c r="A1395" s="435" t="s">
        <v>6803</v>
      </c>
      <c r="B1395" s="435" t="s">
        <v>6804</v>
      </c>
      <c r="C1395" s="435" t="s">
        <v>5386</v>
      </c>
      <c r="D1395" s="435" t="s">
        <v>4076</v>
      </c>
      <c r="E1395" s="435" t="s">
        <v>4077</v>
      </c>
      <c r="F1395" s="435" t="s">
        <v>4078</v>
      </c>
    </row>
    <row r="1396" spans="1:6" ht="13.5">
      <c r="A1396" s="435" t="s">
        <v>6805</v>
      </c>
      <c r="B1396" s="435" t="s">
        <v>6806</v>
      </c>
      <c r="C1396" s="435" t="s">
        <v>5386</v>
      </c>
      <c r="D1396" s="435" t="s">
        <v>4076</v>
      </c>
      <c r="E1396" s="435" t="s">
        <v>4077</v>
      </c>
      <c r="F1396" s="435" t="s">
        <v>4078</v>
      </c>
    </row>
    <row r="1397" spans="1:6" ht="13.5">
      <c r="A1397" s="435" t="s">
        <v>6807</v>
      </c>
      <c r="B1397" s="435" t="s">
        <v>6808</v>
      </c>
      <c r="C1397" s="435" t="s">
        <v>5386</v>
      </c>
      <c r="D1397" s="435" t="s">
        <v>4076</v>
      </c>
      <c r="E1397" s="435" t="s">
        <v>4077</v>
      </c>
      <c r="F1397" s="435" t="s">
        <v>4078</v>
      </c>
    </row>
    <row r="1398" spans="1:6" ht="13.5">
      <c r="A1398" s="435" t="s">
        <v>6809</v>
      </c>
      <c r="B1398" s="435" t="s">
        <v>6810</v>
      </c>
      <c r="C1398" s="435" t="s">
        <v>5386</v>
      </c>
      <c r="D1398" s="435" t="s">
        <v>4076</v>
      </c>
      <c r="E1398" s="435" t="s">
        <v>4077</v>
      </c>
      <c r="F1398" s="435" t="s">
        <v>4078</v>
      </c>
    </row>
    <row r="1399" spans="1:6" ht="13.5">
      <c r="A1399" s="435" t="s">
        <v>6811</v>
      </c>
      <c r="B1399" s="435" t="s">
        <v>6812</v>
      </c>
      <c r="C1399" s="435" t="s">
        <v>5386</v>
      </c>
      <c r="D1399" s="435" t="s">
        <v>4076</v>
      </c>
      <c r="E1399" s="435" t="s">
        <v>4077</v>
      </c>
      <c r="F1399" s="435" t="s">
        <v>4078</v>
      </c>
    </row>
    <row r="1400" spans="1:6" ht="13.5">
      <c r="A1400" s="435" t="s">
        <v>6813</v>
      </c>
      <c r="B1400" s="435" t="s">
        <v>6814</v>
      </c>
      <c r="C1400" s="435" t="s">
        <v>5386</v>
      </c>
      <c r="D1400" s="435" t="s">
        <v>4076</v>
      </c>
      <c r="E1400" s="435" t="s">
        <v>4077</v>
      </c>
      <c r="F1400" s="435" t="s">
        <v>4078</v>
      </c>
    </row>
    <row r="1401" spans="1:6" ht="13.5">
      <c r="A1401" s="435" t="s">
        <v>6815</v>
      </c>
      <c r="B1401" s="435" t="s">
        <v>6816</v>
      </c>
      <c r="C1401" s="435" t="s">
        <v>5386</v>
      </c>
      <c r="D1401" s="435" t="s">
        <v>4076</v>
      </c>
      <c r="E1401" s="435" t="s">
        <v>4077</v>
      </c>
      <c r="F1401" s="435" t="s">
        <v>4078</v>
      </c>
    </row>
    <row r="1402" spans="1:6" ht="13.5">
      <c r="A1402" s="435" t="s">
        <v>6817</v>
      </c>
      <c r="B1402" s="435" t="s">
        <v>6818</v>
      </c>
      <c r="C1402" s="435" t="s">
        <v>5386</v>
      </c>
      <c r="D1402" s="435" t="s">
        <v>4076</v>
      </c>
      <c r="E1402" s="435" t="s">
        <v>4077</v>
      </c>
      <c r="F1402" s="435" t="s">
        <v>4078</v>
      </c>
    </row>
    <row r="1403" spans="1:6" ht="13.5">
      <c r="A1403" s="435" t="s">
        <v>6819</v>
      </c>
      <c r="B1403" s="435" t="s">
        <v>6820</v>
      </c>
      <c r="C1403" s="435" t="s">
        <v>5386</v>
      </c>
      <c r="D1403" s="435" t="s">
        <v>4076</v>
      </c>
      <c r="E1403" s="435" t="s">
        <v>4077</v>
      </c>
      <c r="F1403" s="435" t="s">
        <v>4078</v>
      </c>
    </row>
    <row r="1404" spans="1:6" ht="13.5">
      <c r="A1404" s="435" t="s">
        <v>6821</v>
      </c>
      <c r="B1404" s="435" t="s">
        <v>6822</v>
      </c>
      <c r="C1404" s="435" t="s">
        <v>5386</v>
      </c>
      <c r="D1404" s="435" t="s">
        <v>4076</v>
      </c>
      <c r="E1404" s="435" t="s">
        <v>4077</v>
      </c>
      <c r="F1404" s="435" t="s">
        <v>4078</v>
      </c>
    </row>
    <row r="1405" spans="1:6" ht="13.5">
      <c r="A1405" s="435" t="s">
        <v>6823</v>
      </c>
      <c r="B1405" s="435" t="s">
        <v>6824</v>
      </c>
      <c r="C1405" s="435" t="s">
        <v>5386</v>
      </c>
      <c r="D1405" s="435" t="s">
        <v>4076</v>
      </c>
      <c r="E1405" s="435" t="s">
        <v>4077</v>
      </c>
      <c r="F1405" s="435" t="s">
        <v>4078</v>
      </c>
    </row>
    <row r="1406" spans="1:6" ht="13.5">
      <c r="A1406" s="435" t="s">
        <v>6825</v>
      </c>
      <c r="B1406" s="435" t="s">
        <v>6826</v>
      </c>
      <c r="C1406" s="435" t="s">
        <v>5386</v>
      </c>
      <c r="D1406" s="435" t="s">
        <v>4076</v>
      </c>
      <c r="E1406" s="435" t="s">
        <v>4077</v>
      </c>
      <c r="F1406" s="435" t="s">
        <v>4078</v>
      </c>
    </row>
    <row r="1407" spans="1:6" ht="13.5">
      <c r="A1407" s="435" t="s">
        <v>6827</v>
      </c>
      <c r="B1407" s="435" t="s">
        <v>6828</v>
      </c>
      <c r="C1407" s="435" t="s">
        <v>5386</v>
      </c>
      <c r="D1407" s="435" t="s">
        <v>4076</v>
      </c>
      <c r="E1407" s="435" t="s">
        <v>4077</v>
      </c>
      <c r="F1407" s="435" t="s">
        <v>4078</v>
      </c>
    </row>
    <row r="1408" spans="1:6" ht="13.5">
      <c r="A1408" s="435" t="s">
        <v>6829</v>
      </c>
      <c r="B1408" s="435" t="s">
        <v>6830</v>
      </c>
      <c r="C1408" s="435" t="s">
        <v>5386</v>
      </c>
      <c r="D1408" s="435" t="s">
        <v>4076</v>
      </c>
      <c r="E1408" s="435" t="s">
        <v>4077</v>
      </c>
      <c r="F1408" s="435" t="s">
        <v>4078</v>
      </c>
    </row>
    <row r="1409" spans="1:6" ht="13.5">
      <c r="A1409" s="435" t="s">
        <v>6831</v>
      </c>
      <c r="B1409" s="435" t="s">
        <v>6832</v>
      </c>
      <c r="C1409" s="435" t="s">
        <v>5386</v>
      </c>
      <c r="D1409" s="435" t="s">
        <v>4076</v>
      </c>
      <c r="E1409" s="435" t="s">
        <v>4077</v>
      </c>
      <c r="F1409" s="435" t="s">
        <v>4078</v>
      </c>
    </row>
    <row r="1410" spans="1:6" ht="13.5">
      <c r="A1410" s="435" t="s">
        <v>6833</v>
      </c>
      <c r="B1410" s="435" t="s">
        <v>6834</v>
      </c>
      <c r="C1410" s="435" t="s">
        <v>5386</v>
      </c>
      <c r="D1410" s="435" t="s">
        <v>4076</v>
      </c>
      <c r="E1410" s="435" t="s">
        <v>4077</v>
      </c>
      <c r="F1410" s="435" t="s">
        <v>4078</v>
      </c>
    </row>
    <row r="1411" spans="1:6" ht="13.5">
      <c r="A1411" s="435" t="s">
        <v>6835</v>
      </c>
      <c r="B1411" s="435" t="s">
        <v>6836</v>
      </c>
      <c r="C1411" s="435" t="s">
        <v>5386</v>
      </c>
      <c r="D1411" s="435" t="s">
        <v>4076</v>
      </c>
      <c r="E1411" s="435" t="s">
        <v>4077</v>
      </c>
      <c r="F1411" s="435" t="s">
        <v>4078</v>
      </c>
    </row>
    <row r="1412" spans="1:6" ht="13.5">
      <c r="A1412" s="435" t="s">
        <v>6837</v>
      </c>
      <c r="B1412" s="435" t="s">
        <v>6838</v>
      </c>
      <c r="C1412" s="435" t="s">
        <v>5386</v>
      </c>
      <c r="D1412" s="435" t="s">
        <v>4076</v>
      </c>
      <c r="E1412" s="435" t="s">
        <v>4077</v>
      </c>
      <c r="F1412" s="435" t="s">
        <v>4078</v>
      </c>
    </row>
    <row r="1413" spans="1:6" ht="13.5">
      <c r="A1413" s="435" t="s">
        <v>6839</v>
      </c>
      <c r="B1413" s="435" t="s">
        <v>6840</v>
      </c>
      <c r="C1413" s="435" t="s">
        <v>5386</v>
      </c>
      <c r="D1413" s="435" t="s">
        <v>4076</v>
      </c>
      <c r="E1413" s="435" t="s">
        <v>4077</v>
      </c>
      <c r="F1413" s="435" t="s">
        <v>4078</v>
      </c>
    </row>
    <row r="1414" spans="1:6" ht="13.5">
      <c r="A1414" s="435" t="s">
        <v>6841</v>
      </c>
      <c r="B1414" s="435" t="s">
        <v>6842</v>
      </c>
      <c r="C1414" s="435" t="s">
        <v>5386</v>
      </c>
      <c r="D1414" s="435" t="s">
        <v>4076</v>
      </c>
      <c r="E1414" s="435" t="s">
        <v>4077</v>
      </c>
      <c r="F1414" s="435" t="s">
        <v>4078</v>
      </c>
    </row>
    <row r="1415" spans="1:6" ht="13.5">
      <c r="A1415" s="435" t="s">
        <v>6843</v>
      </c>
      <c r="B1415" s="435" t="s">
        <v>6844</v>
      </c>
      <c r="C1415" s="435" t="s">
        <v>5386</v>
      </c>
      <c r="D1415" s="435" t="s">
        <v>4076</v>
      </c>
      <c r="E1415" s="435" t="s">
        <v>4077</v>
      </c>
      <c r="F1415" s="435" t="s">
        <v>4078</v>
      </c>
    </row>
    <row r="1416" spans="1:6" ht="13.5">
      <c r="A1416" s="435" t="s">
        <v>6845</v>
      </c>
      <c r="B1416" s="435" t="s">
        <v>6846</v>
      </c>
      <c r="C1416" s="435" t="s">
        <v>5386</v>
      </c>
      <c r="D1416" s="435" t="s">
        <v>4076</v>
      </c>
      <c r="E1416" s="435" t="s">
        <v>4077</v>
      </c>
      <c r="F1416" s="435" t="s">
        <v>4078</v>
      </c>
    </row>
    <row r="1417" spans="1:6" ht="13.5">
      <c r="A1417" s="435" t="s">
        <v>6847</v>
      </c>
      <c r="B1417" s="435" t="s">
        <v>6848</v>
      </c>
      <c r="C1417" s="435" t="s">
        <v>5386</v>
      </c>
      <c r="D1417" s="435" t="s">
        <v>4076</v>
      </c>
      <c r="E1417" s="435" t="s">
        <v>4077</v>
      </c>
      <c r="F1417" s="435" t="s">
        <v>4078</v>
      </c>
    </row>
    <row r="1418" spans="1:6" ht="13.5">
      <c r="A1418" s="435" t="s">
        <v>6849</v>
      </c>
      <c r="B1418" s="435" t="s">
        <v>6850</v>
      </c>
      <c r="C1418" s="435" t="s">
        <v>5386</v>
      </c>
      <c r="D1418" s="435" t="s">
        <v>4076</v>
      </c>
      <c r="E1418" s="435" t="s">
        <v>4077</v>
      </c>
      <c r="F1418" s="435" t="s">
        <v>4078</v>
      </c>
    </row>
    <row r="1419" spans="1:6" ht="13.5">
      <c r="A1419" s="435" t="s">
        <v>6851</v>
      </c>
      <c r="B1419" s="435" t="s">
        <v>6852</v>
      </c>
      <c r="C1419" s="435" t="s">
        <v>5386</v>
      </c>
      <c r="D1419" s="435" t="s">
        <v>4076</v>
      </c>
      <c r="E1419" s="435" t="s">
        <v>4077</v>
      </c>
      <c r="F1419" s="435" t="s">
        <v>4078</v>
      </c>
    </row>
    <row r="1420" spans="1:6" ht="13.5">
      <c r="A1420" s="435" t="s">
        <v>6853</v>
      </c>
      <c r="B1420" s="435" t="s">
        <v>6854</v>
      </c>
      <c r="C1420" s="435" t="s">
        <v>5386</v>
      </c>
      <c r="D1420" s="435" t="s">
        <v>4076</v>
      </c>
      <c r="E1420" s="435" t="s">
        <v>4077</v>
      </c>
      <c r="F1420" s="435" t="s">
        <v>4078</v>
      </c>
    </row>
    <row r="1421" spans="1:6" ht="13.5">
      <c r="A1421" s="435" t="s">
        <v>6855</v>
      </c>
      <c r="B1421" s="435" t="s">
        <v>6856</v>
      </c>
      <c r="C1421" s="435" t="s">
        <v>5386</v>
      </c>
      <c r="D1421" s="435" t="s">
        <v>4161</v>
      </c>
      <c r="E1421" s="435" t="s">
        <v>4077</v>
      </c>
      <c r="F1421" s="435" t="s">
        <v>4078</v>
      </c>
    </row>
    <row r="1422" spans="1:6" ht="13.5">
      <c r="A1422" s="435" t="s">
        <v>6857</v>
      </c>
      <c r="B1422" s="435" t="s">
        <v>6858</v>
      </c>
      <c r="C1422" s="435" t="s">
        <v>5386</v>
      </c>
      <c r="D1422" s="435" t="s">
        <v>4161</v>
      </c>
      <c r="E1422" s="435" t="s">
        <v>4077</v>
      </c>
      <c r="F1422" s="435" t="s">
        <v>4078</v>
      </c>
    </row>
    <row r="1423" spans="1:6" ht="13.5">
      <c r="A1423" s="435" t="s">
        <v>6859</v>
      </c>
      <c r="B1423" s="435" t="s">
        <v>6860</v>
      </c>
      <c r="C1423" s="435" t="s">
        <v>5386</v>
      </c>
      <c r="D1423" s="435" t="s">
        <v>4076</v>
      </c>
      <c r="E1423" s="435" t="s">
        <v>4077</v>
      </c>
      <c r="F1423" s="435" t="s">
        <v>4078</v>
      </c>
    </row>
    <row r="1424" spans="1:6" ht="13.5">
      <c r="A1424" s="435" t="s">
        <v>6861</v>
      </c>
      <c r="B1424" s="435" t="s">
        <v>6862</v>
      </c>
      <c r="C1424" s="435" t="s">
        <v>5386</v>
      </c>
      <c r="D1424" s="435" t="s">
        <v>4076</v>
      </c>
      <c r="E1424" s="435" t="s">
        <v>4077</v>
      </c>
      <c r="F1424" s="435" t="s">
        <v>4078</v>
      </c>
    </row>
    <row r="1425" spans="1:6" ht="13.5">
      <c r="A1425" s="435" t="s">
        <v>6863</v>
      </c>
      <c r="B1425" s="435" t="s">
        <v>6864</v>
      </c>
      <c r="C1425" s="435" t="s">
        <v>5386</v>
      </c>
      <c r="D1425" s="435" t="s">
        <v>4076</v>
      </c>
      <c r="E1425" s="435" t="s">
        <v>4077</v>
      </c>
      <c r="F1425" s="435" t="s">
        <v>4078</v>
      </c>
    </row>
    <row r="1426" spans="1:6" ht="13.5">
      <c r="A1426" s="435" t="s">
        <v>6865</v>
      </c>
      <c r="B1426" s="435" t="s">
        <v>6866</v>
      </c>
      <c r="C1426" s="435" t="s">
        <v>5386</v>
      </c>
      <c r="D1426" s="435" t="s">
        <v>4076</v>
      </c>
      <c r="E1426" s="435" t="s">
        <v>4077</v>
      </c>
      <c r="F1426" s="435" t="s">
        <v>4078</v>
      </c>
    </row>
    <row r="1427" spans="1:6" ht="13.5">
      <c r="A1427" s="435" t="s">
        <v>6867</v>
      </c>
      <c r="B1427" s="435" t="s">
        <v>6868</v>
      </c>
      <c r="C1427" s="435" t="s">
        <v>5386</v>
      </c>
      <c r="D1427" s="435" t="s">
        <v>4076</v>
      </c>
      <c r="E1427" s="435" t="s">
        <v>4077</v>
      </c>
      <c r="F1427" s="435" t="s">
        <v>4078</v>
      </c>
    </row>
    <row r="1428" spans="1:6" ht="13.5">
      <c r="A1428" s="435" t="s">
        <v>6869</v>
      </c>
      <c r="B1428" s="435" t="s">
        <v>6870</v>
      </c>
      <c r="C1428" s="435" t="s">
        <v>5386</v>
      </c>
      <c r="D1428" s="435" t="s">
        <v>4161</v>
      </c>
      <c r="E1428" s="435" t="s">
        <v>4077</v>
      </c>
      <c r="F1428" s="435" t="s">
        <v>4078</v>
      </c>
    </row>
    <row r="1429" spans="1:6" ht="13.5">
      <c r="A1429" s="435" t="s">
        <v>6871</v>
      </c>
      <c r="B1429" s="435" t="s">
        <v>6872</v>
      </c>
      <c r="C1429" s="435" t="s">
        <v>5386</v>
      </c>
      <c r="D1429" s="435" t="s">
        <v>4076</v>
      </c>
      <c r="E1429" s="435" t="s">
        <v>4077</v>
      </c>
      <c r="F1429" s="435" t="s">
        <v>4078</v>
      </c>
    </row>
    <row r="1430" spans="1:6" ht="13.5">
      <c r="A1430" s="435" t="s">
        <v>6873</v>
      </c>
      <c r="B1430" s="435" t="s">
        <v>6874</v>
      </c>
      <c r="C1430" s="435" t="s">
        <v>5386</v>
      </c>
      <c r="D1430" s="435" t="s">
        <v>4076</v>
      </c>
      <c r="E1430" s="435" t="s">
        <v>4077</v>
      </c>
      <c r="F1430" s="435" t="s">
        <v>4078</v>
      </c>
    </row>
    <row r="1431" spans="1:6" ht="13.5">
      <c r="A1431" s="435" t="s">
        <v>6875</v>
      </c>
      <c r="B1431" s="435" t="s">
        <v>6876</v>
      </c>
      <c r="C1431" s="435" t="s">
        <v>5386</v>
      </c>
      <c r="D1431" s="435" t="s">
        <v>4076</v>
      </c>
      <c r="E1431" s="435" t="s">
        <v>4077</v>
      </c>
      <c r="F1431" s="435" t="s">
        <v>4078</v>
      </c>
    </row>
    <row r="1432" spans="1:6" ht="13.5">
      <c r="A1432" s="435" t="s">
        <v>6877</v>
      </c>
      <c r="B1432" s="435" t="s">
        <v>6878</v>
      </c>
      <c r="C1432" s="435" t="s">
        <v>5386</v>
      </c>
      <c r="D1432" s="435" t="s">
        <v>4076</v>
      </c>
      <c r="E1432" s="435" t="s">
        <v>4077</v>
      </c>
      <c r="F1432" s="435" t="s">
        <v>4078</v>
      </c>
    </row>
    <row r="1433" spans="1:6" ht="13.5">
      <c r="A1433" s="435" t="s">
        <v>6879</v>
      </c>
      <c r="B1433" s="435" t="s">
        <v>6880</v>
      </c>
      <c r="C1433" s="435" t="s">
        <v>5386</v>
      </c>
      <c r="D1433" s="435" t="s">
        <v>4076</v>
      </c>
      <c r="E1433" s="435" t="s">
        <v>4077</v>
      </c>
      <c r="F1433" s="435" t="s">
        <v>4078</v>
      </c>
    </row>
    <row r="1434" spans="1:6" ht="13.5">
      <c r="A1434" s="435" t="s">
        <v>6881</v>
      </c>
      <c r="B1434" s="435" t="s">
        <v>6882</v>
      </c>
      <c r="C1434" s="435" t="s">
        <v>5386</v>
      </c>
      <c r="D1434" s="435" t="s">
        <v>4076</v>
      </c>
      <c r="E1434" s="435" t="s">
        <v>4077</v>
      </c>
      <c r="F1434" s="435" t="s">
        <v>4078</v>
      </c>
    </row>
    <row r="1435" spans="1:6" ht="13.5">
      <c r="A1435" s="435" t="s">
        <v>6883</v>
      </c>
      <c r="B1435" s="435" t="s">
        <v>6884</v>
      </c>
      <c r="C1435" s="435" t="s">
        <v>5386</v>
      </c>
      <c r="D1435" s="435" t="s">
        <v>4076</v>
      </c>
      <c r="E1435" s="435" t="s">
        <v>4077</v>
      </c>
      <c r="F1435" s="435" t="s">
        <v>4078</v>
      </c>
    </row>
    <row r="1436" spans="1:6" ht="13.5">
      <c r="A1436" s="435" t="s">
        <v>6885</v>
      </c>
      <c r="B1436" s="435" t="s">
        <v>6886</v>
      </c>
      <c r="C1436" s="435" t="s">
        <v>5386</v>
      </c>
      <c r="D1436" s="435" t="s">
        <v>4076</v>
      </c>
      <c r="E1436" s="435" t="s">
        <v>4077</v>
      </c>
      <c r="F1436" s="435" t="s">
        <v>4078</v>
      </c>
    </row>
    <row r="1437" spans="1:6" ht="13.5">
      <c r="A1437" s="435" t="s">
        <v>6887</v>
      </c>
      <c r="B1437" s="435" t="s">
        <v>6888</v>
      </c>
      <c r="C1437" s="435" t="s">
        <v>5386</v>
      </c>
      <c r="D1437" s="435" t="s">
        <v>4076</v>
      </c>
      <c r="E1437" s="435" t="s">
        <v>4077</v>
      </c>
      <c r="F1437" s="435" t="s">
        <v>4078</v>
      </c>
    </row>
    <row r="1438" spans="1:6" ht="13.5">
      <c r="A1438" s="435" t="s">
        <v>6889</v>
      </c>
      <c r="B1438" s="435" t="s">
        <v>6890</v>
      </c>
      <c r="C1438" s="435" t="s">
        <v>5386</v>
      </c>
      <c r="D1438" s="435" t="s">
        <v>4076</v>
      </c>
      <c r="E1438" s="435" t="s">
        <v>4077</v>
      </c>
      <c r="F1438" s="435" t="s">
        <v>4078</v>
      </c>
    </row>
    <row r="1439" spans="1:6" ht="13.5">
      <c r="A1439" s="435" t="s">
        <v>6891</v>
      </c>
      <c r="B1439" s="435" t="s">
        <v>6892</v>
      </c>
      <c r="C1439" s="435" t="s">
        <v>5386</v>
      </c>
      <c r="D1439" s="435" t="s">
        <v>4076</v>
      </c>
      <c r="E1439" s="435" t="s">
        <v>4077</v>
      </c>
      <c r="F1439" s="435" t="s">
        <v>4078</v>
      </c>
    </row>
    <row r="1440" spans="1:6" ht="13.5">
      <c r="A1440" s="435" t="s">
        <v>6893</v>
      </c>
      <c r="B1440" s="435" t="s">
        <v>6894</v>
      </c>
      <c r="C1440" s="435" t="s">
        <v>5386</v>
      </c>
      <c r="D1440" s="435" t="s">
        <v>4076</v>
      </c>
      <c r="E1440" s="435" t="s">
        <v>4077</v>
      </c>
      <c r="F1440" s="435" t="s">
        <v>4078</v>
      </c>
    </row>
    <row r="1441" spans="1:6" ht="13.5">
      <c r="A1441" s="435" t="s">
        <v>6895</v>
      </c>
      <c r="B1441" s="435" t="s">
        <v>6896</v>
      </c>
      <c r="C1441" s="435" t="s">
        <v>5386</v>
      </c>
      <c r="D1441" s="435" t="s">
        <v>4076</v>
      </c>
      <c r="E1441" s="435" t="s">
        <v>4077</v>
      </c>
      <c r="F1441" s="435" t="s">
        <v>4078</v>
      </c>
    </row>
    <row r="1442" spans="1:6" ht="13.5">
      <c r="A1442" s="435" t="s">
        <v>6897</v>
      </c>
      <c r="B1442" s="435" t="s">
        <v>6898</v>
      </c>
      <c r="C1442" s="435" t="s">
        <v>5386</v>
      </c>
      <c r="D1442" s="435" t="s">
        <v>4076</v>
      </c>
      <c r="E1442" s="435" t="s">
        <v>4077</v>
      </c>
      <c r="F1442" s="435" t="s">
        <v>4078</v>
      </c>
    </row>
    <row r="1443" spans="1:6" ht="13.5">
      <c r="A1443" s="435" t="s">
        <v>6899</v>
      </c>
      <c r="B1443" s="435" t="s">
        <v>6900</v>
      </c>
      <c r="C1443" s="435" t="s">
        <v>5386</v>
      </c>
      <c r="D1443" s="435" t="s">
        <v>4076</v>
      </c>
      <c r="E1443" s="435" t="s">
        <v>4077</v>
      </c>
      <c r="F1443" s="435" t="s">
        <v>4078</v>
      </c>
    </row>
    <row r="1444" spans="1:6" ht="13.5">
      <c r="A1444" s="435" t="s">
        <v>6901</v>
      </c>
      <c r="B1444" s="435" t="s">
        <v>6902</v>
      </c>
      <c r="C1444" s="435" t="s">
        <v>5386</v>
      </c>
      <c r="D1444" s="435" t="s">
        <v>4076</v>
      </c>
      <c r="E1444" s="435" t="s">
        <v>4077</v>
      </c>
      <c r="F1444" s="435" t="s">
        <v>4078</v>
      </c>
    </row>
    <row r="1445" spans="1:6" ht="13.5">
      <c r="A1445" s="435" t="s">
        <v>6903</v>
      </c>
      <c r="B1445" s="435" t="s">
        <v>6904</v>
      </c>
      <c r="C1445" s="435" t="s">
        <v>5386</v>
      </c>
      <c r="D1445" s="435" t="s">
        <v>4076</v>
      </c>
      <c r="E1445" s="435" t="s">
        <v>4077</v>
      </c>
      <c r="F1445" s="435" t="s">
        <v>4078</v>
      </c>
    </row>
    <row r="1446" spans="1:6" ht="13.5">
      <c r="A1446" s="435" t="s">
        <v>6905</v>
      </c>
      <c r="B1446" s="435" t="s">
        <v>6906</v>
      </c>
      <c r="C1446" s="435" t="s">
        <v>5386</v>
      </c>
      <c r="D1446" s="435" t="s">
        <v>4076</v>
      </c>
      <c r="E1446" s="435" t="s">
        <v>4077</v>
      </c>
      <c r="F1446" s="435" t="s">
        <v>4078</v>
      </c>
    </row>
    <row r="1447" spans="1:6" ht="13.5">
      <c r="A1447" s="435" t="s">
        <v>6907</v>
      </c>
      <c r="B1447" s="435" t="s">
        <v>6908</v>
      </c>
      <c r="C1447" s="435" t="s">
        <v>5386</v>
      </c>
      <c r="D1447" s="435" t="s">
        <v>4076</v>
      </c>
      <c r="E1447" s="435" t="s">
        <v>4077</v>
      </c>
      <c r="F1447" s="435" t="s">
        <v>4078</v>
      </c>
    </row>
    <row r="1448" spans="1:6" ht="13.5">
      <c r="A1448" s="435" t="s">
        <v>6909</v>
      </c>
      <c r="B1448" s="435" t="s">
        <v>6910</v>
      </c>
      <c r="C1448" s="435" t="s">
        <v>5386</v>
      </c>
      <c r="D1448" s="435" t="s">
        <v>4076</v>
      </c>
      <c r="E1448" s="435" t="s">
        <v>4077</v>
      </c>
      <c r="F1448" s="435" t="s">
        <v>4078</v>
      </c>
    </row>
    <row r="1449" spans="1:6" ht="13.5">
      <c r="A1449" s="435" t="s">
        <v>6911</v>
      </c>
      <c r="B1449" s="435" t="s">
        <v>6912</v>
      </c>
      <c r="C1449" s="435" t="s">
        <v>5386</v>
      </c>
      <c r="D1449" s="435" t="s">
        <v>4076</v>
      </c>
      <c r="E1449" s="435" t="s">
        <v>4077</v>
      </c>
      <c r="F1449" s="435" t="s">
        <v>4078</v>
      </c>
    </row>
    <row r="1450" spans="1:6" ht="13.5">
      <c r="A1450" s="435" t="s">
        <v>6913</v>
      </c>
      <c r="B1450" s="435" t="s">
        <v>6914</v>
      </c>
      <c r="C1450" s="435" t="s">
        <v>5386</v>
      </c>
      <c r="D1450" s="435" t="s">
        <v>4076</v>
      </c>
      <c r="E1450" s="435" t="s">
        <v>4077</v>
      </c>
      <c r="F1450" s="435" t="s">
        <v>4078</v>
      </c>
    </row>
    <row r="1451" spans="1:6" ht="13.5">
      <c r="A1451" s="435" t="s">
        <v>6915</v>
      </c>
      <c r="B1451" s="435" t="s">
        <v>6916</v>
      </c>
      <c r="C1451" s="435" t="s">
        <v>5386</v>
      </c>
      <c r="D1451" s="435" t="s">
        <v>4076</v>
      </c>
      <c r="E1451" s="435" t="s">
        <v>4077</v>
      </c>
      <c r="F1451" s="435" t="s">
        <v>4078</v>
      </c>
    </row>
    <row r="1452" spans="1:6" ht="13.5">
      <c r="A1452" s="435" t="s">
        <v>6917</v>
      </c>
      <c r="B1452" s="435" t="s">
        <v>6918</v>
      </c>
      <c r="C1452" s="435" t="s">
        <v>5386</v>
      </c>
      <c r="D1452" s="435" t="s">
        <v>4076</v>
      </c>
      <c r="E1452" s="435" t="s">
        <v>4077</v>
      </c>
      <c r="F1452" s="435" t="s">
        <v>4078</v>
      </c>
    </row>
    <row r="1453" spans="1:6" ht="13.5">
      <c r="A1453" s="435" t="s">
        <v>6919</v>
      </c>
      <c r="B1453" s="435" t="s">
        <v>6920</v>
      </c>
      <c r="C1453" s="435" t="s">
        <v>5386</v>
      </c>
      <c r="D1453" s="435" t="s">
        <v>4076</v>
      </c>
      <c r="E1453" s="435" t="s">
        <v>4077</v>
      </c>
      <c r="F1453" s="435" t="s">
        <v>4078</v>
      </c>
    </row>
    <row r="1454" spans="1:6" ht="13.5">
      <c r="A1454" s="435" t="s">
        <v>6921</v>
      </c>
      <c r="B1454" s="435" t="s">
        <v>6922</v>
      </c>
      <c r="C1454" s="435" t="s">
        <v>5386</v>
      </c>
      <c r="D1454" s="435" t="s">
        <v>4161</v>
      </c>
      <c r="E1454" s="435" t="s">
        <v>4077</v>
      </c>
      <c r="F1454" s="435" t="s">
        <v>4078</v>
      </c>
    </row>
    <row r="1455" spans="1:6" ht="13.5">
      <c r="A1455" s="435" t="s">
        <v>6923</v>
      </c>
      <c r="B1455" s="435" t="s">
        <v>6924</v>
      </c>
      <c r="C1455" s="435" t="s">
        <v>5386</v>
      </c>
      <c r="D1455" s="435" t="s">
        <v>4076</v>
      </c>
      <c r="E1455" s="435" t="s">
        <v>4077</v>
      </c>
      <c r="F1455" s="435" t="s">
        <v>4078</v>
      </c>
    </row>
    <row r="1456" spans="1:6" ht="13.5">
      <c r="A1456" s="435" t="s">
        <v>6925</v>
      </c>
      <c r="B1456" s="435" t="s">
        <v>6926</v>
      </c>
      <c r="C1456" s="435" t="s">
        <v>5386</v>
      </c>
      <c r="D1456" s="435" t="s">
        <v>4076</v>
      </c>
      <c r="E1456" s="435" t="s">
        <v>4077</v>
      </c>
      <c r="F1456" s="435" t="s">
        <v>4078</v>
      </c>
    </row>
    <row r="1457" spans="1:6" ht="13.5">
      <c r="A1457" s="435" t="s">
        <v>6927</v>
      </c>
      <c r="B1457" s="435" t="s">
        <v>6928</v>
      </c>
      <c r="C1457" s="435" t="s">
        <v>5386</v>
      </c>
      <c r="D1457" s="435" t="s">
        <v>4076</v>
      </c>
      <c r="E1457" s="435" t="s">
        <v>4077</v>
      </c>
      <c r="F1457" s="435" t="s">
        <v>4078</v>
      </c>
    </row>
    <row r="1458" spans="1:6" ht="13.5">
      <c r="A1458" s="435" t="s">
        <v>6929</v>
      </c>
      <c r="B1458" s="435" t="s">
        <v>6930</v>
      </c>
      <c r="C1458" s="435" t="s">
        <v>5386</v>
      </c>
      <c r="D1458" s="435" t="s">
        <v>4076</v>
      </c>
      <c r="E1458" s="435" t="s">
        <v>4077</v>
      </c>
      <c r="F1458" s="435" t="s">
        <v>4078</v>
      </c>
    </row>
    <row r="1459" spans="1:6" ht="13.5">
      <c r="A1459" s="435" t="s">
        <v>6931</v>
      </c>
      <c r="B1459" s="435" t="s">
        <v>6932</v>
      </c>
      <c r="C1459" s="435" t="s">
        <v>5386</v>
      </c>
      <c r="D1459" s="435" t="s">
        <v>4076</v>
      </c>
      <c r="E1459" s="435" t="s">
        <v>4077</v>
      </c>
      <c r="F1459" s="435" t="s">
        <v>4078</v>
      </c>
    </row>
    <row r="1460" spans="1:6" ht="13.5">
      <c r="A1460" s="435" t="s">
        <v>6933</v>
      </c>
      <c r="B1460" s="435" t="s">
        <v>6934</v>
      </c>
      <c r="C1460" s="435" t="s">
        <v>5386</v>
      </c>
      <c r="D1460" s="435" t="s">
        <v>4076</v>
      </c>
      <c r="E1460" s="435" t="s">
        <v>4077</v>
      </c>
      <c r="F1460" s="435" t="s">
        <v>4078</v>
      </c>
    </row>
    <row r="1461" spans="1:6" ht="13.5">
      <c r="A1461" s="435" t="s">
        <v>6935</v>
      </c>
      <c r="B1461" s="435" t="s">
        <v>6936</v>
      </c>
      <c r="C1461" s="435" t="s">
        <v>5386</v>
      </c>
      <c r="D1461" s="435" t="s">
        <v>4076</v>
      </c>
      <c r="E1461" s="435" t="s">
        <v>4077</v>
      </c>
      <c r="F1461" s="435" t="s">
        <v>4078</v>
      </c>
    </row>
    <row r="1462" spans="1:6" ht="13.5">
      <c r="A1462" s="435" t="s">
        <v>6937</v>
      </c>
      <c r="B1462" s="435" t="s">
        <v>6938</v>
      </c>
      <c r="C1462" s="435" t="s">
        <v>5386</v>
      </c>
      <c r="D1462" s="435" t="s">
        <v>4076</v>
      </c>
      <c r="E1462" s="435" t="s">
        <v>4077</v>
      </c>
      <c r="F1462" s="435" t="s">
        <v>4078</v>
      </c>
    </row>
    <row r="1463" spans="1:6" ht="13.5">
      <c r="A1463" s="435" t="s">
        <v>6939</v>
      </c>
      <c r="B1463" s="435" t="s">
        <v>6940</v>
      </c>
      <c r="C1463" s="435" t="s">
        <v>5386</v>
      </c>
      <c r="D1463" s="435" t="s">
        <v>4076</v>
      </c>
      <c r="E1463" s="435" t="s">
        <v>4077</v>
      </c>
      <c r="F1463" s="435" t="s">
        <v>4078</v>
      </c>
    </row>
    <row r="1464" spans="1:6" ht="13.5">
      <c r="A1464" s="435" t="s">
        <v>6941</v>
      </c>
      <c r="B1464" s="435" t="s">
        <v>6942</v>
      </c>
      <c r="C1464" s="435" t="s">
        <v>5386</v>
      </c>
      <c r="D1464" s="435" t="s">
        <v>4076</v>
      </c>
      <c r="E1464" s="435" t="s">
        <v>4077</v>
      </c>
      <c r="F1464" s="435" t="s">
        <v>4078</v>
      </c>
    </row>
    <row r="1465" spans="1:6" ht="13.5">
      <c r="A1465" s="435" t="s">
        <v>6943</v>
      </c>
      <c r="B1465" s="435" t="s">
        <v>6944</v>
      </c>
      <c r="C1465" s="435" t="s">
        <v>5386</v>
      </c>
      <c r="D1465" s="435" t="s">
        <v>4076</v>
      </c>
      <c r="E1465" s="435" t="s">
        <v>4077</v>
      </c>
      <c r="F1465" s="435" t="s">
        <v>4078</v>
      </c>
    </row>
    <row r="1466" spans="1:6" ht="13.5">
      <c r="A1466" s="435" t="s">
        <v>6945</v>
      </c>
      <c r="B1466" s="435" t="s">
        <v>6946</v>
      </c>
      <c r="C1466" s="435" t="s">
        <v>5386</v>
      </c>
      <c r="D1466" s="435" t="s">
        <v>4076</v>
      </c>
      <c r="E1466" s="435" t="s">
        <v>4077</v>
      </c>
      <c r="F1466" s="435" t="s">
        <v>4078</v>
      </c>
    </row>
    <row r="1467" spans="1:6" ht="13.5">
      <c r="A1467" s="435" t="s">
        <v>6947</v>
      </c>
      <c r="B1467" s="435" t="s">
        <v>6948</v>
      </c>
      <c r="C1467" s="435" t="s">
        <v>5386</v>
      </c>
      <c r="D1467" s="435" t="s">
        <v>4076</v>
      </c>
      <c r="E1467" s="435" t="s">
        <v>4077</v>
      </c>
      <c r="F1467" s="435" t="s">
        <v>4078</v>
      </c>
    </row>
    <row r="1468" spans="1:6" ht="13.5">
      <c r="A1468" s="435" t="s">
        <v>6949</v>
      </c>
      <c r="B1468" s="435" t="s">
        <v>6950</v>
      </c>
      <c r="C1468" s="435" t="s">
        <v>5386</v>
      </c>
      <c r="D1468" s="435" t="s">
        <v>4076</v>
      </c>
      <c r="E1468" s="435" t="s">
        <v>4077</v>
      </c>
      <c r="F1468" s="435" t="s">
        <v>4078</v>
      </c>
    </row>
    <row r="1469" spans="1:6" ht="13.5">
      <c r="A1469" s="435" t="s">
        <v>6951</v>
      </c>
      <c r="B1469" s="435" t="s">
        <v>6952</v>
      </c>
      <c r="C1469" s="435" t="s">
        <v>5386</v>
      </c>
      <c r="D1469" s="435" t="s">
        <v>4076</v>
      </c>
      <c r="E1469" s="435" t="s">
        <v>4077</v>
      </c>
      <c r="F1469" s="435" t="s">
        <v>4078</v>
      </c>
    </row>
    <row r="1470" spans="1:6" ht="13.5">
      <c r="A1470" s="435" t="s">
        <v>6953</v>
      </c>
      <c r="B1470" s="435" t="s">
        <v>6954</v>
      </c>
      <c r="C1470" s="435" t="s">
        <v>5386</v>
      </c>
      <c r="D1470" s="435" t="s">
        <v>4076</v>
      </c>
      <c r="E1470" s="435" t="s">
        <v>4077</v>
      </c>
      <c r="F1470" s="435" t="s">
        <v>4078</v>
      </c>
    </row>
    <row r="1471" spans="1:6" ht="13.5">
      <c r="A1471" s="435" t="s">
        <v>6955</v>
      </c>
      <c r="B1471" s="435" t="s">
        <v>6956</v>
      </c>
      <c r="C1471" s="435" t="s">
        <v>5386</v>
      </c>
      <c r="D1471" s="435" t="s">
        <v>4076</v>
      </c>
      <c r="E1471" s="435" t="s">
        <v>4077</v>
      </c>
      <c r="F1471" s="435" t="s">
        <v>4078</v>
      </c>
    </row>
    <row r="1472" spans="1:6" ht="13.5">
      <c r="A1472" s="435" t="s">
        <v>6957</v>
      </c>
      <c r="B1472" s="435" t="s">
        <v>6958</v>
      </c>
      <c r="C1472" s="435" t="s">
        <v>5386</v>
      </c>
      <c r="D1472" s="435" t="s">
        <v>4076</v>
      </c>
      <c r="E1472" s="435" t="s">
        <v>4077</v>
      </c>
      <c r="F1472" s="435" t="s">
        <v>4078</v>
      </c>
    </row>
    <row r="1473" spans="1:6" ht="13.5">
      <c r="A1473" s="435" t="s">
        <v>6959</v>
      </c>
      <c r="B1473" s="435" t="s">
        <v>6960</v>
      </c>
      <c r="C1473" s="435" t="s">
        <v>5386</v>
      </c>
      <c r="D1473" s="435" t="s">
        <v>4076</v>
      </c>
      <c r="E1473" s="435" t="s">
        <v>4077</v>
      </c>
      <c r="F1473" s="435" t="s">
        <v>4078</v>
      </c>
    </row>
    <row r="1474" spans="1:6" ht="13.5">
      <c r="A1474" s="435" t="s">
        <v>6961</v>
      </c>
      <c r="B1474" s="435" t="s">
        <v>6962</v>
      </c>
      <c r="C1474" s="435" t="s">
        <v>5386</v>
      </c>
      <c r="D1474" s="435" t="s">
        <v>4076</v>
      </c>
      <c r="E1474" s="435" t="s">
        <v>4077</v>
      </c>
      <c r="F1474" s="435" t="s">
        <v>4078</v>
      </c>
    </row>
    <row r="1475" spans="1:6" ht="13.5">
      <c r="A1475" s="435" t="s">
        <v>6963</v>
      </c>
      <c r="B1475" s="435" t="s">
        <v>6964</v>
      </c>
      <c r="C1475" s="435" t="s">
        <v>5386</v>
      </c>
      <c r="D1475" s="435" t="s">
        <v>4076</v>
      </c>
      <c r="E1475" s="435" t="s">
        <v>4077</v>
      </c>
      <c r="F1475" s="435" t="s">
        <v>4078</v>
      </c>
    </row>
    <row r="1476" spans="1:6" ht="13.5">
      <c r="A1476" s="435" t="s">
        <v>6965</v>
      </c>
      <c r="B1476" s="435" t="s">
        <v>6966</v>
      </c>
      <c r="C1476" s="435" t="s">
        <v>5386</v>
      </c>
      <c r="D1476" s="435" t="s">
        <v>4076</v>
      </c>
      <c r="E1476" s="435" t="s">
        <v>4077</v>
      </c>
      <c r="F1476" s="435" t="s">
        <v>4078</v>
      </c>
    </row>
    <row r="1477" spans="1:6" ht="13.5">
      <c r="A1477" s="435" t="s">
        <v>6967</v>
      </c>
      <c r="B1477" s="435" t="s">
        <v>6968</v>
      </c>
      <c r="C1477" s="435" t="s">
        <v>5386</v>
      </c>
      <c r="D1477" s="435" t="s">
        <v>4076</v>
      </c>
      <c r="E1477" s="435" t="s">
        <v>4077</v>
      </c>
      <c r="F1477" s="435" t="s">
        <v>4078</v>
      </c>
    </row>
    <row r="1478" spans="1:6" ht="13.5">
      <c r="A1478" s="435" t="s">
        <v>6969</v>
      </c>
      <c r="B1478" s="435" t="s">
        <v>6970</v>
      </c>
      <c r="C1478" s="435" t="s">
        <v>5386</v>
      </c>
      <c r="D1478" s="435" t="s">
        <v>4076</v>
      </c>
      <c r="E1478" s="435" t="s">
        <v>4077</v>
      </c>
      <c r="F1478" s="435" t="s">
        <v>4078</v>
      </c>
    </row>
    <row r="1479" spans="1:6" ht="13.5">
      <c r="A1479" s="435" t="s">
        <v>6971</v>
      </c>
      <c r="B1479" s="435" t="s">
        <v>6972</v>
      </c>
      <c r="C1479" s="435" t="s">
        <v>5386</v>
      </c>
      <c r="D1479" s="435" t="s">
        <v>4161</v>
      </c>
      <c r="E1479" s="435" t="s">
        <v>4077</v>
      </c>
      <c r="F1479" s="435" t="s">
        <v>4078</v>
      </c>
    </row>
    <row r="1480" spans="1:6" ht="13.5">
      <c r="A1480" s="435" t="s">
        <v>6973</v>
      </c>
      <c r="B1480" s="435" t="s">
        <v>6974</v>
      </c>
      <c r="C1480" s="435" t="s">
        <v>5386</v>
      </c>
      <c r="D1480" s="435" t="s">
        <v>4076</v>
      </c>
      <c r="E1480" s="435" t="s">
        <v>4077</v>
      </c>
      <c r="F1480" s="435" t="s">
        <v>4078</v>
      </c>
    </row>
    <row r="1481" spans="1:6" ht="13.5">
      <c r="A1481" s="435" t="s">
        <v>6975</v>
      </c>
      <c r="B1481" s="435" t="s">
        <v>6976</v>
      </c>
      <c r="C1481" s="435" t="s">
        <v>5386</v>
      </c>
      <c r="D1481" s="435" t="s">
        <v>4076</v>
      </c>
      <c r="E1481" s="435" t="s">
        <v>4077</v>
      </c>
      <c r="F1481" s="435" t="s">
        <v>4078</v>
      </c>
    </row>
    <row r="1482" spans="1:6" ht="13.5">
      <c r="A1482" s="435" t="s">
        <v>6977</v>
      </c>
      <c r="B1482" s="435" t="s">
        <v>6978</v>
      </c>
      <c r="C1482" s="435" t="s">
        <v>5386</v>
      </c>
      <c r="D1482" s="435" t="s">
        <v>4076</v>
      </c>
      <c r="E1482" s="435" t="s">
        <v>4077</v>
      </c>
      <c r="F1482" s="435" t="s">
        <v>4078</v>
      </c>
    </row>
    <row r="1483" spans="1:6" ht="13.5">
      <c r="A1483" s="435" t="s">
        <v>6979</v>
      </c>
      <c r="B1483" s="435" t="s">
        <v>6980</v>
      </c>
      <c r="C1483" s="435" t="s">
        <v>5386</v>
      </c>
      <c r="D1483" s="435" t="s">
        <v>4076</v>
      </c>
      <c r="E1483" s="435" t="s">
        <v>4077</v>
      </c>
      <c r="F1483" s="435" t="s">
        <v>4078</v>
      </c>
    </row>
    <row r="1484" spans="1:6" ht="13.5">
      <c r="A1484" s="435" t="s">
        <v>6981</v>
      </c>
      <c r="B1484" s="435" t="s">
        <v>6982</v>
      </c>
      <c r="C1484" s="435" t="s">
        <v>5386</v>
      </c>
      <c r="D1484" s="435" t="s">
        <v>4076</v>
      </c>
      <c r="E1484" s="435" t="s">
        <v>4077</v>
      </c>
      <c r="F1484" s="435" t="s">
        <v>4078</v>
      </c>
    </row>
    <row r="1485" spans="1:6" ht="13.5">
      <c r="A1485" s="435" t="s">
        <v>6983</v>
      </c>
      <c r="B1485" s="435" t="s">
        <v>6984</v>
      </c>
      <c r="C1485" s="435" t="s">
        <v>5386</v>
      </c>
      <c r="D1485" s="435" t="s">
        <v>4076</v>
      </c>
      <c r="E1485" s="435" t="s">
        <v>4077</v>
      </c>
      <c r="F1485" s="435" t="s">
        <v>4078</v>
      </c>
    </row>
    <row r="1486" spans="1:6" ht="13.5">
      <c r="A1486" s="435" t="s">
        <v>6985</v>
      </c>
      <c r="B1486" s="435" t="s">
        <v>6986</v>
      </c>
      <c r="C1486" s="435" t="s">
        <v>5386</v>
      </c>
      <c r="D1486" s="435" t="s">
        <v>4076</v>
      </c>
      <c r="E1486" s="435" t="s">
        <v>4077</v>
      </c>
      <c r="F1486" s="435" t="s">
        <v>4078</v>
      </c>
    </row>
    <row r="1487" spans="1:6" ht="13.5">
      <c r="A1487" s="435" t="s">
        <v>6987</v>
      </c>
      <c r="B1487" s="435" t="s">
        <v>6988</v>
      </c>
      <c r="C1487" s="435" t="s">
        <v>5386</v>
      </c>
      <c r="D1487" s="435" t="s">
        <v>4076</v>
      </c>
      <c r="E1487" s="435" t="s">
        <v>4077</v>
      </c>
      <c r="F1487" s="435" t="s">
        <v>4078</v>
      </c>
    </row>
    <row r="1488" spans="1:6" ht="13.5">
      <c r="A1488" s="435" t="s">
        <v>6989</v>
      </c>
      <c r="B1488" s="435" t="s">
        <v>6990</v>
      </c>
      <c r="C1488" s="435" t="s">
        <v>5386</v>
      </c>
      <c r="D1488" s="435" t="s">
        <v>4076</v>
      </c>
      <c r="E1488" s="435" t="s">
        <v>4077</v>
      </c>
      <c r="F1488" s="435" t="s">
        <v>4078</v>
      </c>
    </row>
    <row r="1489" spans="1:6" ht="13.5">
      <c r="A1489" s="435" t="s">
        <v>6991</v>
      </c>
      <c r="B1489" s="435" t="s">
        <v>6992</v>
      </c>
      <c r="C1489" s="435" t="s">
        <v>5386</v>
      </c>
      <c r="D1489" s="435" t="s">
        <v>4076</v>
      </c>
      <c r="E1489" s="435" t="s">
        <v>4077</v>
      </c>
      <c r="F1489" s="435" t="s">
        <v>4078</v>
      </c>
    </row>
    <row r="1490" spans="1:6" ht="13.5">
      <c r="A1490" s="435" t="s">
        <v>6993</v>
      </c>
      <c r="B1490" s="435" t="s">
        <v>6994</v>
      </c>
      <c r="C1490" s="435" t="s">
        <v>5386</v>
      </c>
      <c r="D1490" s="435" t="s">
        <v>4076</v>
      </c>
      <c r="E1490" s="435" t="s">
        <v>4077</v>
      </c>
      <c r="F1490" s="435" t="s">
        <v>4078</v>
      </c>
    </row>
    <row r="1491" spans="1:6" ht="13.5">
      <c r="A1491" s="435" t="s">
        <v>6995</v>
      </c>
      <c r="B1491" s="435" t="s">
        <v>6996</v>
      </c>
      <c r="C1491" s="435" t="s">
        <v>5386</v>
      </c>
      <c r="D1491" s="435" t="s">
        <v>4076</v>
      </c>
      <c r="E1491" s="435" t="s">
        <v>4077</v>
      </c>
      <c r="F1491" s="435" t="s">
        <v>4078</v>
      </c>
    </row>
    <row r="1492" spans="1:6" ht="13.5">
      <c r="A1492" s="435" t="s">
        <v>6997</v>
      </c>
      <c r="B1492" s="435" t="s">
        <v>6998</v>
      </c>
      <c r="C1492" s="435" t="s">
        <v>5386</v>
      </c>
      <c r="D1492" s="435" t="s">
        <v>4076</v>
      </c>
      <c r="E1492" s="435" t="s">
        <v>4077</v>
      </c>
      <c r="F1492" s="435" t="s">
        <v>4078</v>
      </c>
    </row>
    <row r="1493" spans="1:6" ht="13.5">
      <c r="A1493" s="435" t="s">
        <v>6999</v>
      </c>
      <c r="B1493" s="435" t="s">
        <v>7000</v>
      </c>
      <c r="C1493" s="435" t="s">
        <v>5386</v>
      </c>
      <c r="D1493" s="435" t="s">
        <v>4076</v>
      </c>
      <c r="E1493" s="435" t="s">
        <v>4077</v>
      </c>
      <c r="F1493" s="435" t="s">
        <v>4078</v>
      </c>
    </row>
    <row r="1494" spans="1:6" ht="13.5">
      <c r="A1494" s="435" t="s">
        <v>7001</v>
      </c>
      <c r="B1494" s="435" t="s">
        <v>7002</v>
      </c>
      <c r="C1494" s="435" t="s">
        <v>5386</v>
      </c>
      <c r="D1494" s="435" t="s">
        <v>4076</v>
      </c>
      <c r="E1494" s="435" t="s">
        <v>4077</v>
      </c>
      <c r="F1494" s="435" t="s">
        <v>4078</v>
      </c>
    </row>
    <row r="1495" spans="1:6" ht="13.5">
      <c r="A1495" s="435" t="s">
        <v>7003</v>
      </c>
      <c r="B1495" s="435" t="s">
        <v>7004</v>
      </c>
      <c r="C1495" s="435" t="s">
        <v>5386</v>
      </c>
      <c r="D1495" s="435" t="s">
        <v>4076</v>
      </c>
      <c r="E1495" s="435" t="s">
        <v>4077</v>
      </c>
      <c r="F1495" s="435" t="s">
        <v>4078</v>
      </c>
    </row>
    <row r="1496" spans="1:6" ht="13.5">
      <c r="A1496" s="435" t="s">
        <v>7005</v>
      </c>
      <c r="B1496" s="435" t="s">
        <v>7006</v>
      </c>
      <c r="C1496" s="435" t="s">
        <v>5386</v>
      </c>
      <c r="D1496" s="435" t="s">
        <v>4076</v>
      </c>
      <c r="E1496" s="435" t="s">
        <v>4077</v>
      </c>
      <c r="F1496" s="435" t="s">
        <v>4078</v>
      </c>
    </row>
    <row r="1497" spans="1:6" ht="13.5">
      <c r="A1497" s="435" t="s">
        <v>7007</v>
      </c>
      <c r="B1497" s="435" t="s">
        <v>7008</v>
      </c>
      <c r="C1497" s="435" t="s">
        <v>5386</v>
      </c>
      <c r="D1497" s="435" t="s">
        <v>4076</v>
      </c>
      <c r="E1497" s="435" t="s">
        <v>4077</v>
      </c>
      <c r="F1497" s="435" t="s">
        <v>4078</v>
      </c>
    </row>
    <row r="1498" spans="1:6" ht="13.5">
      <c r="A1498" s="435" t="s">
        <v>7009</v>
      </c>
      <c r="B1498" s="435" t="s">
        <v>7010</v>
      </c>
      <c r="C1498" s="435" t="s">
        <v>5386</v>
      </c>
      <c r="D1498" s="435" t="s">
        <v>4076</v>
      </c>
      <c r="E1498" s="435" t="s">
        <v>4077</v>
      </c>
      <c r="F1498" s="435" t="s">
        <v>4078</v>
      </c>
    </row>
    <row r="1499" spans="1:6" ht="13.5">
      <c r="A1499" s="435" t="s">
        <v>7011</v>
      </c>
      <c r="B1499" s="435" t="s">
        <v>7012</v>
      </c>
      <c r="C1499" s="435" t="s">
        <v>5386</v>
      </c>
      <c r="D1499" s="435" t="s">
        <v>4076</v>
      </c>
      <c r="E1499" s="435" t="s">
        <v>4077</v>
      </c>
      <c r="F1499" s="435" t="s">
        <v>4078</v>
      </c>
    </row>
    <row r="1500" spans="1:6" ht="13.5">
      <c r="A1500" s="435" t="s">
        <v>7013</v>
      </c>
      <c r="B1500" s="435" t="s">
        <v>7014</v>
      </c>
      <c r="C1500" s="435" t="s">
        <v>5386</v>
      </c>
      <c r="D1500" s="435" t="s">
        <v>4076</v>
      </c>
      <c r="E1500" s="435" t="s">
        <v>4077</v>
      </c>
      <c r="F1500" s="435" t="s">
        <v>4078</v>
      </c>
    </row>
    <row r="1501" spans="1:6" ht="13.5">
      <c r="A1501" s="435" t="s">
        <v>7015</v>
      </c>
      <c r="B1501" s="435" t="s">
        <v>7016</v>
      </c>
      <c r="C1501" s="435" t="s">
        <v>5386</v>
      </c>
      <c r="D1501" s="435" t="s">
        <v>4076</v>
      </c>
      <c r="E1501" s="435" t="s">
        <v>4077</v>
      </c>
      <c r="F1501" s="435" t="s">
        <v>4078</v>
      </c>
    </row>
    <row r="1502" spans="1:6" ht="13.5">
      <c r="A1502" s="435" t="s">
        <v>7017</v>
      </c>
      <c r="B1502" s="435" t="s">
        <v>7018</v>
      </c>
      <c r="C1502" s="435" t="s">
        <v>5386</v>
      </c>
      <c r="D1502" s="435" t="s">
        <v>4076</v>
      </c>
      <c r="E1502" s="435" t="s">
        <v>4077</v>
      </c>
      <c r="F1502" s="435" t="s">
        <v>4078</v>
      </c>
    </row>
    <row r="1503" spans="1:6" ht="13.5">
      <c r="A1503" s="435" t="s">
        <v>7019</v>
      </c>
      <c r="B1503" s="435" t="s">
        <v>7020</v>
      </c>
      <c r="C1503" s="435" t="s">
        <v>5386</v>
      </c>
      <c r="D1503" s="435" t="s">
        <v>4161</v>
      </c>
      <c r="E1503" s="435" t="s">
        <v>4077</v>
      </c>
      <c r="F1503" s="435" t="s">
        <v>4078</v>
      </c>
    </row>
    <row r="1504" spans="1:6" ht="13.5">
      <c r="A1504" s="435" t="s">
        <v>7021</v>
      </c>
      <c r="B1504" s="435" t="s">
        <v>7022</v>
      </c>
      <c r="C1504" s="435" t="s">
        <v>5386</v>
      </c>
      <c r="D1504" s="435" t="s">
        <v>4076</v>
      </c>
      <c r="E1504" s="435" t="s">
        <v>4077</v>
      </c>
      <c r="F1504" s="435" t="s">
        <v>4078</v>
      </c>
    </row>
    <row r="1505" spans="1:6" ht="13.5">
      <c r="A1505" s="435" t="s">
        <v>7023</v>
      </c>
      <c r="B1505" s="435" t="s">
        <v>7024</v>
      </c>
      <c r="C1505" s="435" t="s">
        <v>5386</v>
      </c>
      <c r="D1505" s="435" t="s">
        <v>4076</v>
      </c>
      <c r="E1505" s="435" t="s">
        <v>4077</v>
      </c>
      <c r="F1505" s="435" t="s">
        <v>4078</v>
      </c>
    </row>
    <row r="1506" spans="1:6" ht="13.5">
      <c r="A1506" s="435" t="s">
        <v>7025</v>
      </c>
      <c r="B1506" s="435" t="s">
        <v>7026</v>
      </c>
      <c r="C1506" s="435" t="s">
        <v>5386</v>
      </c>
      <c r="D1506" s="435" t="s">
        <v>4076</v>
      </c>
      <c r="E1506" s="435" t="s">
        <v>4077</v>
      </c>
      <c r="F1506" s="435" t="s">
        <v>4078</v>
      </c>
    </row>
    <row r="1507" spans="1:6" ht="13.5">
      <c r="A1507" s="435" t="s">
        <v>7027</v>
      </c>
      <c r="B1507" s="435" t="s">
        <v>7028</v>
      </c>
      <c r="C1507" s="435" t="s">
        <v>5386</v>
      </c>
      <c r="D1507" s="435" t="s">
        <v>4076</v>
      </c>
      <c r="E1507" s="435" t="s">
        <v>4077</v>
      </c>
      <c r="F1507" s="435" t="s">
        <v>4078</v>
      </c>
    </row>
    <row r="1508" spans="1:6" ht="13.5">
      <c r="A1508" s="435" t="s">
        <v>7029</v>
      </c>
      <c r="B1508" s="435" t="s">
        <v>7030</v>
      </c>
      <c r="C1508" s="435" t="s">
        <v>5386</v>
      </c>
      <c r="D1508" s="435" t="s">
        <v>4076</v>
      </c>
      <c r="E1508" s="435" t="s">
        <v>4077</v>
      </c>
      <c r="F1508" s="435" t="s">
        <v>4078</v>
      </c>
    </row>
    <row r="1509" spans="1:6" ht="13.5">
      <c r="A1509" s="435" t="s">
        <v>7031</v>
      </c>
      <c r="B1509" s="435" t="s">
        <v>7032</v>
      </c>
      <c r="C1509" s="435" t="s">
        <v>5386</v>
      </c>
      <c r="D1509" s="435" t="s">
        <v>4076</v>
      </c>
      <c r="E1509" s="435" t="s">
        <v>4077</v>
      </c>
      <c r="F1509" s="435" t="s">
        <v>4078</v>
      </c>
    </row>
    <row r="1510" spans="1:6" ht="13.5">
      <c r="A1510" s="435" t="s">
        <v>7033</v>
      </c>
      <c r="B1510" s="435" t="s">
        <v>7034</v>
      </c>
      <c r="C1510" s="435" t="s">
        <v>5386</v>
      </c>
      <c r="D1510" s="435" t="s">
        <v>4076</v>
      </c>
      <c r="E1510" s="435" t="s">
        <v>4077</v>
      </c>
      <c r="F1510" s="435" t="s">
        <v>4078</v>
      </c>
    </row>
    <row r="1511" spans="1:6" ht="13.5">
      <c r="A1511" s="435" t="s">
        <v>7035</v>
      </c>
      <c r="B1511" s="435" t="s">
        <v>7036</v>
      </c>
      <c r="C1511" s="435" t="s">
        <v>5386</v>
      </c>
      <c r="D1511" s="435" t="s">
        <v>4076</v>
      </c>
      <c r="E1511" s="435" t="s">
        <v>4077</v>
      </c>
      <c r="F1511" s="435" t="s">
        <v>4078</v>
      </c>
    </row>
    <row r="1512" spans="1:6" ht="13.5">
      <c r="A1512" s="435" t="s">
        <v>7037</v>
      </c>
      <c r="B1512" s="435" t="s">
        <v>7038</v>
      </c>
      <c r="C1512" s="435" t="s">
        <v>5386</v>
      </c>
      <c r="D1512" s="435" t="s">
        <v>4076</v>
      </c>
      <c r="E1512" s="435" t="s">
        <v>4077</v>
      </c>
      <c r="F1512" s="435" t="s">
        <v>4078</v>
      </c>
    </row>
    <row r="1513" spans="1:6" ht="13.5">
      <c r="A1513" s="435" t="s">
        <v>7039</v>
      </c>
      <c r="B1513" s="435" t="s">
        <v>7040</v>
      </c>
      <c r="C1513" s="435" t="s">
        <v>5386</v>
      </c>
      <c r="D1513" s="435" t="s">
        <v>4076</v>
      </c>
      <c r="E1513" s="435" t="s">
        <v>4077</v>
      </c>
      <c r="F1513" s="435" t="s">
        <v>4078</v>
      </c>
    </row>
    <row r="1514" spans="1:6" ht="13.5">
      <c r="A1514" s="435" t="s">
        <v>7041</v>
      </c>
      <c r="B1514" s="435" t="s">
        <v>7042</v>
      </c>
      <c r="C1514" s="435" t="s">
        <v>5386</v>
      </c>
      <c r="D1514" s="435" t="s">
        <v>4076</v>
      </c>
      <c r="E1514" s="435" t="s">
        <v>4077</v>
      </c>
      <c r="F1514" s="435" t="s">
        <v>4078</v>
      </c>
    </row>
    <row r="1515" spans="1:6" ht="13.5">
      <c r="A1515" s="435" t="s">
        <v>7043</v>
      </c>
      <c r="B1515" s="435" t="s">
        <v>7044</v>
      </c>
      <c r="C1515" s="435" t="s">
        <v>5386</v>
      </c>
      <c r="D1515" s="435" t="s">
        <v>4076</v>
      </c>
      <c r="E1515" s="435" t="s">
        <v>4077</v>
      </c>
      <c r="F1515" s="435" t="s">
        <v>4078</v>
      </c>
    </row>
    <row r="1516" spans="1:6" ht="13.5">
      <c r="A1516" s="435" t="s">
        <v>7045</v>
      </c>
      <c r="B1516" s="435" t="s">
        <v>7046</v>
      </c>
      <c r="C1516" s="435" t="s">
        <v>5386</v>
      </c>
      <c r="D1516" s="435" t="s">
        <v>4161</v>
      </c>
      <c r="E1516" s="435" t="s">
        <v>4077</v>
      </c>
      <c r="F1516" s="435" t="s">
        <v>4078</v>
      </c>
    </row>
    <row r="1517" spans="1:6" ht="13.5">
      <c r="A1517" s="435" t="s">
        <v>7047</v>
      </c>
      <c r="B1517" s="435" t="s">
        <v>7048</v>
      </c>
      <c r="C1517" s="435" t="s">
        <v>5386</v>
      </c>
      <c r="D1517" s="435" t="s">
        <v>4076</v>
      </c>
      <c r="E1517" s="435" t="s">
        <v>4077</v>
      </c>
      <c r="F1517" s="435" t="s">
        <v>4078</v>
      </c>
    </row>
    <row r="1518" spans="1:6" ht="13.5">
      <c r="A1518" s="435" t="s">
        <v>7049</v>
      </c>
      <c r="B1518" s="435" t="s">
        <v>7050</v>
      </c>
      <c r="C1518" s="435" t="s">
        <v>5386</v>
      </c>
      <c r="D1518" s="435" t="s">
        <v>4076</v>
      </c>
      <c r="E1518" s="435" t="s">
        <v>4077</v>
      </c>
      <c r="F1518" s="435" t="s">
        <v>4078</v>
      </c>
    </row>
    <row r="1519" spans="1:6" ht="13.5">
      <c r="A1519" s="435" t="s">
        <v>7051</v>
      </c>
      <c r="B1519" s="435" t="s">
        <v>7052</v>
      </c>
      <c r="C1519" s="435" t="s">
        <v>5386</v>
      </c>
      <c r="D1519" s="435" t="s">
        <v>4076</v>
      </c>
      <c r="E1519" s="435" t="s">
        <v>4077</v>
      </c>
      <c r="F1519" s="435" t="s">
        <v>4078</v>
      </c>
    </row>
    <row r="1520" spans="1:6" ht="13.5">
      <c r="A1520" s="435" t="s">
        <v>7053</v>
      </c>
      <c r="B1520" s="435" t="s">
        <v>7054</v>
      </c>
      <c r="C1520" s="435" t="s">
        <v>5386</v>
      </c>
      <c r="D1520" s="435" t="s">
        <v>4076</v>
      </c>
      <c r="E1520" s="435" t="s">
        <v>4077</v>
      </c>
      <c r="F1520" s="435" t="s">
        <v>4078</v>
      </c>
    </row>
    <row r="1521" spans="1:6" ht="13.5">
      <c r="A1521" s="435" t="s">
        <v>7055</v>
      </c>
      <c r="B1521" s="435" t="s">
        <v>7056</v>
      </c>
      <c r="C1521" s="435" t="s">
        <v>5386</v>
      </c>
      <c r="D1521" s="435" t="s">
        <v>4076</v>
      </c>
      <c r="E1521" s="435" t="s">
        <v>4077</v>
      </c>
      <c r="F1521" s="435" t="s">
        <v>4078</v>
      </c>
    </row>
    <row r="1522" spans="1:6" ht="13.5">
      <c r="A1522" s="435" t="s">
        <v>7057</v>
      </c>
      <c r="B1522" s="435" t="s">
        <v>7058</v>
      </c>
      <c r="C1522" s="435" t="s">
        <v>5386</v>
      </c>
      <c r="D1522" s="435" t="s">
        <v>4076</v>
      </c>
      <c r="E1522" s="435" t="s">
        <v>4077</v>
      </c>
      <c r="F1522" s="435" t="s">
        <v>4078</v>
      </c>
    </row>
    <row r="1523" spans="1:6" ht="13.5">
      <c r="A1523" s="435" t="s">
        <v>7059</v>
      </c>
      <c r="B1523" s="435" t="s">
        <v>7060</v>
      </c>
      <c r="C1523" s="435" t="s">
        <v>5386</v>
      </c>
      <c r="D1523" s="435" t="s">
        <v>4076</v>
      </c>
      <c r="E1523" s="435" t="s">
        <v>4077</v>
      </c>
      <c r="F1523" s="435" t="s">
        <v>4078</v>
      </c>
    </row>
    <row r="1524" spans="1:6" ht="13.5">
      <c r="A1524" s="435" t="s">
        <v>7061</v>
      </c>
      <c r="B1524" s="435" t="s">
        <v>7062</v>
      </c>
      <c r="C1524" s="435" t="s">
        <v>5386</v>
      </c>
      <c r="D1524" s="435" t="s">
        <v>4076</v>
      </c>
      <c r="E1524" s="435" t="s">
        <v>4077</v>
      </c>
      <c r="F1524" s="435" t="s">
        <v>4078</v>
      </c>
    </row>
    <row r="1525" spans="1:6" ht="13.5">
      <c r="A1525" s="435" t="s">
        <v>7063</v>
      </c>
      <c r="B1525" s="435" t="s">
        <v>7064</v>
      </c>
      <c r="C1525" s="435" t="s">
        <v>5386</v>
      </c>
      <c r="D1525" s="435" t="s">
        <v>4076</v>
      </c>
      <c r="E1525" s="435" t="s">
        <v>4077</v>
      </c>
      <c r="F1525" s="435" t="s">
        <v>4078</v>
      </c>
    </row>
    <row r="1526" spans="1:6" ht="13.5">
      <c r="A1526" s="435" t="s">
        <v>7065</v>
      </c>
      <c r="B1526" s="435" t="s">
        <v>7066</v>
      </c>
      <c r="C1526" s="435" t="s">
        <v>5386</v>
      </c>
      <c r="D1526" s="435" t="s">
        <v>4076</v>
      </c>
      <c r="E1526" s="435" t="s">
        <v>4077</v>
      </c>
      <c r="F1526" s="435" t="s">
        <v>4078</v>
      </c>
    </row>
    <row r="1527" spans="1:6" ht="13.5">
      <c r="A1527" s="435" t="s">
        <v>7067</v>
      </c>
      <c r="B1527" s="435" t="s">
        <v>7068</v>
      </c>
      <c r="C1527" s="435" t="s">
        <v>5386</v>
      </c>
      <c r="D1527" s="435" t="s">
        <v>4076</v>
      </c>
      <c r="E1527" s="435" t="s">
        <v>4077</v>
      </c>
      <c r="F1527" s="435" t="s">
        <v>4078</v>
      </c>
    </row>
    <row r="1528" spans="1:6" ht="13.5">
      <c r="A1528" s="435" t="s">
        <v>7069</v>
      </c>
      <c r="B1528" s="435" t="s">
        <v>7070</v>
      </c>
      <c r="C1528" s="435" t="s">
        <v>5386</v>
      </c>
      <c r="D1528" s="435" t="s">
        <v>4076</v>
      </c>
      <c r="E1528" s="435" t="s">
        <v>4077</v>
      </c>
      <c r="F1528" s="435" t="s">
        <v>4078</v>
      </c>
    </row>
    <row r="1529" spans="1:6" ht="13.5">
      <c r="A1529" s="435" t="s">
        <v>7071</v>
      </c>
      <c r="B1529" s="435" t="s">
        <v>7072</v>
      </c>
      <c r="C1529" s="435" t="s">
        <v>5386</v>
      </c>
      <c r="D1529" s="435" t="s">
        <v>4161</v>
      </c>
      <c r="E1529" s="435" t="s">
        <v>4077</v>
      </c>
      <c r="F1529" s="435" t="s">
        <v>4078</v>
      </c>
    </row>
    <row r="1530" spans="1:6" ht="13.5">
      <c r="A1530" s="435" t="s">
        <v>7073</v>
      </c>
      <c r="B1530" s="435" t="s">
        <v>7074</v>
      </c>
      <c r="C1530" s="435" t="s">
        <v>5386</v>
      </c>
      <c r="D1530" s="435" t="s">
        <v>4076</v>
      </c>
      <c r="E1530" s="435" t="s">
        <v>4077</v>
      </c>
      <c r="F1530" s="435" t="s">
        <v>4078</v>
      </c>
    </row>
    <row r="1531" spans="1:6" ht="13.5">
      <c r="A1531" s="435" t="s">
        <v>7075</v>
      </c>
      <c r="B1531" s="435" t="s">
        <v>7076</v>
      </c>
      <c r="C1531" s="435" t="s">
        <v>5386</v>
      </c>
      <c r="D1531" s="435" t="s">
        <v>4076</v>
      </c>
      <c r="E1531" s="435" t="s">
        <v>4077</v>
      </c>
      <c r="F1531" s="435" t="s">
        <v>4078</v>
      </c>
    </row>
    <row r="1532" spans="1:6" ht="13.5">
      <c r="A1532" s="435" t="s">
        <v>7077</v>
      </c>
      <c r="B1532" s="435" t="s">
        <v>7078</v>
      </c>
      <c r="C1532" s="435" t="s">
        <v>5386</v>
      </c>
      <c r="D1532" s="435" t="s">
        <v>4076</v>
      </c>
      <c r="E1532" s="435" t="s">
        <v>4077</v>
      </c>
      <c r="F1532" s="435" t="s">
        <v>4078</v>
      </c>
    </row>
    <row r="1533" spans="1:6" ht="13.5">
      <c r="A1533" s="435" t="s">
        <v>7079</v>
      </c>
      <c r="B1533" s="435" t="s">
        <v>7080</v>
      </c>
      <c r="C1533" s="435" t="s">
        <v>5386</v>
      </c>
      <c r="D1533" s="435" t="s">
        <v>4076</v>
      </c>
      <c r="E1533" s="435" t="s">
        <v>4077</v>
      </c>
      <c r="F1533" s="435" t="s">
        <v>4078</v>
      </c>
    </row>
    <row r="1534" spans="1:6" ht="13.5">
      <c r="A1534" s="435" t="s">
        <v>7081</v>
      </c>
      <c r="B1534" s="435" t="s">
        <v>7082</v>
      </c>
      <c r="C1534" s="435" t="s">
        <v>5386</v>
      </c>
      <c r="D1534" s="435" t="s">
        <v>4076</v>
      </c>
      <c r="E1534" s="435" t="s">
        <v>4077</v>
      </c>
      <c r="F1534" s="435" t="s">
        <v>4078</v>
      </c>
    </row>
    <row r="1535" spans="1:6" ht="13.5">
      <c r="A1535" s="435" t="s">
        <v>7083</v>
      </c>
      <c r="B1535" s="435" t="s">
        <v>7084</v>
      </c>
      <c r="C1535" s="435" t="s">
        <v>5386</v>
      </c>
      <c r="D1535" s="435" t="s">
        <v>4076</v>
      </c>
      <c r="E1535" s="435" t="s">
        <v>4077</v>
      </c>
      <c r="F1535" s="435" t="s">
        <v>4078</v>
      </c>
    </row>
    <row r="1536" spans="1:6" ht="13.5">
      <c r="A1536" s="435" t="s">
        <v>7085</v>
      </c>
      <c r="B1536" s="435" t="s">
        <v>7086</v>
      </c>
      <c r="C1536" s="435" t="s">
        <v>5386</v>
      </c>
      <c r="D1536" s="435" t="s">
        <v>4076</v>
      </c>
      <c r="E1536" s="435" t="s">
        <v>4077</v>
      </c>
      <c r="F1536" s="435" t="s">
        <v>4078</v>
      </c>
    </row>
    <row r="1537" spans="1:6" ht="13.5">
      <c r="A1537" s="435" t="s">
        <v>7087</v>
      </c>
      <c r="B1537" s="435" t="s">
        <v>7088</v>
      </c>
      <c r="C1537" s="435" t="s">
        <v>5386</v>
      </c>
      <c r="D1537" s="435" t="s">
        <v>4076</v>
      </c>
      <c r="E1537" s="435" t="s">
        <v>4077</v>
      </c>
      <c r="F1537" s="435" t="s">
        <v>4078</v>
      </c>
    </row>
    <row r="1538" spans="1:6" ht="13.5">
      <c r="A1538" s="435" t="s">
        <v>7089</v>
      </c>
      <c r="B1538" s="435" t="s">
        <v>7090</v>
      </c>
      <c r="C1538" s="435" t="s">
        <v>5386</v>
      </c>
      <c r="D1538" s="435" t="s">
        <v>4076</v>
      </c>
      <c r="E1538" s="435" t="s">
        <v>4077</v>
      </c>
      <c r="F1538" s="435" t="s">
        <v>4078</v>
      </c>
    </row>
    <row r="1539" spans="1:6" ht="13.5">
      <c r="A1539" s="435" t="s">
        <v>7091</v>
      </c>
      <c r="B1539" s="435" t="s">
        <v>7092</v>
      </c>
      <c r="C1539" s="435" t="s">
        <v>5386</v>
      </c>
      <c r="D1539" s="435" t="s">
        <v>4076</v>
      </c>
      <c r="E1539" s="435" t="s">
        <v>4077</v>
      </c>
      <c r="F1539" s="435" t="s">
        <v>4078</v>
      </c>
    </row>
    <row r="1540" spans="1:6" ht="13.5">
      <c r="A1540" s="435" t="s">
        <v>7093</v>
      </c>
      <c r="B1540" s="435" t="s">
        <v>7094</v>
      </c>
      <c r="C1540" s="435" t="s">
        <v>5386</v>
      </c>
      <c r="D1540" s="435" t="s">
        <v>4076</v>
      </c>
      <c r="E1540" s="435" t="s">
        <v>4077</v>
      </c>
      <c r="F1540" s="435" t="s">
        <v>4078</v>
      </c>
    </row>
    <row r="1541" spans="1:6" ht="13.5">
      <c r="A1541" s="435" t="s">
        <v>7095</v>
      </c>
      <c r="B1541" s="435" t="s">
        <v>7096</v>
      </c>
      <c r="C1541" s="435" t="s">
        <v>5386</v>
      </c>
      <c r="D1541" s="435" t="s">
        <v>4076</v>
      </c>
      <c r="E1541" s="435" t="s">
        <v>4077</v>
      </c>
      <c r="F1541" s="435" t="s">
        <v>4078</v>
      </c>
    </row>
    <row r="1542" spans="1:6" ht="13.5">
      <c r="A1542" s="435" t="s">
        <v>7097</v>
      </c>
      <c r="B1542" s="435" t="s">
        <v>7098</v>
      </c>
      <c r="C1542" s="435" t="s">
        <v>5386</v>
      </c>
      <c r="D1542" s="435" t="s">
        <v>4161</v>
      </c>
      <c r="E1542" s="435" t="s">
        <v>4077</v>
      </c>
      <c r="F1542" s="435" t="s">
        <v>4078</v>
      </c>
    </row>
    <row r="1543" spans="1:6" ht="13.5">
      <c r="A1543" s="435" t="s">
        <v>7099</v>
      </c>
      <c r="B1543" s="435" t="s">
        <v>7100</v>
      </c>
      <c r="C1543" s="435" t="s">
        <v>5386</v>
      </c>
      <c r="D1543" s="435" t="s">
        <v>4076</v>
      </c>
      <c r="E1543" s="435" t="s">
        <v>4077</v>
      </c>
      <c r="F1543" s="435" t="s">
        <v>4078</v>
      </c>
    </row>
    <row r="1544" spans="1:6" ht="13.5">
      <c r="A1544" s="435" t="s">
        <v>7101</v>
      </c>
      <c r="B1544" s="435" t="s">
        <v>7102</v>
      </c>
      <c r="C1544" s="435" t="s">
        <v>5386</v>
      </c>
      <c r="D1544" s="435" t="s">
        <v>4076</v>
      </c>
      <c r="E1544" s="435" t="s">
        <v>4077</v>
      </c>
      <c r="F1544" s="435" t="s">
        <v>4078</v>
      </c>
    </row>
    <row r="1545" spans="1:6" ht="13.5">
      <c r="A1545" s="435" t="s">
        <v>7103</v>
      </c>
      <c r="B1545" s="435" t="s">
        <v>7104</v>
      </c>
      <c r="C1545" s="435" t="s">
        <v>5386</v>
      </c>
      <c r="D1545" s="435" t="s">
        <v>4076</v>
      </c>
      <c r="E1545" s="435" t="s">
        <v>4077</v>
      </c>
      <c r="F1545" s="435" t="s">
        <v>4078</v>
      </c>
    </row>
    <row r="1546" spans="1:6" ht="13.5">
      <c r="A1546" s="435" t="s">
        <v>7105</v>
      </c>
      <c r="B1546" s="435" t="s">
        <v>7106</v>
      </c>
      <c r="C1546" s="435" t="s">
        <v>5386</v>
      </c>
      <c r="D1546" s="435" t="s">
        <v>4076</v>
      </c>
      <c r="E1546" s="435" t="s">
        <v>4077</v>
      </c>
      <c r="F1546" s="435" t="s">
        <v>4078</v>
      </c>
    </row>
    <row r="1547" spans="1:6" ht="13.5">
      <c r="A1547" s="435" t="s">
        <v>7107</v>
      </c>
      <c r="B1547" s="435" t="s">
        <v>7108</v>
      </c>
      <c r="C1547" s="435" t="s">
        <v>5386</v>
      </c>
      <c r="D1547" s="435" t="s">
        <v>4076</v>
      </c>
      <c r="E1547" s="435" t="s">
        <v>4077</v>
      </c>
      <c r="F1547" s="435" t="s">
        <v>4078</v>
      </c>
    </row>
    <row r="1548" spans="1:6" ht="13.5">
      <c r="A1548" s="435" t="s">
        <v>7109</v>
      </c>
      <c r="B1548" s="435" t="s">
        <v>7110</v>
      </c>
      <c r="C1548" s="435" t="s">
        <v>5386</v>
      </c>
      <c r="D1548" s="435" t="s">
        <v>4076</v>
      </c>
      <c r="E1548" s="435" t="s">
        <v>4077</v>
      </c>
      <c r="F1548" s="435" t="s">
        <v>4078</v>
      </c>
    </row>
    <row r="1549" spans="1:6" ht="13.5">
      <c r="A1549" s="435" t="s">
        <v>7111</v>
      </c>
      <c r="B1549" s="435" t="s">
        <v>7112</v>
      </c>
      <c r="C1549" s="435" t="s">
        <v>5386</v>
      </c>
      <c r="D1549" s="435" t="s">
        <v>4076</v>
      </c>
      <c r="E1549" s="435" t="s">
        <v>4077</v>
      </c>
      <c r="F1549" s="435" t="s">
        <v>4078</v>
      </c>
    </row>
    <row r="1550" spans="1:6" ht="13.5">
      <c r="A1550" s="435" t="s">
        <v>7113</v>
      </c>
      <c r="B1550" s="435" t="s">
        <v>7114</v>
      </c>
      <c r="C1550" s="435" t="s">
        <v>5386</v>
      </c>
      <c r="D1550" s="435" t="s">
        <v>4076</v>
      </c>
      <c r="E1550" s="435" t="s">
        <v>4077</v>
      </c>
      <c r="F1550" s="435" t="s">
        <v>4078</v>
      </c>
    </row>
    <row r="1551" spans="1:6" ht="13.5">
      <c r="A1551" s="435" t="s">
        <v>7115</v>
      </c>
      <c r="B1551" s="435" t="s">
        <v>7116</v>
      </c>
      <c r="C1551" s="435" t="s">
        <v>5386</v>
      </c>
      <c r="D1551" s="435" t="s">
        <v>4076</v>
      </c>
      <c r="E1551" s="435" t="s">
        <v>4077</v>
      </c>
      <c r="F1551" s="435" t="s">
        <v>4078</v>
      </c>
    </row>
    <row r="1552" spans="1:6" ht="13.5">
      <c r="A1552" s="435" t="s">
        <v>7117</v>
      </c>
      <c r="B1552" s="435" t="s">
        <v>7118</v>
      </c>
      <c r="C1552" s="435" t="s">
        <v>5386</v>
      </c>
      <c r="D1552" s="435" t="s">
        <v>4076</v>
      </c>
      <c r="E1552" s="435" t="s">
        <v>4077</v>
      </c>
      <c r="F1552" s="435" t="s">
        <v>4078</v>
      </c>
    </row>
    <row r="1553" spans="1:6" ht="13.5">
      <c r="A1553" s="435" t="s">
        <v>7119</v>
      </c>
      <c r="B1553" s="435" t="s">
        <v>7120</v>
      </c>
      <c r="C1553" s="435" t="s">
        <v>5386</v>
      </c>
      <c r="D1553" s="435" t="s">
        <v>4076</v>
      </c>
      <c r="E1553" s="435" t="s">
        <v>4077</v>
      </c>
      <c r="F1553" s="435" t="s">
        <v>4078</v>
      </c>
    </row>
    <row r="1554" spans="1:6" ht="13.5">
      <c r="A1554" s="435" t="s">
        <v>7121</v>
      </c>
      <c r="B1554" s="435" t="s">
        <v>7122</v>
      </c>
      <c r="C1554" s="435" t="s">
        <v>5386</v>
      </c>
      <c r="D1554" s="435" t="s">
        <v>4076</v>
      </c>
      <c r="E1554" s="435" t="s">
        <v>4077</v>
      </c>
      <c r="F1554" s="435" t="s">
        <v>4078</v>
      </c>
    </row>
    <row r="1555" spans="1:6" ht="13.5">
      <c r="A1555" s="435" t="s">
        <v>7123</v>
      </c>
      <c r="B1555" s="435" t="s">
        <v>7124</v>
      </c>
      <c r="C1555" s="435" t="s">
        <v>5386</v>
      </c>
      <c r="D1555" s="435" t="s">
        <v>4076</v>
      </c>
      <c r="E1555" s="435" t="s">
        <v>4077</v>
      </c>
      <c r="F1555" s="435" t="s">
        <v>4078</v>
      </c>
    </row>
    <row r="1556" spans="1:6" ht="13.5">
      <c r="A1556" s="435" t="s">
        <v>7125</v>
      </c>
      <c r="B1556" s="435" t="s">
        <v>7126</v>
      </c>
      <c r="C1556" s="435" t="s">
        <v>5386</v>
      </c>
      <c r="D1556" s="435" t="s">
        <v>4076</v>
      </c>
      <c r="E1556" s="435" t="s">
        <v>4077</v>
      </c>
      <c r="F1556" s="435" t="s">
        <v>4078</v>
      </c>
    </row>
    <row r="1557" spans="1:6" ht="13.5">
      <c r="A1557" s="435" t="s">
        <v>7127</v>
      </c>
      <c r="B1557" s="435" t="s">
        <v>7128</v>
      </c>
      <c r="C1557" s="435" t="s">
        <v>5386</v>
      </c>
      <c r="D1557" s="435" t="s">
        <v>4076</v>
      </c>
      <c r="E1557" s="435" t="s">
        <v>4077</v>
      </c>
      <c r="F1557" s="435" t="s">
        <v>4078</v>
      </c>
    </row>
    <row r="1558" spans="1:6" ht="13.5">
      <c r="A1558" s="435" t="s">
        <v>7129</v>
      </c>
      <c r="B1558" s="435" t="s">
        <v>7130</v>
      </c>
      <c r="C1558" s="435" t="s">
        <v>5386</v>
      </c>
      <c r="D1558" s="435" t="s">
        <v>4076</v>
      </c>
      <c r="E1558" s="435" t="s">
        <v>4077</v>
      </c>
      <c r="F1558" s="435" t="s">
        <v>4078</v>
      </c>
    </row>
    <row r="1559" spans="1:6" ht="13.5">
      <c r="A1559" s="435" t="s">
        <v>7131</v>
      </c>
      <c r="B1559" s="435" t="s">
        <v>7132</v>
      </c>
      <c r="C1559" s="435" t="s">
        <v>5386</v>
      </c>
      <c r="D1559" s="435" t="s">
        <v>4076</v>
      </c>
      <c r="E1559" s="435" t="s">
        <v>4077</v>
      </c>
      <c r="F1559" s="435" t="s">
        <v>4078</v>
      </c>
    </row>
    <row r="1560" spans="1:6" ht="13.5">
      <c r="A1560" s="435" t="s">
        <v>7133</v>
      </c>
      <c r="B1560" s="435" t="s">
        <v>7134</v>
      </c>
      <c r="C1560" s="435" t="s">
        <v>5386</v>
      </c>
      <c r="D1560" s="435" t="s">
        <v>4076</v>
      </c>
      <c r="E1560" s="435" t="s">
        <v>4077</v>
      </c>
      <c r="F1560" s="435" t="s">
        <v>4078</v>
      </c>
    </row>
    <row r="1561" spans="1:6" ht="13.5">
      <c r="A1561" s="435" t="s">
        <v>7135</v>
      </c>
      <c r="B1561" s="435" t="s">
        <v>7136</v>
      </c>
      <c r="C1561" s="435" t="s">
        <v>5386</v>
      </c>
      <c r="D1561" s="435" t="s">
        <v>4076</v>
      </c>
      <c r="E1561" s="435" t="s">
        <v>4077</v>
      </c>
      <c r="F1561" s="435" t="s">
        <v>4078</v>
      </c>
    </row>
    <row r="1562" spans="1:6" ht="13.5">
      <c r="A1562" s="435" t="s">
        <v>7137</v>
      </c>
      <c r="B1562" s="435" t="s">
        <v>7138</v>
      </c>
      <c r="C1562" s="435" t="s">
        <v>5386</v>
      </c>
      <c r="D1562" s="435" t="s">
        <v>4076</v>
      </c>
      <c r="E1562" s="435" t="s">
        <v>4077</v>
      </c>
      <c r="F1562" s="435" t="s">
        <v>4078</v>
      </c>
    </row>
    <row r="1563" spans="1:6" ht="13.5">
      <c r="A1563" s="435" t="s">
        <v>7139</v>
      </c>
      <c r="B1563" s="435" t="s">
        <v>7140</v>
      </c>
      <c r="C1563" s="435" t="s">
        <v>5386</v>
      </c>
      <c r="D1563" s="435" t="s">
        <v>4076</v>
      </c>
      <c r="E1563" s="435" t="s">
        <v>4077</v>
      </c>
      <c r="F1563" s="435" t="s">
        <v>4078</v>
      </c>
    </row>
    <row r="1564" spans="1:6" ht="13.5">
      <c r="A1564" s="435" t="s">
        <v>7141</v>
      </c>
      <c r="B1564" s="435" t="s">
        <v>7142</v>
      </c>
      <c r="C1564" s="435" t="s">
        <v>5386</v>
      </c>
      <c r="D1564" s="435" t="s">
        <v>4076</v>
      </c>
      <c r="E1564" s="435" t="s">
        <v>4077</v>
      </c>
      <c r="F1564" s="435" t="s">
        <v>4078</v>
      </c>
    </row>
    <row r="1565" spans="1:6" ht="13.5">
      <c r="A1565" s="435" t="s">
        <v>7143</v>
      </c>
      <c r="B1565" s="435" t="s">
        <v>7144</v>
      </c>
      <c r="C1565" s="435" t="s">
        <v>5386</v>
      </c>
      <c r="D1565" s="435" t="s">
        <v>4076</v>
      </c>
      <c r="E1565" s="435" t="s">
        <v>4077</v>
      </c>
      <c r="F1565" s="435" t="s">
        <v>4078</v>
      </c>
    </row>
    <row r="1566" spans="1:6" ht="13.5">
      <c r="A1566" s="435" t="s">
        <v>7145</v>
      </c>
      <c r="B1566" s="435" t="s">
        <v>7146</v>
      </c>
      <c r="C1566" s="435" t="s">
        <v>5386</v>
      </c>
      <c r="D1566" s="435" t="s">
        <v>4076</v>
      </c>
      <c r="E1566" s="435" t="s">
        <v>4077</v>
      </c>
      <c r="F1566" s="435" t="s">
        <v>4078</v>
      </c>
    </row>
    <row r="1567" spans="1:6" ht="13.5">
      <c r="A1567" s="435" t="s">
        <v>7147</v>
      </c>
      <c r="B1567" s="435" t="s">
        <v>7148</v>
      </c>
      <c r="C1567" s="435" t="s">
        <v>5386</v>
      </c>
      <c r="D1567" s="435" t="s">
        <v>4076</v>
      </c>
      <c r="E1567" s="435" t="s">
        <v>4077</v>
      </c>
      <c r="F1567" s="435" t="s">
        <v>4078</v>
      </c>
    </row>
    <row r="1568" spans="1:6" ht="13.5">
      <c r="A1568" s="435" t="s">
        <v>7149</v>
      </c>
      <c r="B1568" s="435" t="s">
        <v>2912</v>
      </c>
      <c r="C1568" s="435" t="s">
        <v>5386</v>
      </c>
      <c r="D1568" s="435" t="s">
        <v>4076</v>
      </c>
      <c r="E1568" s="435" t="s">
        <v>4077</v>
      </c>
      <c r="F1568" s="435" t="s">
        <v>4078</v>
      </c>
    </row>
    <row r="1569" spans="1:6" ht="13.5">
      <c r="A1569" s="435" t="s">
        <v>7150</v>
      </c>
      <c r="B1569" s="435" t="s">
        <v>7151</v>
      </c>
      <c r="C1569" s="435" t="s">
        <v>5386</v>
      </c>
      <c r="D1569" s="435" t="s">
        <v>4076</v>
      </c>
      <c r="E1569" s="435" t="s">
        <v>4077</v>
      </c>
      <c r="F1569" s="435" t="s">
        <v>4078</v>
      </c>
    </row>
    <row r="1570" spans="1:6" ht="13.5">
      <c r="A1570" s="435" t="s">
        <v>7152</v>
      </c>
      <c r="B1570" s="435" t="s">
        <v>7153</v>
      </c>
      <c r="C1570" s="435" t="s">
        <v>5386</v>
      </c>
      <c r="D1570" s="435" t="s">
        <v>4076</v>
      </c>
      <c r="E1570" s="435" t="s">
        <v>4077</v>
      </c>
      <c r="F1570" s="435" t="s">
        <v>4078</v>
      </c>
    </row>
    <row r="1571" spans="1:6" ht="13.5">
      <c r="A1571" s="435" t="s">
        <v>7154</v>
      </c>
      <c r="B1571" s="435" t="s">
        <v>7155</v>
      </c>
      <c r="C1571" s="435" t="s">
        <v>5386</v>
      </c>
      <c r="D1571" s="435" t="s">
        <v>4076</v>
      </c>
      <c r="E1571" s="435" t="s">
        <v>4077</v>
      </c>
      <c r="F1571" s="435" t="s">
        <v>4078</v>
      </c>
    </row>
    <row r="1572" spans="1:6" ht="13.5">
      <c r="A1572" s="435" t="s">
        <v>7156</v>
      </c>
      <c r="B1572" s="435" t="s">
        <v>7157</v>
      </c>
      <c r="C1572" s="435" t="s">
        <v>5386</v>
      </c>
      <c r="D1572" s="435" t="s">
        <v>4076</v>
      </c>
      <c r="E1572" s="435" t="s">
        <v>4077</v>
      </c>
      <c r="F1572" s="435" t="s">
        <v>4078</v>
      </c>
    </row>
    <row r="1573" spans="1:6" ht="13.5">
      <c r="A1573" s="435" t="s">
        <v>7158</v>
      </c>
      <c r="B1573" s="435" t="s">
        <v>7159</v>
      </c>
      <c r="C1573" s="435" t="s">
        <v>5386</v>
      </c>
      <c r="D1573" s="435" t="s">
        <v>4076</v>
      </c>
      <c r="E1573" s="435" t="s">
        <v>4077</v>
      </c>
      <c r="F1573" s="435" t="s">
        <v>4078</v>
      </c>
    </row>
    <row r="1574" spans="1:6" ht="13.5">
      <c r="A1574" s="435" t="s">
        <v>7160</v>
      </c>
      <c r="B1574" s="435" t="s">
        <v>7161</v>
      </c>
      <c r="C1574" s="435" t="s">
        <v>5386</v>
      </c>
      <c r="D1574" s="435" t="s">
        <v>4076</v>
      </c>
      <c r="E1574" s="435" t="s">
        <v>4077</v>
      </c>
      <c r="F1574" s="435" t="s">
        <v>4078</v>
      </c>
    </row>
    <row r="1575" spans="1:6" ht="13.5">
      <c r="A1575" s="435" t="s">
        <v>7162</v>
      </c>
      <c r="B1575" s="435" t="s">
        <v>7163</v>
      </c>
      <c r="C1575" s="435" t="s">
        <v>5386</v>
      </c>
      <c r="D1575" s="435" t="s">
        <v>4076</v>
      </c>
      <c r="E1575" s="435" t="s">
        <v>4077</v>
      </c>
      <c r="F1575" s="435" t="s">
        <v>4078</v>
      </c>
    </row>
    <row r="1576" spans="1:6" ht="13.5">
      <c r="A1576" s="435" t="s">
        <v>7164</v>
      </c>
      <c r="B1576" s="435" t="s">
        <v>702</v>
      </c>
      <c r="C1576" s="435" t="s">
        <v>5386</v>
      </c>
      <c r="D1576" s="435" t="s">
        <v>4076</v>
      </c>
      <c r="E1576" s="435" t="s">
        <v>4077</v>
      </c>
      <c r="F1576" s="435" t="s">
        <v>4078</v>
      </c>
    </row>
    <row r="1577" spans="1:6" ht="13.5">
      <c r="A1577" s="435" t="s">
        <v>7165</v>
      </c>
      <c r="B1577" s="435" t="s">
        <v>7166</v>
      </c>
      <c r="C1577" s="435" t="s">
        <v>5386</v>
      </c>
      <c r="D1577" s="435" t="s">
        <v>4076</v>
      </c>
      <c r="E1577" s="435" t="s">
        <v>4077</v>
      </c>
      <c r="F1577" s="435" t="s">
        <v>4078</v>
      </c>
    </row>
    <row r="1578" spans="1:6" ht="13.5">
      <c r="A1578" s="435" t="s">
        <v>7167</v>
      </c>
      <c r="B1578" s="435" t="s">
        <v>7168</v>
      </c>
      <c r="C1578" s="435" t="s">
        <v>5386</v>
      </c>
      <c r="D1578" s="435" t="s">
        <v>4076</v>
      </c>
      <c r="E1578" s="435" t="s">
        <v>4077</v>
      </c>
      <c r="F1578" s="435" t="s">
        <v>4078</v>
      </c>
    </row>
    <row r="1579" spans="1:6" ht="13.5">
      <c r="A1579" s="435" t="s">
        <v>7169</v>
      </c>
      <c r="B1579" s="435" t="s">
        <v>7170</v>
      </c>
      <c r="C1579" s="435" t="s">
        <v>5386</v>
      </c>
      <c r="D1579" s="435" t="s">
        <v>4076</v>
      </c>
      <c r="E1579" s="435" t="s">
        <v>4077</v>
      </c>
      <c r="F1579" s="435" t="s">
        <v>4078</v>
      </c>
    </row>
    <row r="1580" spans="1:6" ht="13.5">
      <c r="A1580" s="435" t="s">
        <v>7171</v>
      </c>
      <c r="B1580" s="435" t="s">
        <v>7172</v>
      </c>
      <c r="C1580" s="435" t="s">
        <v>5386</v>
      </c>
      <c r="D1580" s="435" t="s">
        <v>4076</v>
      </c>
      <c r="E1580" s="435" t="s">
        <v>4077</v>
      </c>
      <c r="F1580" s="435" t="s">
        <v>4078</v>
      </c>
    </row>
    <row r="1581" spans="1:6" ht="13.5">
      <c r="A1581" s="435" t="s">
        <v>7173</v>
      </c>
      <c r="B1581" s="435" t="s">
        <v>7174</v>
      </c>
      <c r="C1581" s="435" t="s">
        <v>5386</v>
      </c>
      <c r="D1581" s="435" t="s">
        <v>4076</v>
      </c>
      <c r="E1581" s="435" t="s">
        <v>4077</v>
      </c>
      <c r="F1581" s="435" t="s">
        <v>4078</v>
      </c>
    </row>
    <row r="1582" spans="1:6" ht="13.5">
      <c r="A1582" s="435" t="s">
        <v>7175</v>
      </c>
      <c r="B1582" s="435" t="s">
        <v>7176</v>
      </c>
      <c r="C1582" s="435" t="s">
        <v>5386</v>
      </c>
      <c r="D1582" s="435" t="s">
        <v>4076</v>
      </c>
      <c r="E1582" s="435" t="s">
        <v>4077</v>
      </c>
      <c r="F1582" s="435" t="s">
        <v>4078</v>
      </c>
    </row>
    <row r="1583" spans="1:6" ht="13.5">
      <c r="A1583" s="435" t="s">
        <v>7177</v>
      </c>
      <c r="B1583" s="435" t="s">
        <v>7178</v>
      </c>
      <c r="C1583" s="435" t="s">
        <v>5386</v>
      </c>
      <c r="D1583" s="435" t="s">
        <v>4076</v>
      </c>
      <c r="E1583" s="435" t="s">
        <v>4077</v>
      </c>
      <c r="F1583" s="435" t="s">
        <v>4078</v>
      </c>
    </row>
    <row r="1584" spans="1:6" ht="13.5">
      <c r="A1584" s="435" t="s">
        <v>7179</v>
      </c>
      <c r="B1584" s="435" t="s">
        <v>7180</v>
      </c>
      <c r="C1584" s="435" t="s">
        <v>5386</v>
      </c>
      <c r="D1584" s="435" t="s">
        <v>4076</v>
      </c>
      <c r="E1584" s="435" t="s">
        <v>4077</v>
      </c>
      <c r="F1584" s="435" t="s">
        <v>4078</v>
      </c>
    </row>
    <row r="1585" spans="1:6" ht="13.5">
      <c r="A1585" s="435" t="s">
        <v>7181</v>
      </c>
      <c r="B1585" s="435" t="s">
        <v>7182</v>
      </c>
      <c r="C1585" s="435" t="s">
        <v>5386</v>
      </c>
      <c r="D1585" s="435" t="s">
        <v>4076</v>
      </c>
      <c r="E1585" s="435" t="s">
        <v>4077</v>
      </c>
      <c r="F1585" s="435" t="s">
        <v>4078</v>
      </c>
    </row>
    <row r="1586" spans="1:6" ht="13.5">
      <c r="A1586" s="435" t="s">
        <v>7183</v>
      </c>
      <c r="B1586" s="435" t="s">
        <v>7184</v>
      </c>
      <c r="C1586" s="435" t="s">
        <v>5386</v>
      </c>
      <c r="D1586" s="435" t="s">
        <v>4076</v>
      </c>
      <c r="E1586" s="435" t="s">
        <v>4077</v>
      </c>
      <c r="F1586" s="435" t="s">
        <v>4078</v>
      </c>
    </row>
    <row r="1587" spans="1:6" ht="13.5">
      <c r="A1587" s="435" t="s">
        <v>7185</v>
      </c>
      <c r="B1587" s="435" t="s">
        <v>7186</v>
      </c>
      <c r="C1587" s="435" t="s">
        <v>5386</v>
      </c>
      <c r="D1587" s="435" t="s">
        <v>4076</v>
      </c>
      <c r="E1587" s="435" t="s">
        <v>4077</v>
      </c>
      <c r="F1587" s="435" t="s">
        <v>4078</v>
      </c>
    </row>
    <row r="1588" spans="1:6" ht="13.5">
      <c r="A1588" s="435" t="s">
        <v>7187</v>
      </c>
      <c r="B1588" s="435" t="s">
        <v>7188</v>
      </c>
      <c r="C1588" s="435" t="s">
        <v>5386</v>
      </c>
      <c r="D1588" s="435" t="s">
        <v>4076</v>
      </c>
      <c r="E1588" s="435" t="s">
        <v>4077</v>
      </c>
      <c r="F1588" s="435" t="s">
        <v>4078</v>
      </c>
    </row>
    <row r="1589" spans="1:6" ht="13.5">
      <c r="A1589" s="435" t="s">
        <v>7189</v>
      </c>
      <c r="B1589" s="435" t="s">
        <v>7190</v>
      </c>
      <c r="C1589" s="435" t="s">
        <v>5386</v>
      </c>
      <c r="D1589" s="435" t="s">
        <v>4076</v>
      </c>
      <c r="E1589" s="435" t="s">
        <v>4077</v>
      </c>
      <c r="F1589" s="435" t="s">
        <v>4078</v>
      </c>
    </row>
    <row r="1590" spans="1:6" ht="13.5">
      <c r="A1590" s="435" t="s">
        <v>7191</v>
      </c>
      <c r="B1590" s="435" t="s">
        <v>7192</v>
      </c>
      <c r="C1590" s="435" t="s">
        <v>5386</v>
      </c>
      <c r="D1590" s="435" t="s">
        <v>4076</v>
      </c>
      <c r="E1590" s="435" t="s">
        <v>4077</v>
      </c>
      <c r="F1590" s="435" t="s">
        <v>4078</v>
      </c>
    </row>
    <row r="1591" spans="1:6" ht="13.5">
      <c r="A1591" s="435" t="s">
        <v>7193</v>
      </c>
      <c r="B1591" s="435" t="s">
        <v>7194</v>
      </c>
      <c r="C1591" s="435" t="s">
        <v>5386</v>
      </c>
      <c r="D1591" s="435" t="s">
        <v>4076</v>
      </c>
      <c r="E1591" s="435" t="s">
        <v>4077</v>
      </c>
      <c r="F1591" s="435" t="s">
        <v>4078</v>
      </c>
    </row>
    <row r="1592" spans="1:6" ht="13.5">
      <c r="A1592" s="435" t="s">
        <v>7195</v>
      </c>
      <c r="B1592" s="435" t="s">
        <v>7196</v>
      </c>
      <c r="C1592" s="435" t="s">
        <v>5386</v>
      </c>
      <c r="D1592" s="435" t="s">
        <v>4076</v>
      </c>
      <c r="E1592" s="435" t="s">
        <v>4077</v>
      </c>
      <c r="F1592" s="435" t="s">
        <v>4078</v>
      </c>
    </row>
    <row r="1593" spans="1:6" ht="13.5">
      <c r="A1593" s="435" t="s">
        <v>7197</v>
      </c>
      <c r="B1593" s="435" t="s">
        <v>7198</v>
      </c>
      <c r="C1593" s="435" t="s">
        <v>5386</v>
      </c>
      <c r="D1593" s="435" t="s">
        <v>4076</v>
      </c>
      <c r="E1593" s="435" t="s">
        <v>4077</v>
      </c>
      <c r="F1593" s="435" t="s">
        <v>4078</v>
      </c>
    </row>
    <row r="1594" spans="1:6" ht="13.5">
      <c r="A1594" s="435" t="s">
        <v>7199</v>
      </c>
      <c r="B1594" s="435" t="s">
        <v>7200</v>
      </c>
      <c r="C1594" s="435" t="s">
        <v>5386</v>
      </c>
      <c r="D1594" s="435" t="s">
        <v>4076</v>
      </c>
      <c r="E1594" s="435" t="s">
        <v>4077</v>
      </c>
      <c r="F1594" s="435" t="s">
        <v>4078</v>
      </c>
    </row>
    <row r="1595" spans="1:6" ht="13.5">
      <c r="A1595" s="435" t="s">
        <v>7201</v>
      </c>
      <c r="B1595" s="435" t="s">
        <v>7202</v>
      </c>
      <c r="C1595" s="435" t="s">
        <v>5386</v>
      </c>
      <c r="D1595" s="435" t="s">
        <v>4076</v>
      </c>
      <c r="E1595" s="435" t="s">
        <v>4077</v>
      </c>
      <c r="F1595" s="435" t="s">
        <v>4078</v>
      </c>
    </row>
    <row r="1596" spans="1:6" ht="13.5">
      <c r="A1596" s="435" t="s">
        <v>7203</v>
      </c>
      <c r="B1596" s="435" t="s">
        <v>7204</v>
      </c>
      <c r="C1596" s="435" t="s">
        <v>5386</v>
      </c>
      <c r="D1596" s="435" t="s">
        <v>4076</v>
      </c>
      <c r="E1596" s="435" t="s">
        <v>4077</v>
      </c>
      <c r="F1596" s="435" t="s">
        <v>4078</v>
      </c>
    </row>
    <row r="1597" spans="1:6" ht="13.5">
      <c r="A1597" s="435" t="s">
        <v>7205</v>
      </c>
      <c r="B1597" s="435" t="s">
        <v>7206</v>
      </c>
      <c r="C1597" s="435" t="s">
        <v>5386</v>
      </c>
      <c r="D1597" s="435" t="s">
        <v>4076</v>
      </c>
      <c r="E1597" s="435" t="s">
        <v>4077</v>
      </c>
      <c r="F1597" s="435" t="s">
        <v>4078</v>
      </c>
    </row>
    <row r="1598" spans="1:6" ht="13.5">
      <c r="A1598" s="435" t="s">
        <v>7207</v>
      </c>
      <c r="B1598" s="435" t="s">
        <v>7208</v>
      </c>
      <c r="C1598" s="435" t="s">
        <v>5386</v>
      </c>
      <c r="D1598" s="435" t="s">
        <v>4076</v>
      </c>
      <c r="E1598" s="435" t="s">
        <v>4077</v>
      </c>
      <c r="F1598" s="435" t="s">
        <v>4078</v>
      </c>
    </row>
    <row r="1599" spans="1:6" ht="13.5">
      <c r="A1599" s="435" t="s">
        <v>7209</v>
      </c>
      <c r="B1599" s="435" t="s">
        <v>7210</v>
      </c>
      <c r="C1599" s="435" t="s">
        <v>5386</v>
      </c>
      <c r="D1599" s="435" t="s">
        <v>4076</v>
      </c>
      <c r="E1599" s="435" t="s">
        <v>4077</v>
      </c>
      <c r="F1599" s="435" t="s">
        <v>4078</v>
      </c>
    </row>
    <row r="1600" spans="1:6" ht="13.5">
      <c r="A1600" s="435" t="s">
        <v>7211</v>
      </c>
      <c r="B1600" s="435" t="s">
        <v>7212</v>
      </c>
      <c r="C1600" s="435" t="s">
        <v>5386</v>
      </c>
      <c r="D1600" s="435" t="s">
        <v>4076</v>
      </c>
      <c r="E1600" s="435" t="s">
        <v>4077</v>
      </c>
      <c r="F1600" s="435" t="s">
        <v>4078</v>
      </c>
    </row>
    <row r="1601" spans="1:6" ht="13.5">
      <c r="A1601" s="435" t="s">
        <v>7213</v>
      </c>
      <c r="B1601" s="435" t="s">
        <v>7214</v>
      </c>
      <c r="C1601" s="435" t="s">
        <v>5386</v>
      </c>
      <c r="D1601" s="435" t="s">
        <v>4161</v>
      </c>
      <c r="E1601" s="435" t="s">
        <v>4077</v>
      </c>
      <c r="F1601" s="435" t="s">
        <v>4078</v>
      </c>
    </row>
    <row r="1602" spans="1:6" ht="13.5">
      <c r="A1602" s="435" t="s">
        <v>7215</v>
      </c>
      <c r="B1602" s="435" t="s">
        <v>7216</v>
      </c>
      <c r="C1602" s="435" t="s">
        <v>5386</v>
      </c>
      <c r="D1602" s="435" t="s">
        <v>4076</v>
      </c>
      <c r="E1602" s="435" t="s">
        <v>4077</v>
      </c>
      <c r="F1602" s="435" t="s">
        <v>4078</v>
      </c>
    </row>
    <row r="1603" spans="1:6" ht="13.5">
      <c r="A1603" s="435" t="s">
        <v>7217</v>
      </c>
      <c r="B1603" s="435" t="s">
        <v>7218</v>
      </c>
      <c r="C1603" s="435" t="s">
        <v>5386</v>
      </c>
      <c r="D1603" s="435" t="s">
        <v>4076</v>
      </c>
      <c r="E1603" s="435" t="s">
        <v>4077</v>
      </c>
      <c r="F1603" s="435" t="s">
        <v>4078</v>
      </c>
    </row>
    <row r="1604" spans="1:6" ht="13.5">
      <c r="A1604" s="435" t="s">
        <v>7219</v>
      </c>
      <c r="B1604" s="435" t="s">
        <v>7220</v>
      </c>
      <c r="C1604" s="435" t="s">
        <v>5386</v>
      </c>
      <c r="D1604" s="435" t="s">
        <v>4076</v>
      </c>
      <c r="E1604" s="435" t="s">
        <v>4077</v>
      </c>
      <c r="F1604" s="435" t="s">
        <v>4078</v>
      </c>
    </row>
    <row r="1605" spans="1:6" ht="13.5">
      <c r="A1605" s="435" t="s">
        <v>7221</v>
      </c>
      <c r="B1605" s="435" t="s">
        <v>7222</v>
      </c>
      <c r="C1605" s="435" t="s">
        <v>5386</v>
      </c>
      <c r="D1605" s="435" t="s">
        <v>4076</v>
      </c>
      <c r="E1605" s="435" t="s">
        <v>4077</v>
      </c>
      <c r="F1605" s="435" t="s">
        <v>4078</v>
      </c>
    </row>
    <row r="1606" spans="1:6" ht="13.5">
      <c r="A1606" s="435" t="s">
        <v>7223</v>
      </c>
      <c r="B1606" s="435" t="s">
        <v>7224</v>
      </c>
      <c r="C1606" s="435" t="s">
        <v>5386</v>
      </c>
      <c r="D1606" s="435" t="s">
        <v>4076</v>
      </c>
      <c r="E1606" s="435" t="s">
        <v>4077</v>
      </c>
      <c r="F1606" s="435" t="s">
        <v>4078</v>
      </c>
    </row>
    <row r="1607" spans="1:6" ht="13.5">
      <c r="A1607" s="435" t="s">
        <v>7225</v>
      </c>
      <c r="B1607" s="435" t="s">
        <v>7226</v>
      </c>
      <c r="C1607" s="435" t="s">
        <v>5386</v>
      </c>
      <c r="D1607" s="435" t="s">
        <v>4076</v>
      </c>
      <c r="E1607" s="435" t="s">
        <v>4077</v>
      </c>
      <c r="F1607" s="435" t="s">
        <v>4078</v>
      </c>
    </row>
    <row r="1608" spans="1:6" ht="13.5">
      <c r="A1608" s="435" t="s">
        <v>7227</v>
      </c>
      <c r="B1608" s="435" t="s">
        <v>7228</v>
      </c>
      <c r="C1608" s="435" t="s">
        <v>5386</v>
      </c>
      <c r="D1608" s="435" t="s">
        <v>4076</v>
      </c>
      <c r="E1608" s="435" t="s">
        <v>4077</v>
      </c>
      <c r="F1608" s="435" t="s">
        <v>4078</v>
      </c>
    </row>
    <row r="1609" spans="1:6" ht="13.5">
      <c r="A1609" s="435" t="s">
        <v>7229</v>
      </c>
      <c r="B1609" s="435" t="s">
        <v>7230</v>
      </c>
      <c r="C1609" s="435" t="s">
        <v>5386</v>
      </c>
      <c r="D1609" s="435" t="s">
        <v>4076</v>
      </c>
      <c r="E1609" s="435" t="s">
        <v>4077</v>
      </c>
      <c r="F1609" s="435" t="s">
        <v>4078</v>
      </c>
    </row>
    <row r="1610" spans="1:6" ht="13.5">
      <c r="A1610" s="435" t="s">
        <v>7231</v>
      </c>
      <c r="B1610" s="435" t="s">
        <v>7232</v>
      </c>
      <c r="C1610" s="435" t="s">
        <v>5386</v>
      </c>
      <c r="D1610" s="435" t="s">
        <v>4076</v>
      </c>
      <c r="E1610" s="435" t="s">
        <v>4077</v>
      </c>
      <c r="F1610" s="435" t="s">
        <v>4078</v>
      </c>
    </row>
    <row r="1611" spans="1:6" ht="13.5">
      <c r="A1611" s="435" t="s">
        <v>7233</v>
      </c>
      <c r="B1611" s="435" t="s">
        <v>7234</v>
      </c>
      <c r="C1611" s="435" t="s">
        <v>5386</v>
      </c>
      <c r="D1611" s="435" t="s">
        <v>4076</v>
      </c>
      <c r="E1611" s="435" t="s">
        <v>4077</v>
      </c>
      <c r="F1611" s="435" t="s">
        <v>4078</v>
      </c>
    </row>
    <row r="1612" spans="1:6" ht="13.5">
      <c r="A1612" s="435" t="s">
        <v>7235</v>
      </c>
      <c r="B1612" s="435" t="s">
        <v>7236</v>
      </c>
      <c r="C1612" s="435" t="s">
        <v>5386</v>
      </c>
      <c r="D1612" s="435" t="s">
        <v>4161</v>
      </c>
      <c r="E1612" s="435" t="s">
        <v>4077</v>
      </c>
      <c r="F1612" s="435" t="s">
        <v>4078</v>
      </c>
    </row>
    <row r="1613" spans="1:6" ht="13.5">
      <c r="A1613" s="435" t="s">
        <v>7237</v>
      </c>
      <c r="B1613" s="435" t="s">
        <v>7238</v>
      </c>
      <c r="C1613" s="435" t="s">
        <v>5386</v>
      </c>
      <c r="D1613" s="435" t="s">
        <v>4076</v>
      </c>
      <c r="E1613" s="435" t="s">
        <v>4077</v>
      </c>
      <c r="F1613" s="435" t="s">
        <v>4078</v>
      </c>
    </row>
    <row r="1614" spans="1:6" ht="13.5">
      <c r="A1614" s="435" t="s">
        <v>7239</v>
      </c>
      <c r="B1614" s="435" t="s">
        <v>7240</v>
      </c>
      <c r="C1614" s="435" t="s">
        <v>5386</v>
      </c>
      <c r="D1614" s="435" t="s">
        <v>4076</v>
      </c>
      <c r="E1614" s="435" t="s">
        <v>4077</v>
      </c>
      <c r="F1614" s="435" t="s">
        <v>4078</v>
      </c>
    </row>
    <row r="1615" spans="1:6" ht="13.5">
      <c r="A1615" s="435" t="s">
        <v>7241</v>
      </c>
      <c r="B1615" s="435" t="s">
        <v>7242</v>
      </c>
      <c r="C1615" s="435" t="s">
        <v>5386</v>
      </c>
      <c r="D1615" s="435" t="s">
        <v>4076</v>
      </c>
      <c r="E1615" s="435" t="s">
        <v>4077</v>
      </c>
      <c r="F1615" s="435" t="s">
        <v>4078</v>
      </c>
    </row>
    <row r="1616" spans="1:6" ht="13.5">
      <c r="A1616" s="435" t="s">
        <v>7243</v>
      </c>
      <c r="B1616" s="435" t="s">
        <v>7244</v>
      </c>
      <c r="C1616" s="435" t="s">
        <v>5386</v>
      </c>
      <c r="D1616" s="435" t="s">
        <v>4076</v>
      </c>
      <c r="E1616" s="435" t="s">
        <v>4077</v>
      </c>
      <c r="F1616" s="435" t="s">
        <v>4078</v>
      </c>
    </row>
    <row r="1617" spans="1:6" ht="13.5">
      <c r="A1617" s="435" t="s">
        <v>7245</v>
      </c>
      <c r="B1617" s="435" t="s">
        <v>7246</v>
      </c>
      <c r="C1617" s="435" t="s">
        <v>5386</v>
      </c>
      <c r="D1617" s="435" t="s">
        <v>4076</v>
      </c>
      <c r="E1617" s="435" t="s">
        <v>4077</v>
      </c>
      <c r="F1617" s="435" t="s">
        <v>4078</v>
      </c>
    </row>
    <row r="1618" spans="1:6" ht="13.5">
      <c r="A1618" s="435" t="s">
        <v>7247</v>
      </c>
      <c r="B1618" s="435" t="s">
        <v>7248</v>
      </c>
      <c r="C1618" s="435" t="s">
        <v>5386</v>
      </c>
      <c r="D1618" s="435" t="s">
        <v>4076</v>
      </c>
      <c r="E1618" s="435" t="s">
        <v>4077</v>
      </c>
      <c r="F1618" s="435" t="s">
        <v>4078</v>
      </c>
    </row>
    <row r="1619" spans="1:6" ht="13.5">
      <c r="A1619" s="435" t="s">
        <v>7249</v>
      </c>
      <c r="B1619" s="435" t="s">
        <v>7250</v>
      </c>
      <c r="C1619" s="435" t="s">
        <v>5386</v>
      </c>
      <c r="D1619" s="435" t="s">
        <v>4076</v>
      </c>
      <c r="E1619" s="435" t="s">
        <v>4077</v>
      </c>
      <c r="F1619" s="435" t="s">
        <v>4078</v>
      </c>
    </row>
    <row r="1620" spans="1:6" ht="13.5">
      <c r="A1620" s="435" t="s">
        <v>7251</v>
      </c>
      <c r="B1620" s="435" t="s">
        <v>7252</v>
      </c>
      <c r="C1620" s="435" t="s">
        <v>5386</v>
      </c>
      <c r="D1620" s="435" t="s">
        <v>4076</v>
      </c>
      <c r="E1620" s="435" t="s">
        <v>4077</v>
      </c>
      <c r="F1620" s="435" t="s">
        <v>4078</v>
      </c>
    </row>
    <row r="1621" spans="1:6" ht="13.5">
      <c r="A1621" s="435" t="s">
        <v>7253</v>
      </c>
      <c r="B1621" s="435" t="s">
        <v>7254</v>
      </c>
      <c r="C1621" s="435" t="s">
        <v>5386</v>
      </c>
      <c r="D1621" s="435" t="s">
        <v>4161</v>
      </c>
      <c r="E1621" s="435" t="s">
        <v>4077</v>
      </c>
      <c r="F1621" s="435" t="s">
        <v>4078</v>
      </c>
    </row>
    <row r="1622" spans="1:6" ht="13.5">
      <c r="A1622" s="435" t="s">
        <v>7255</v>
      </c>
      <c r="B1622" s="435" t="s">
        <v>7256</v>
      </c>
      <c r="C1622" s="435" t="s">
        <v>5386</v>
      </c>
      <c r="D1622" s="435" t="s">
        <v>4076</v>
      </c>
      <c r="E1622" s="435" t="s">
        <v>4077</v>
      </c>
      <c r="F1622" s="435" t="s">
        <v>4078</v>
      </c>
    </row>
    <row r="1623" spans="1:6" ht="13.5">
      <c r="A1623" s="435" t="s">
        <v>7257</v>
      </c>
      <c r="B1623" s="435" t="s">
        <v>7258</v>
      </c>
      <c r="C1623" s="435" t="s">
        <v>5386</v>
      </c>
      <c r="D1623" s="435" t="s">
        <v>4076</v>
      </c>
      <c r="E1623" s="435" t="s">
        <v>4077</v>
      </c>
      <c r="F1623" s="435" t="s">
        <v>4078</v>
      </c>
    </row>
    <row r="1624" spans="1:6" ht="13.5">
      <c r="A1624" s="435" t="s">
        <v>7259</v>
      </c>
      <c r="B1624" s="435" t="s">
        <v>7260</v>
      </c>
      <c r="C1624" s="435" t="s">
        <v>5386</v>
      </c>
      <c r="D1624" s="435" t="s">
        <v>4076</v>
      </c>
      <c r="E1624" s="435" t="s">
        <v>4077</v>
      </c>
      <c r="F1624" s="435" t="s">
        <v>4078</v>
      </c>
    </row>
    <row r="1625" spans="1:6" ht="13.5">
      <c r="A1625" s="435" t="s">
        <v>7261</v>
      </c>
      <c r="B1625" s="435" t="s">
        <v>7262</v>
      </c>
      <c r="C1625" s="435" t="s">
        <v>5386</v>
      </c>
      <c r="D1625" s="435" t="s">
        <v>4076</v>
      </c>
      <c r="E1625" s="435" t="s">
        <v>4077</v>
      </c>
      <c r="F1625" s="435" t="s">
        <v>4078</v>
      </c>
    </row>
    <row r="1626" spans="1:6" ht="13.5">
      <c r="A1626" s="435" t="s">
        <v>7263</v>
      </c>
      <c r="B1626" s="435" t="s">
        <v>7264</v>
      </c>
      <c r="C1626" s="435" t="s">
        <v>5386</v>
      </c>
      <c r="D1626" s="435" t="s">
        <v>4076</v>
      </c>
      <c r="E1626" s="435" t="s">
        <v>4077</v>
      </c>
      <c r="F1626" s="435" t="s">
        <v>4078</v>
      </c>
    </row>
    <row r="1627" spans="1:6" ht="13.5">
      <c r="A1627" s="435" t="s">
        <v>7265</v>
      </c>
      <c r="B1627" s="435" t="s">
        <v>7266</v>
      </c>
      <c r="C1627" s="435" t="s">
        <v>5386</v>
      </c>
      <c r="D1627" s="435" t="s">
        <v>4076</v>
      </c>
      <c r="E1627" s="435" t="s">
        <v>4077</v>
      </c>
      <c r="F1627" s="435" t="s">
        <v>4078</v>
      </c>
    </row>
    <row r="1628" spans="1:6" ht="13.5">
      <c r="A1628" s="435" t="s">
        <v>7267</v>
      </c>
      <c r="B1628" s="435" t="s">
        <v>7268</v>
      </c>
      <c r="C1628" s="435" t="s">
        <v>5386</v>
      </c>
      <c r="D1628" s="435" t="s">
        <v>4076</v>
      </c>
      <c r="E1628" s="435" t="s">
        <v>4077</v>
      </c>
      <c r="F1628" s="435" t="s">
        <v>4078</v>
      </c>
    </row>
    <row r="1629" spans="1:6" ht="13.5">
      <c r="A1629" s="435" t="s">
        <v>7269</v>
      </c>
      <c r="B1629" s="435" t="s">
        <v>7270</v>
      </c>
      <c r="C1629" s="435" t="s">
        <v>5386</v>
      </c>
      <c r="D1629" s="435" t="s">
        <v>4076</v>
      </c>
      <c r="E1629" s="435" t="s">
        <v>4077</v>
      </c>
      <c r="F1629" s="435" t="s">
        <v>4078</v>
      </c>
    </row>
    <row r="1630" spans="1:6" ht="13.5">
      <c r="A1630" s="435" t="s">
        <v>7271</v>
      </c>
      <c r="B1630" s="435" t="s">
        <v>7272</v>
      </c>
      <c r="C1630" s="435" t="s">
        <v>5386</v>
      </c>
      <c r="D1630" s="435" t="s">
        <v>4076</v>
      </c>
      <c r="E1630" s="435" t="s">
        <v>4077</v>
      </c>
      <c r="F1630" s="435" t="s">
        <v>4078</v>
      </c>
    </row>
    <row r="1631" spans="1:6" ht="13.5">
      <c r="A1631" s="435" t="s">
        <v>7273</v>
      </c>
      <c r="B1631" s="435" t="s">
        <v>7274</v>
      </c>
      <c r="C1631" s="435" t="s">
        <v>5386</v>
      </c>
      <c r="D1631" s="435" t="s">
        <v>4076</v>
      </c>
      <c r="E1631" s="435" t="s">
        <v>4077</v>
      </c>
      <c r="F1631" s="435" t="s">
        <v>4078</v>
      </c>
    </row>
    <row r="1632" spans="1:6" ht="13.5">
      <c r="A1632" s="435" t="s">
        <v>7275</v>
      </c>
      <c r="B1632" s="435" t="s">
        <v>1059</v>
      </c>
      <c r="C1632" s="435" t="s">
        <v>5386</v>
      </c>
      <c r="D1632" s="435" t="s">
        <v>4076</v>
      </c>
      <c r="E1632" s="435" t="s">
        <v>4077</v>
      </c>
      <c r="F1632" s="435" t="s">
        <v>4078</v>
      </c>
    </row>
    <row r="1633" spans="1:6" ht="13.5">
      <c r="A1633" s="435" t="s">
        <v>7276</v>
      </c>
      <c r="B1633" s="435" t="s">
        <v>7277</v>
      </c>
      <c r="C1633" s="435" t="s">
        <v>5386</v>
      </c>
      <c r="D1633" s="435" t="s">
        <v>4076</v>
      </c>
      <c r="E1633" s="435" t="s">
        <v>4077</v>
      </c>
      <c r="F1633" s="435" t="s">
        <v>4078</v>
      </c>
    </row>
    <row r="1634" spans="1:6" ht="13.5">
      <c r="A1634" s="435" t="s">
        <v>7278</v>
      </c>
      <c r="B1634" s="435" t="s">
        <v>7279</v>
      </c>
      <c r="C1634" s="435" t="s">
        <v>5386</v>
      </c>
      <c r="D1634" s="435" t="s">
        <v>4076</v>
      </c>
      <c r="E1634" s="435" t="s">
        <v>4077</v>
      </c>
      <c r="F1634" s="435" t="s">
        <v>4078</v>
      </c>
    </row>
    <row r="1635" spans="1:6" ht="13.5">
      <c r="A1635" s="435" t="s">
        <v>7280</v>
      </c>
      <c r="B1635" s="435" t="s">
        <v>7281</v>
      </c>
      <c r="C1635" s="435" t="s">
        <v>5386</v>
      </c>
      <c r="D1635" s="435" t="s">
        <v>4076</v>
      </c>
      <c r="E1635" s="435" t="s">
        <v>4077</v>
      </c>
      <c r="F1635" s="435" t="s">
        <v>4078</v>
      </c>
    </row>
    <row r="1636" spans="1:6" ht="13.5">
      <c r="A1636" s="435" t="s">
        <v>7282</v>
      </c>
      <c r="B1636" s="435" t="s">
        <v>7283</v>
      </c>
      <c r="C1636" s="435" t="s">
        <v>5386</v>
      </c>
      <c r="D1636" s="435" t="s">
        <v>4076</v>
      </c>
      <c r="E1636" s="435" t="s">
        <v>4077</v>
      </c>
      <c r="F1636" s="435" t="s">
        <v>4078</v>
      </c>
    </row>
    <row r="1637" spans="1:6" ht="13.5">
      <c r="A1637" s="435" t="s">
        <v>7284</v>
      </c>
      <c r="B1637" s="435" t="s">
        <v>7285</v>
      </c>
      <c r="C1637" s="435" t="s">
        <v>5386</v>
      </c>
      <c r="D1637" s="435" t="s">
        <v>4076</v>
      </c>
      <c r="E1637" s="435" t="s">
        <v>4077</v>
      </c>
      <c r="F1637" s="435" t="s">
        <v>4078</v>
      </c>
    </row>
    <row r="1638" spans="1:6" ht="13.5">
      <c r="A1638" s="435" t="s">
        <v>7286</v>
      </c>
      <c r="B1638" s="435" t="s">
        <v>7287</v>
      </c>
      <c r="C1638" s="435" t="s">
        <v>5386</v>
      </c>
      <c r="D1638" s="435" t="s">
        <v>4076</v>
      </c>
      <c r="E1638" s="435" t="s">
        <v>4077</v>
      </c>
      <c r="F1638" s="435" t="s">
        <v>4078</v>
      </c>
    </row>
    <row r="1639" spans="1:6" ht="13.5">
      <c r="A1639" s="435" t="s">
        <v>7288</v>
      </c>
      <c r="B1639" s="435" t="s">
        <v>7289</v>
      </c>
      <c r="C1639" s="435" t="s">
        <v>5386</v>
      </c>
      <c r="D1639" s="435" t="s">
        <v>4076</v>
      </c>
      <c r="E1639" s="435" t="s">
        <v>4077</v>
      </c>
      <c r="F1639" s="435" t="s">
        <v>4078</v>
      </c>
    </row>
    <row r="1640" spans="1:6" ht="13.5">
      <c r="A1640" s="435" t="s">
        <v>7290</v>
      </c>
      <c r="B1640" s="435" t="s">
        <v>7291</v>
      </c>
      <c r="C1640" s="435" t="s">
        <v>5386</v>
      </c>
      <c r="D1640" s="435" t="s">
        <v>4076</v>
      </c>
      <c r="E1640" s="435" t="s">
        <v>4077</v>
      </c>
      <c r="F1640" s="435" t="s">
        <v>4078</v>
      </c>
    </row>
    <row r="1641" spans="1:6" ht="13.5">
      <c r="A1641" s="435" t="s">
        <v>7292</v>
      </c>
      <c r="B1641" s="435" t="s">
        <v>7293</v>
      </c>
      <c r="C1641" s="435" t="s">
        <v>5386</v>
      </c>
      <c r="D1641" s="435" t="s">
        <v>4076</v>
      </c>
      <c r="E1641" s="435" t="s">
        <v>4077</v>
      </c>
      <c r="F1641" s="435" t="s">
        <v>4078</v>
      </c>
    </row>
    <row r="1642" spans="1:6" ht="13.5">
      <c r="A1642" s="435" t="s">
        <v>7294</v>
      </c>
      <c r="B1642" s="435" t="s">
        <v>7295</v>
      </c>
      <c r="C1642" s="435" t="s">
        <v>5386</v>
      </c>
      <c r="D1642" s="435" t="s">
        <v>4076</v>
      </c>
      <c r="E1642" s="435" t="s">
        <v>4077</v>
      </c>
      <c r="F1642" s="435" t="s">
        <v>4078</v>
      </c>
    </row>
    <row r="1643" spans="1:6" ht="13.5">
      <c r="A1643" s="435" t="s">
        <v>7296</v>
      </c>
      <c r="B1643" s="435" t="s">
        <v>7297</v>
      </c>
      <c r="C1643" s="435" t="s">
        <v>5386</v>
      </c>
      <c r="D1643" s="435" t="s">
        <v>4076</v>
      </c>
      <c r="E1643" s="435" t="s">
        <v>4077</v>
      </c>
      <c r="F1643" s="435" t="s">
        <v>4078</v>
      </c>
    </row>
    <row r="1644" spans="1:6" ht="13.5">
      <c r="A1644" s="435" t="s">
        <v>7298</v>
      </c>
      <c r="B1644" s="435" t="s">
        <v>7299</v>
      </c>
      <c r="C1644" s="435" t="s">
        <v>5386</v>
      </c>
      <c r="D1644" s="435" t="s">
        <v>4076</v>
      </c>
      <c r="E1644" s="435" t="s">
        <v>4077</v>
      </c>
      <c r="F1644" s="435" t="s">
        <v>4078</v>
      </c>
    </row>
    <row r="1645" spans="1:6" ht="13.5">
      <c r="A1645" s="435" t="s">
        <v>7300</v>
      </c>
      <c r="B1645" s="435" t="s">
        <v>7301</v>
      </c>
      <c r="C1645" s="435" t="s">
        <v>5386</v>
      </c>
      <c r="D1645" s="435" t="s">
        <v>4076</v>
      </c>
      <c r="E1645" s="435" t="s">
        <v>4077</v>
      </c>
      <c r="F1645" s="435" t="s">
        <v>4078</v>
      </c>
    </row>
    <row r="1646" spans="1:6" ht="13.5">
      <c r="A1646" s="435" t="s">
        <v>7302</v>
      </c>
      <c r="B1646" s="435" t="s">
        <v>7303</v>
      </c>
      <c r="C1646" s="435" t="s">
        <v>5386</v>
      </c>
      <c r="D1646" s="435" t="s">
        <v>4161</v>
      </c>
      <c r="E1646" s="435" t="s">
        <v>4077</v>
      </c>
      <c r="F1646" s="435" t="s">
        <v>4078</v>
      </c>
    </row>
    <row r="1647" spans="1:6" ht="13.5">
      <c r="A1647" s="435" t="s">
        <v>7304</v>
      </c>
      <c r="B1647" s="435" t="s">
        <v>7305</v>
      </c>
      <c r="C1647" s="435" t="s">
        <v>5386</v>
      </c>
      <c r="D1647" s="435" t="s">
        <v>4076</v>
      </c>
      <c r="E1647" s="435" t="s">
        <v>4077</v>
      </c>
      <c r="F1647" s="435" t="s">
        <v>4078</v>
      </c>
    </row>
    <row r="1648" spans="1:6" ht="13.5">
      <c r="A1648" s="435" t="s">
        <v>7306</v>
      </c>
      <c r="B1648" s="435" t="s">
        <v>7307</v>
      </c>
      <c r="C1648" s="435" t="s">
        <v>5386</v>
      </c>
      <c r="D1648" s="435" t="s">
        <v>4076</v>
      </c>
      <c r="E1648" s="435" t="s">
        <v>4077</v>
      </c>
      <c r="F1648" s="435" t="s">
        <v>4078</v>
      </c>
    </row>
    <row r="1649" spans="1:6" ht="13.5">
      <c r="A1649" s="435" t="s">
        <v>7308</v>
      </c>
      <c r="B1649" s="435" t="s">
        <v>7309</v>
      </c>
      <c r="C1649" s="435" t="s">
        <v>5386</v>
      </c>
      <c r="D1649" s="435" t="s">
        <v>4076</v>
      </c>
      <c r="E1649" s="435" t="s">
        <v>4077</v>
      </c>
      <c r="F1649" s="435" t="s">
        <v>4078</v>
      </c>
    </row>
    <row r="1650" spans="1:6" ht="13.5">
      <c r="A1650" s="435" t="s">
        <v>7310</v>
      </c>
      <c r="B1650" s="435" t="s">
        <v>7311</v>
      </c>
      <c r="C1650" s="435" t="s">
        <v>5386</v>
      </c>
      <c r="D1650" s="435" t="s">
        <v>4076</v>
      </c>
      <c r="E1650" s="435" t="s">
        <v>4077</v>
      </c>
      <c r="F1650" s="435" t="s">
        <v>4078</v>
      </c>
    </row>
    <row r="1651" spans="1:6" ht="13.5">
      <c r="A1651" s="435" t="s">
        <v>7312</v>
      </c>
      <c r="B1651" s="435" t="s">
        <v>7313</v>
      </c>
      <c r="C1651" s="435" t="s">
        <v>5386</v>
      </c>
      <c r="D1651" s="435" t="s">
        <v>4076</v>
      </c>
      <c r="E1651" s="435" t="s">
        <v>4077</v>
      </c>
      <c r="F1651" s="435" t="s">
        <v>4078</v>
      </c>
    </row>
    <row r="1652" spans="1:6" ht="13.5">
      <c r="A1652" s="435" t="s">
        <v>7314</v>
      </c>
      <c r="B1652" s="435" t="s">
        <v>7315</v>
      </c>
      <c r="C1652" s="435" t="s">
        <v>5386</v>
      </c>
      <c r="D1652" s="435" t="s">
        <v>4076</v>
      </c>
      <c r="E1652" s="435" t="s">
        <v>4077</v>
      </c>
      <c r="F1652" s="435" t="s">
        <v>4078</v>
      </c>
    </row>
    <row r="1653" spans="1:6" ht="13.5">
      <c r="A1653" s="435" t="s">
        <v>7316</v>
      </c>
      <c r="B1653" s="435" t="s">
        <v>7317</v>
      </c>
      <c r="C1653" s="435" t="s">
        <v>5386</v>
      </c>
      <c r="D1653" s="435" t="s">
        <v>4076</v>
      </c>
      <c r="E1653" s="435" t="s">
        <v>4077</v>
      </c>
      <c r="F1653" s="435" t="s">
        <v>4078</v>
      </c>
    </row>
    <row r="1654" spans="1:6" ht="13.5">
      <c r="A1654" s="435" t="s">
        <v>7318</v>
      </c>
      <c r="B1654" s="435" t="s">
        <v>7319</v>
      </c>
      <c r="C1654" s="435" t="s">
        <v>5386</v>
      </c>
      <c r="D1654" s="435" t="s">
        <v>4076</v>
      </c>
      <c r="E1654" s="435" t="s">
        <v>4077</v>
      </c>
      <c r="F1654" s="435" t="s">
        <v>4078</v>
      </c>
    </row>
    <row r="1655" spans="1:6" ht="13.5">
      <c r="A1655" s="435" t="s">
        <v>7320</v>
      </c>
      <c r="B1655" s="435" t="s">
        <v>7321</v>
      </c>
      <c r="C1655" s="435" t="s">
        <v>5386</v>
      </c>
      <c r="D1655" s="435" t="s">
        <v>4076</v>
      </c>
      <c r="E1655" s="435" t="s">
        <v>4077</v>
      </c>
      <c r="F1655" s="435" t="s">
        <v>4078</v>
      </c>
    </row>
    <row r="1656" spans="1:6" ht="13.5">
      <c r="A1656" s="435" t="s">
        <v>7322</v>
      </c>
      <c r="B1656" s="435" t="s">
        <v>7323</v>
      </c>
      <c r="C1656" s="435" t="s">
        <v>5386</v>
      </c>
      <c r="D1656" s="435" t="s">
        <v>4076</v>
      </c>
      <c r="E1656" s="435" t="s">
        <v>4077</v>
      </c>
      <c r="F1656" s="435" t="s">
        <v>4078</v>
      </c>
    </row>
    <row r="1657" spans="1:6" ht="13.5">
      <c r="A1657" s="435" t="s">
        <v>7324</v>
      </c>
      <c r="B1657" s="435" t="s">
        <v>7325</v>
      </c>
      <c r="C1657" s="435" t="s">
        <v>5386</v>
      </c>
      <c r="D1657" s="435" t="s">
        <v>4076</v>
      </c>
      <c r="E1657" s="435" t="s">
        <v>4077</v>
      </c>
      <c r="F1657" s="435" t="s">
        <v>4078</v>
      </c>
    </row>
    <row r="1658" spans="1:6" ht="13.5">
      <c r="A1658" s="435" t="s">
        <v>7326</v>
      </c>
      <c r="B1658" s="435" t="s">
        <v>7327</v>
      </c>
      <c r="C1658" s="435" t="s">
        <v>5386</v>
      </c>
      <c r="D1658" s="435" t="s">
        <v>4076</v>
      </c>
      <c r="E1658" s="435" t="s">
        <v>4077</v>
      </c>
      <c r="F1658" s="435" t="s">
        <v>4078</v>
      </c>
    </row>
    <row r="1659" spans="1:6" ht="13.5">
      <c r="A1659" s="435" t="s">
        <v>7328</v>
      </c>
      <c r="B1659" s="435" t="s">
        <v>7329</v>
      </c>
      <c r="C1659" s="435" t="s">
        <v>5386</v>
      </c>
      <c r="D1659" s="435" t="s">
        <v>4076</v>
      </c>
      <c r="E1659" s="435" t="s">
        <v>4077</v>
      </c>
      <c r="F1659" s="435" t="s">
        <v>4078</v>
      </c>
    </row>
    <row r="1660" spans="1:6" ht="13.5">
      <c r="A1660" s="435" t="s">
        <v>7330</v>
      </c>
      <c r="B1660" s="435" t="s">
        <v>7331</v>
      </c>
      <c r="C1660" s="435" t="s">
        <v>5386</v>
      </c>
      <c r="D1660" s="435" t="s">
        <v>4076</v>
      </c>
      <c r="E1660" s="435" t="s">
        <v>4077</v>
      </c>
      <c r="F1660" s="435" t="s">
        <v>4078</v>
      </c>
    </row>
    <row r="1661" spans="1:6" ht="13.5">
      <c r="A1661" s="435" t="s">
        <v>7332</v>
      </c>
      <c r="B1661" s="435" t="s">
        <v>7333</v>
      </c>
      <c r="C1661" s="435" t="s">
        <v>5386</v>
      </c>
      <c r="D1661" s="435" t="s">
        <v>4076</v>
      </c>
      <c r="E1661" s="435" t="s">
        <v>4077</v>
      </c>
      <c r="F1661" s="435" t="s">
        <v>4078</v>
      </c>
    </row>
    <row r="1662" spans="1:6" ht="13.5">
      <c r="A1662" s="435" t="s">
        <v>7334</v>
      </c>
      <c r="B1662" s="435" t="s">
        <v>7335</v>
      </c>
      <c r="C1662" s="435" t="s">
        <v>5386</v>
      </c>
      <c r="D1662" s="435" t="s">
        <v>4076</v>
      </c>
      <c r="E1662" s="435" t="s">
        <v>4077</v>
      </c>
      <c r="F1662" s="435" t="s">
        <v>4078</v>
      </c>
    </row>
    <row r="1663" spans="1:6" ht="13.5">
      <c r="A1663" s="435" t="s">
        <v>7336</v>
      </c>
      <c r="B1663" s="435" t="s">
        <v>7337</v>
      </c>
      <c r="C1663" s="435" t="s">
        <v>5386</v>
      </c>
      <c r="D1663" s="435" t="s">
        <v>4076</v>
      </c>
      <c r="E1663" s="435" t="s">
        <v>4077</v>
      </c>
      <c r="F1663" s="435" t="s">
        <v>4078</v>
      </c>
    </row>
    <row r="1664" spans="1:6" ht="13.5">
      <c r="A1664" s="435" t="s">
        <v>7338</v>
      </c>
      <c r="B1664" s="435" t="s">
        <v>7339</v>
      </c>
      <c r="C1664" s="435" t="s">
        <v>5386</v>
      </c>
      <c r="D1664" s="435" t="s">
        <v>4076</v>
      </c>
      <c r="E1664" s="435" t="s">
        <v>4077</v>
      </c>
      <c r="F1664" s="435" t="s">
        <v>4078</v>
      </c>
    </row>
    <row r="1665" spans="1:6" ht="13.5">
      <c r="A1665" s="435" t="s">
        <v>7340</v>
      </c>
      <c r="B1665" s="435" t="s">
        <v>7341</v>
      </c>
      <c r="C1665" s="435" t="s">
        <v>5386</v>
      </c>
      <c r="D1665" s="435" t="s">
        <v>4076</v>
      </c>
      <c r="E1665" s="435" t="s">
        <v>4077</v>
      </c>
      <c r="F1665" s="435" t="s">
        <v>4078</v>
      </c>
    </row>
    <row r="1666" spans="1:6" ht="13.5">
      <c r="A1666" s="435" t="s">
        <v>7342</v>
      </c>
      <c r="B1666" s="435" t="s">
        <v>7343</v>
      </c>
      <c r="C1666" s="435" t="s">
        <v>5386</v>
      </c>
      <c r="D1666" s="435" t="s">
        <v>4076</v>
      </c>
      <c r="E1666" s="435" t="s">
        <v>4077</v>
      </c>
      <c r="F1666" s="435" t="s">
        <v>4078</v>
      </c>
    </row>
    <row r="1667" spans="1:6" ht="13.5">
      <c r="A1667" s="435" t="s">
        <v>7344</v>
      </c>
      <c r="B1667" s="435" t="s">
        <v>7345</v>
      </c>
      <c r="C1667" s="435" t="s">
        <v>5386</v>
      </c>
      <c r="D1667" s="435" t="s">
        <v>4076</v>
      </c>
      <c r="E1667" s="435" t="s">
        <v>4077</v>
      </c>
      <c r="F1667" s="435" t="s">
        <v>4078</v>
      </c>
    </row>
    <row r="1668" spans="1:6" ht="13.5">
      <c r="A1668" s="435" t="s">
        <v>7346</v>
      </c>
      <c r="B1668" s="435" t="s">
        <v>7347</v>
      </c>
      <c r="C1668" s="435" t="s">
        <v>5386</v>
      </c>
      <c r="D1668" s="435" t="s">
        <v>4076</v>
      </c>
      <c r="E1668" s="435" t="s">
        <v>4077</v>
      </c>
      <c r="F1668" s="435" t="s">
        <v>4078</v>
      </c>
    </row>
    <row r="1669" spans="1:6" ht="13.5">
      <c r="A1669" s="435" t="s">
        <v>7348</v>
      </c>
      <c r="B1669" s="435" t="s">
        <v>7349</v>
      </c>
      <c r="C1669" s="435" t="s">
        <v>5386</v>
      </c>
      <c r="D1669" s="435" t="s">
        <v>4076</v>
      </c>
      <c r="E1669" s="435" t="s">
        <v>4077</v>
      </c>
      <c r="F1669" s="435" t="s">
        <v>4078</v>
      </c>
    </row>
    <row r="1670" spans="1:6" ht="13.5">
      <c r="A1670" s="435" t="s">
        <v>7350</v>
      </c>
      <c r="B1670" s="435" t="s">
        <v>7351</v>
      </c>
      <c r="C1670" s="435" t="s">
        <v>5386</v>
      </c>
      <c r="D1670" s="435" t="s">
        <v>4076</v>
      </c>
      <c r="E1670" s="435" t="s">
        <v>4077</v>
      </c>
      <c r="F1670" s="435" t="s">
        <v>4078</v>
      </c>
    </row>
    <row r="1671" spans="1:6" ht="13.5">
      <c r="A1671" s="435" t="s">
        <v>7352</v>
      </c>
      <c r="B1671" s="435" t="s">
        <v>7353</v>
      </c>
      <c r="C1671" s="435" t="s">
        <v>5386</v>
      </c>
      <c r="D1671" s="435" t="s">
        <v>4076</v>
      </c>
      <c r="E1671" s="435" t="s">
        <v>4077</v>
      </c>
      <c r="F1671" s="435" t="s">
        <v>4078</v>
      </c>
    </row>
    <row r="1672" spans="1:6" ht="13.5">
      <c r="A1672" s="435" t="s">
        <v>7354</v>
      </c>
      <c r="B1672" s="435" t="s">
        <v>7355</v>
      </c>
      <c r="C1672" s="435" t="s">
        <v>5386</v>
      </c>
      <c r="D1672" s="435" t="s">
        <v>4076</v>
      </c>
      <c r="E1672" s="435" t="s">
        <v>4077</v>
      </c>
      <c r="F1672" s="435" t="s">
        <v>4078</v>
      </c>
    </row>
    <row r="1673" spans="1:6" ht="13.5">
      <c r="A1673" s="435" t="s">
        <v>7356</v>
      </c>
      <c r="B1673" s="435" t="s">
        <v>7357</v>
      </c>
      <c r="C1673" s="435" t="s">
        <v>5386</v>
      </c>
      <c r="D1673" s="435" t="s">
        <v>4076</v>
      </c>
      <c r="E1673" s="435" t="s">
        <v>4077</v>
      </c>
      <c r="F1673" s="435" t="s">
        <v>4078</v>
      </c>
    </row>
    <row r="1674" spans="1:6" ht="13.5">
      <c r="A1674" s="435" t="s">
        <v>7358</v>
      </c>
      <c r="B1674" s="435" t="s">
        <v>7359</v>
      </c>
      <c r="C1674" s="435" t="s">
        <v>5386</v>
      </c>
      <c r="D1674" s="435" t="s">
        <v>4076</v>
      </c>
      <c r="E1674" s="435" t="s">
        <v>4077</v>
      </c>
      <c r="F1674" s="435" t="s">
        <v>4078</v>
      </c>
    </row>
    <row r="1675" spans="1:6" ht="13.5">
      <c r="A1675" s="435" t="s">
        <v>7360</v>
      </c>
      <c r="B1675" s="435" t="s">
        <v>7361</v>
      </c>
      <c r="C1675" s="435" t="s">
        <v>5386</v>
      </c>
      <c r="D1675" s="435" t="s">
        <v>4076</v>
      </c>
      <c r="E1675" s="435" t="s">
        <v>4077</v>
      </c>
      <c r="F1675" s="435" t="s">
        <v>4078</v>
      </c>
    </row>
    <row r="1676" spans="1:6" ht="13.5">
      <c r="A1676" s="435" t="s">
        <v>7362</v>
      </c>
      <c r="B1676" s="435" t="s">
        <v>7363</v>
      </c>
      <c r="C1676" s="435" t="s">
        <v>5386</v>
      </c>
      <c r="D1676" s="435" t="s">
        <v>4076</v>
      </c>
      <c r="E1676" s="435" t="s">
        <v>4077</v>
      </c>
      <c r="F1676" s="435" t="s">
        <v>4078</v>
      </c>
    </row>
    <row r="1677" spans="1:6" ht="13.5">
      <c r="A1677" s="435" t="s">
        <v>7364</v>
      </c>
      <c r="B1677" s="435" t="s">
        <v>7365</v>
      </c>
      <c r="C1677" s="435" t="s">
        <v>5386</v>
      </c>
      <c r="D1677" s="435" t="s">
        <v>4076</v>
      </c>
      <c r="E1677" s="435" t="s">
        <v>4077</v>
      </c>
      <c r="F1677" s="435" t="s">
        <v>4078</v>
      </c>
    </row>
    <row r="1678" spans="1:6" ht="13.5">
      <c r="A1678" s="435" t="s">
        <v>7366</v>
      </c>
      <c r="B1678" s="435" t="s">
        <v>7367</v>
      </c>
      <c r="C1678" s="435" t="s">
        <v>5386</v>
      </c>
      <c r="D1678" s="435" t="s">
        <v>4076</v>
      </c>
      <c r="E1678" s="435" t="s">
        <v>4077</v>
      </c>
      <c r="F1678" s="435" t="s">
        <v>4078</v>
      </c>
    </row>
    <row r="1679" spans="1:6" ht="13.5">
      <c r="A1679" s="435" t="s">
        <v>7368</v>
      </c>
      <c r="B1679" s="435" t="s">
        <v>7369</v>
      </c>
      <c r="C1679" s="435" t="s">
        <v>5386</v>
      </c>
      <c r="D1679" s="435" t="s">
        <v>4076</v>
      </c>
      <c r="E1679" s="435" t="s">
        <v>4077</v>
      </c>
      <c r="F1679" s="435" t="s">
        <v>4078</v>
      </c>
    </row>
    <row r="1680" spans="1:6" ht="13.5">
      <c r="A1680" s="435" t="s">
        <v>7370</v>
      </c>
      <c r="B1680" s="435" t="s">
        <v>7371</v>
      </c>
      <c r="C1680" s="435" t="s">
        <v>5386</v>
      </c>
      <c r="D1680" s="435" t="s">
        <v>4076</v>
      </c>
      <c r="E1680" s="435" t="s">
        <v>4077</v>
      </c>
      <c r="F1680" s="435" t="s">
        <v>4078</v>
      </c>
    </row>
    <row r="1681" spans="1:6" ht="13.5">
      <c r="A1681" s="435" t="s">
        <v>7372</v>
      </c>
      <c r="B1681" s="435" t="s">
        <v>7373</v>
      </c>
      <c r="C1681" s="435" t="s">
        <v>5386</v>
      </c>
      <c r="D1681" s="435" t="s">
        <v>4076</v>
      </c>
      <c r="E1681" s="435" t="s">
        <v>4077</v>
      </c>
      <c r="F1681" s="435" t="s">
        <v>4078</v>
      </c>
    </row>
    <row r="1682" spans="1:6" ht="13.5">
      <c r="A1682" s="435" t="s">
        <v>7374</v>
      </c>
      <c r="B1682" s="435" t="s">
        <v>7375</v>
      </c>
      <c r="C1682" s="435" t="s">
        <v>5386</v>
      </c>
      <c r="D1682" s="435" t="s">
        <v>4076</v>
      </c>
      <c r="E1682" s="435" t="s">
        <v>4077</v>
      </c>
      <c r="F1682" s="435" t="s">
        <v>4078</v>
      </c>
    </row>
    <row r="1683" spans="1:6" ht="13.5">
      <c r="A1683" s="435" t="s">
        <v>7376</v>
      </c>
      <c r="B1683" s="435" t="s">
        <v>7377</v>
      </c>
      <c r="C1683" s="435" t="s">
        <v>5386</v>
      </c>
      <c r="D1683" s="435" t="s">
        <v>4076</v>
      </c>
      <c r="E1683" s="435" t="s">
        <v>4077</v>
      </c>
      <c r="F1683" s="435" t="s">
        <v>4078</v>
      </c>
    </row>
    <row r="1684" spans="1:6" ht="13.5">
      <c r="A1684" s="435" t="s">
        <v>7378</v>
      </c>
      <c r="B1684" s="435" t="s">
        <v>7379</v>
      </c>
      <c r="C1684" s="435" t="s">
        <v>5386</v>
      </c>
      <c r="D1684" s="435" t="s">
        <v>4076</v>
      </c>
      <c r="E1684" s="435" t="s">
        <v>4077</v>
      </c>
      <c r="F1684" s="435" t="s">
        <v>4078</v>
      </c>
    </row>
    <row r="1685" spans="1:6" ht="13.5">
      <c r="A1685" s="435" t="s">
        <v>7380</v>
      </c>
      <c r="B1685" s="435" t="s">
        <v>7381</v>
      </c>
      <c r="C1685" s="435" t="s">
        <v>5386</v>
      </c>
      <c r="D1685" s="435" t="s">
        <v>4076</v>
      </c>
      <c r="E1685" s="435" t="s">
        <v>4077</v>
      </c>
      <c r="F1685" s="435" t="s">
        <v>4078</v>
      </c>
    </row>
    <row r="1686" spans="1:6" ht="13.5">
      <c r="A1686" s="435" t="s">
        <v>7382</v>
      </c>
      <c r="B1686" s="435" t="s">
        <v>7383</v>
      </c>
      <c r="C1686" s="435" t="s">
        <v>5386</v>
      </c>
      <c r="D1686" s="435" t="s">
        <v>4076</v>
      </c>
      <c r="E1686" s="435" t="s">
        <v>4077</v>
      </c>
      <c r="F1686" s="435" t="s">
        <v>4078</v>
      </c>
    </row>
    <row r="1687" spans="1:6" ht="13.5">
      <c r="A1687" s="435" t="s">
        <v>7384</v>
      </c>
      <c r="B1687" s="435" t="s">
        <v>7385</v>
      </c>
      <c r="C1687" s="435" t="s">
        <v>5386</v>
      </c>
      <c r="D1687" s="435" t="s">
        <v>4076</v>
      </c>
      <c r="E1687" s="435" t="s">
        <v>4077</v>
      </c>
      <c r="F1687" s="435" t="s">
        <v>4078</v>
      </c>
    </row>
    <row r="1688" spans="1:6" ht="13.5">
      <c r="A1688" s="435" t="s">
        <v>7386</v>
      </c>
      <c r="B1688" s="435" t="s">
        <v>7387</v>
      </c>
      <c r="C1688" s="435" t="s">
        <v>5386</v>
      </c>
      <c r="D1688" s="435" t="s">
        <v>4076</v>
      </c>
      <c r="E1688" s="435" t="s">
        <v>4077</v>
      </c>
      <c r="F1688" s="435" t="s">
        <v>4078</v>
      </c>
    </row>
    <row r="1689" spans="1:6" ht="13.5">
      <c r="A1689" s="435" t="s">
        <v>7388</v>
      </c>
      <c r="B1689" s="435" t="s">
        <v>7389</v>
      </c>
      <c r="C1689" s="435" t="s">
        <v>5386</v>
      </c>
      <c r="D1689" s="435" t="s">
        <v>4076</v>
      </c>
      <c r="E1689" s="435" t="s">
        <v>4077</v>
      </c>
      <c r="F1689" s="435" t="s">
        <v>4078</v>
      </c>
    </row>
    <row r="1690" spans="1:6" ht="13.5">
      <c r="A1690" s="435" t="s">
        <v>7390</v>
      </c>
      <c r="B1690" s="435" t="s">
        <v>7391</v>
      </c>
      <c r="C1690" s="435" t="s">
        <v>5386</v>
      </c>
      <c r="D1690" s="435" t="s">
        <v>4076</v>
      </c>
      <c r="E1690" s="435" t="s">
        <v>4077</v>
      </c>
      <c r="F1690" s="435" t="s">
        <v>4078</v>
      </c>
    </row>
    <row r="1691" spans="1:6" ht="13.5">
      <c r="A1691" s="435" t="s">
        <v>7392</v>
      </c>
      <c r="B1691" s="435" t="s">
        <v>7393</v>
      </c>
      <c r="C1691" s="435" t="s">
        <v>5386</v>
      </c>
      <c r="D1691" s="435" t="s">
        <v>4076</v>
      </c>
      <c r="E1691" s="435" t="s">
        <v>4077</v>
      </c>
      <c r="F1691" s="435" t="s">
        <v>4078</v>
      </c>
    </row>
    <row r="1692" spans="1:6" ht="13.5">
      <c r="A1692" s="435" t="s">
        <v>7394</v>
      </c>
      <c r="B1692" s="435" t="s">
        <v>7395</v>
      </c>
      <c r="C1692" s="435" t="s">
        <v>5386</v>
      </c>
      <c r="D1692" s="435" t="s">
        <v>4076</v>
      </c>
      <c r="E1692" s="435" t="s">
        <v>4077</v>
      </c>
      <c r="F1692" s="435" t="s">
        <v>4078</v>
      </c>
    </row>
    <row r="1693" spans="1:6" ht="13.5">
      <c r="A1693" s="435" t="s">
        <v>7396</v>
      </c>
      <c r="B1693" s="435" t="s">
        <v>7397</v>
      </c>
      <c r="C1693" s="435" t="s">
        <v>5386</v>
      </c>
      <c r="D1693" s="435" t="s">
        <v>4076</v>
      </c>
      <c r="E1693" s="435" t="s">
        <v>4077</v>
      </c>
      <c r="F1693" s="435" t="s">
        <v>4078</v>
      </c>
    </row>
    <row r="1694" spans="1:6" ht="13.5">
      <c r="A1694" s="435" t="s">
        <v>7398</v>
      </c>
      <c r="B1694" s="435" t="s">
        <v>7399</v>
      </c>
      <c r="C1694" s="435" t="s">
        <v>5386</v>
      </c>
      <c r="D1694" s="435" t="s">
        <v>4076</v>
      </c>
      <c r="E1694" s="435" t="s">
        <v>4077</v>
      </c>
      <c r="F1694" s="435" t="s">
        <v>4078</v>
      </c>
    </row>
    <row r="1695" spans="1:6" ht="13.5">
      <c r="A1695" s="435" t="s">
        <v>7400</v>
      </c>
      <c r="B1695" s="435" t="s">
        <v>7401</v>
      </c>
      <c r="C1695" s="435" t="s">
        <v>5386</v>
      </c>
      <c r="D1695" s="435" t="s">
        <v>4076</v>
      </c>
      <c r="E1695" s="435" t="s">
        <v>4077</v>
      </c>
      <c r="F1695" s="435" t="s">
        <v>4078</v>
      </c>
    </row>
    <row r="1696" spans="1:6" ht="13.5">
      <c r="A1696" s="435" t="s">
        <v>7402</v>
      </c>
      <c r="B1696" s="435" t="s">
        <v>7403</v>
      </c>
      <c r="C1696" s="435" t="s">
        <v>5386</v>
      </c>
      <c r="D1696" s="435" t="s">
        <v>4076</v>
      </c>
      <c r="E1696" s="435" t="s">
        <v>4077</v>
      </c>
      <c r="F1696" s="435" t="s">
        <v>4078</v>
      </c>
    </row>
    <row r="1697" spans="1:6" ht="13.5">
      <c r="A1697" s="435" t="s">
        <v>7404</v>
      </c>
      <c r="B1697" s="435" t="s">
        <v>7405</v>
      </c>
      <c r="C1697" s="435" t="s">
        <v>5386</v>
      </c>
      <c r="D1697" s="435" t="s">
        <v>4076</v>
      </c>
      <c r="E1697" s="435" t="s">
        <v>4077</v>
      </c>
      <c r="F1697" s="435" t="s">
        <v>4078</v>
      </c>
    </row>
    <row r="1698" spans="1:6" ht="13.5">
      <c r="A1698" s="435" t="s">
        <v>7406</v>
      </c>
      <c r="B1698" s="435" t="s">
        <v>7407</v>
      </c>
      <c r="C1698" s="435" t="s">
        <v>5386</v>
      </c>
      <c r="D1698" s="435" t="s">
        <v>4076</v>
      </c>
      <c r="E1698" s="435" t="s">
        <v>4077</v>
      </c>
      <c r="F1698" s="435" t="s">
        <v>4078</v>
      </c>
    </row>
    <row r="1699" spans="1:6" ht="13.5">
      <c r="A1699" s="435" t="s">
        <v>7408</v>
      </c>
      <c r="B1699" s="435" t="s">
        <v>7409</v>
      </c>
      <c r="C1699" s="435" t="s">
        <v>5386</v>
      </c>
      <c r="D1699" s="435" t="s">
        <v>4076</v>
      </c>
      <c r="E1699" s="435" t="s">
        <v>4077</v>
      </c>
      <c r="F1699" s="435" t="s">
        <v>4078</v>
      </c>
    </row>
    <row r="1700" spans="1:6" ht="13.5">
      <c r="A1700" s="435" t="s">
        <v>7410</v>
      </c>
      <c r="B1700" s="435" t="s">
        <v>7411</v>
      </c>
      <c r="C1700" s="435" t="s">
        <v>5386</v>
      </c>
      <c r="D1700" s="435" t="s">
        <v>4076</v>
      </c>
      <c r="E1700" s="435" t="s">
        <v>4077</v>
      </c>
      <c r="F1700" s="435" t="s">
        <v>4078</v>
      </c>
    </row>
    <row r="1701" spans="1:6" ht="13.5">
      <c r="A1701" s="435" t="s">
        <v>7412</v>
      </c>
      <c r="B1701" s="435" t="s">
        <v>7413</v>
      </c>
      <c r="C1701" s="435" t="s">
        <v>5386</v>
      </c>
      <c r="D1701" s="435" t="s">
        <v>4076</v>
      </c>
      <c r="E1701" s="435" t="s">
        <v>4077</v>
      </c>
      <c r="F1701" s="435" t="s">
        <v>4078</v>
      </c>
    </row>
    <row r="1702" spans="1:6" ht="13.5">
      <c r="A1702" s="435" t="s">
        <v>7414</v>
      </c>
      <c r="B1702" s="435" t="s">
        <v>1067</v>
      </c>
      <c r="C1702" s="435" t="s">
        <v>5386</v>
      </c>
      <c r="D1702" s="435" t="s">
        <v>4076</v>
      </c>
      <c r="E1702" s="435" t="s">
        <v>4077</v>
      </c>
      <c r="F1702" s="435" t="s">
        <v>4078</v>
      </c>
    </row>
    <row r="1703" spans="1:6" ht="13.5">
      <c r="A1703" s="435" t="s">
        <v>7415</v>
      </c>
      <c r="B1703" s="435" t="s">
        <v>7416</v>
      </c>
      <c r="C1703" s="435" t="s">
        <v>5386</v>
      </c>
      <c r="D1703" s="435" t="s">
        <v>4076</v>
      </c>
      <c r="E1703" s="435" t="s">
        <v>4077</v>
      </c>
      <c r="F1703" s="435" t="s">
        <v>4078</v>
      </c>
    </row>
    <row r="1704" spans="1:6" ht="13.5">
      <c r="A1704" s="435" t="s">
        <v>7417</v>
      </c>
      <c r="B1704" s="435" t="s">
        <v>7418</v>
      </c>
      <c r="C1704" s="435" t="s">
        <v>5386</v>
      </c>
      <c r="D1704" s="435" t="s">
        <v>4076</v>
      </c>
      <c r="E1704" s="435" t="s">
        <v>4077</v>
      </c>
      <c r="F1704" s="435" t="s">
        <v>4078</v>
      </c>
    </row>
    <row r="1705" spans="1:6" ht="13.5">
      <c r="A1705" s="435" t="s">
        <v>7419</v>
      </c>
      <c r="B1705" s="435" t="s">
        <v>7420</v>
      </c>
      <c r="C1705" s="435" t="s">
        <v>5386</v>
      </c>
      <c r="D1705" s="435" t="s">
        <v>4076</v>
      </c>
      <c r="E1705" s="435" t="s">
        <v>4077</v>
      </c>
      <c r="F1705" s="435" t="s">
        <v>4078</v>
      </c>
    </row>
    <row r="1706" spans="1:6" ht="13.5">
      <c r="A1706" s="435" t="s">
        <v>7421</v>
      </c>
      <c r="B1706" s="435" t="s">
        <v>7422</v>
      </c>
      <c r="C1706" s="435" t="s">
        <v>5386</v>
      </c>
      <c r="D1706" s="435" t="s">
        <v>4076</v>
      </c>
      <c r="E1706" s="435" t="s">
        <v>4077</v>
      </c>
      <c r="F1706" s="435" t="s">
        <v>4078</v>
      </c>
    </row>
    <row r="1707" spans="1:6" ht="13.5">
      <c r="A1707" s="435" t="s">
        <v>7423</v>
      </c>
      <c r="B1707" s="435" t="s">
        <v>7424</v>
      </c>
      <c r="C1707" s="435" t="s">
        <v>5386</v>
      </c>
      <c r="D1707" s="435" t="s">
        <v>4076</v>
      </c>
      <c r="E1707" s="435" t="s">
        <v>4077</v>
      </c>
      <c r="F1707" s="435" t="s">
        <v>4078</v>
      </c>
    </row>
    <row r="1708" spans="1:6" ht="13.5">
      <c r="A1708" s="435" t="s">
        <v>7425</v>
      </c>
      <c r="B1708" s="435" t="s">
        <v>7426</v>
      </c>
      <c r="C1708" s="435" t="s">
        <v>5386</v>
      </c>
      <c r="D1708" s="435" t="s">
        <v>4076</v>
      </c>
      <c r="E1708" s="435" t="s">
        <v>4077</v>
      </c>
      <c r="F1708" s="435" t="s">
        <v>4078</v>
      </c>
    </row>
    <row r="1709" spans="1:6" ht="13.5">
      <c r="A1709" s="435" t="s">
        <v>7427</v>
      </c>
      <c r="B1709" s="435" t="s">
        <v>7428</v>
      </c>
      <c r="C1709" s="435" t="s">
        <v>5386</v>
      </c>
      <c r="D1709" s="435" t="s">
        <v>4076</v>
      </c>
      <c r="E1709" s="435" t="s">
        <v>4077</v>
      </c>
      <c r="F1709" s="435" t="s">
        <v>4078</v>
      </c>
    </row>
    <row r="1710" spans="1:6" ht="13.5">
      <c r="A1710" s="435" t="s">
        <v>7429</v>
      </c>
      <c r="B1710" s="435" t="s">
        <v>7430</v>
      </c>
      <c r="C1710" s="435" t="s">
        <v>5386</v>
      </c>
      <c r="D1710" s="435" t="s">
        <v>4076</v>
      </c>
      <c r="E1710" s="435" t="s">
        <v>4077</v>
      </c>
      <c r="F1710" s="435" t="s">
        <v>4078</v>
      </c>
    </row>
    <row r="1711" spans="1:6" ht="13.5">
      <c r="A1711" s="435" t="s">
        <v>7431</v>
      </c>
      <c r="B1711" s="435" t="s">
        <v>7432</v>
      </c>
      <c r="C1711" s="435" t="s">
        <v>5386</v>
      </c>
      <c r="D1711" s="435" t="s">
        <v>4076</v>
      </c>
      <c r="E1711" s="435" t="s">
        <v>4077</v>
      </c>
      <c r="F1711" s="435" t="s">
        <v>4078</v>
      </c>
    </row>
    <row r="1712" spans="1:6" ht="13.5">
      <c r="A1712" s="435" t="s">
        <v>7433</v>
      </c>
      <c r="B1712" s="435" t="s">
        <v>7434</v>
      </c>
      <c r="C1712" s="435" t="s">
        <v>5386</v>
      </c>
      <c r="D1712" s="435" t="s">
        <v>4076</v>
      </c>
      <c r="E1712" s="435" t="s">
        <v>4077</v>
      </c>
      <c r="F1712" s="435" t="s">
        <v>4078</v>
      </c>
    </row>
    <row r="1713" spans="1:6" ht="13.5">
      <c r="A1713" s="435" t="s">
        <v>7435</v>
      </c>
      <c r="B1713" s="435" t="s">
        <v>7436</v>
      </c>
      <c r="C1713" s="435" t="s">
        <v>5386</v>
      </c>
      <c r="D1713" s="435" t="s">
        <v>4076</v>
      </c>
      <c r="E1713" s="435" t="s">
        <v>4077</v>
      </c>
      <c r="F1713" s="435" t="s">
        <v>4078</v>
      </c>
    </row>
    <row r="1714" spans="1:6" ht="13.5">
      <c r="A1714" s="435" t="s">
        <v>7437</v>
      </c>
      <c r="B1714" s="435" t="s">
        <v>7438</v>
      </c>
      <c r="C1714" s="435" t="s">
        <v>5386</v>
      </c>
      <c r="D1714" s="435" t="s">
        <v>4076</v>
      </c>
      <c r="E1714" s="435" t="s">
        <v>4077</v>
      </c>
      <c r="F1714" s="435" t="s">
        <v>4078</v>
      </c>
    </row>
    <row r="1715" spans="1:6" ht="13.5">
      <c r="A1715" s="435" t="s">
        <v>7439</v>
      </c>
      <c r="B1715" s="435" t="s">
        <v>7440</v>
      </c>
      <c r="C1715" s="435" t="s">
        <v>5386</v>
      </c>
      <c r="D1715" s="435" t="s">
        <v>4076</v>
      </c>
      <c r="E1715" s="435" t="s">
        <v>4077</v>
      </c>
      <c r="F1715" s="435" t="s">
        <v>4078</v>
      </c>
    </row>
    <row r="1716" spans="1:6" ht="13.5">
      <c r="A1716" s="435" t="s">
        <v>7441</v>
      </c>
      <c r="B1716" s="435" t="s">
        <v>7442</v>
      </c>
      <c r="C1716" s="435" t="s">
        <v>5386</v>
      </c>
      <c r="D1716" s="435" t="s">
        <v>4076</v>
      </c>
      <c r="E1716" s="435" t="s">
        <v>4077</v>
      </c>
      <c r="F1716" s="435" t="s">
        <v>4078</v>
      </c>
    </row>
    <row r="1717" spans="1:6" ht="13.5">
      <c r="A1717" s="435" t="s">
        <v>7443</v>
      </c>
      <c r="B1717" s="435" t="s">
        <v>7444</v>
      </c>
      <c r="C1717" s="435" t="s">
        <v>5386</v>
      </c>
      <c r="D1717" s="435" t="s">
        <v>4076</v>
      </c>
      <c r="E1717" s="435" t="s">
        <v>4077</v>
      </c>
      <c r="F1717" s="435" t="s">
        <v>4078</v>
      </c>
    </row>
    <row r="1718" spans="1:6" ht="13.5">
      <c r="A1718" s="435" t="s">
        <v>7445</v>
      </c>
      <c r="B1718" s="435" t="s">
        <v>7446</v>
      </c>
      <c r="C1718" s="435" t="s">
        <v>5386</v>
      </c>
      <c r="D1718" s="435" t="s">
        <v>4076</v>
      </c>
      <c r="E1718" s="435" t="s">
        <v>4077</v>
      </c>
      <c r="F1718" s="435" t="s">
        <v>4078</v>
      </c>
    </row>
    <row r="1719" spans="1:6" ht="13.5">
      <c r="A1719" s="435" t="s">
        <v>7447</v>
      </c>
      <c r="B1719" s="435" t="s">
        <v>7448</v>
      </c>
      <c r="C1719" s="435" t="s">
        <v>5386</v>
      </c>
      <c r="D1719" s="435" t="s">
        <v>4076</v>
      </c>
      <c r="E1719" s="435" t="s">
        <v>4077</v>
      </c>
      <c r="F1719" s="435" t="s">
        <v>4078</v>
      </c>
    </row>
    <row r="1720" spans="1:6" ht="13.5">
      <c r="A1720" s="435" t="s">
        <v>7449</v>
      </c>
      <c r="B1720" s="435" t="s">
        <v>7450</v>
      </c>
      <c r="C1720" s="435" t="s">
        <v>5386</v>
      </c>
      <c r="D1720" s="435" t="s">
        <v>4076</v>
      </c>
      <c r="E1720" s="435" t="s">
        <v>4077</v>
      </c>
      <c r="F1720" s="435" t="s">
        <v>4078</v>
      </c>
    </row>
    <row r="1721" spans="1:6" ht="13.5">
      <c r="A1721" s="435" t="s">
        <v>7451</v>
      </c>
      <c r="B1721" s="435" t="s">
        <v>7452</v>
      </c>
      <c r="C1721" s="435" t="s">
        <v>5386</v>
      </c>
      <c r="D1721" s="435" t="s">
        <v>4076</v>
      </c>
      <c r="E1721" s="435" t="s">
        <v>4077</v>
      </c>
      <c r="F1721" s="435" t="s">
        <v>4078</v>
      </c>
    </row>
    <row r="1722" spans="1:6" ht="13.5">
      <c r="A1722" s="435" t="s">
        <v>7453</v>
      </c>
      <c r="B1722" s="435" t="s">
        <v>7454</v>
      </c>
      <c r="C1722" s="435" t="s">
        <v>5386</v>
      </c>
      <c r="D1722" s="435" t="s">
        <v>4076</v>
      </c>
      <c r="E1722" s="435" t="s">
        <v>4077</v>
      </c>
      <c r="F1722" s="435" t="s">
        <v>4078</v>
      </c>
    </row>
    <row r="1723" spans="1:6" ht="13.5">
      <c r="A1723" s="435" t="s">
        <v>7455</v>
      </c>
      <c r="B1723" s="435" t="s">
        <v>7456</v>
      </c>
      <c r="C1723" s="435" t="s">
        <v>5386</v>
      </c>
      <c r="D1723" s="435" t="s">
        <v>4076</v>
      </c>
      <c r="E1723" s="435" t="s">
        <v>4077</v>
      </c>
      <c r="F1723" s="435" t="s">
        <v>4078</v>
      </c>
    </row>
    <row r="1724" spans="1:6" ht="13.5">
      <c r="A1724" s="435" t="s">
        <v>7457</v>
      </c>
      <c r="B1724" s="435" t="s">
        <v>7458</v>
      </c>
      <c r="C1724" s="435" t="s">
        <v>5386</v>
      </c>
      <c r="D1724" s="435" t="s">
        <v>4076</v>
      </c>
      <c r="E1724" s="435" t="s">
        <v>4077</v>
      </c>
      <c r="F1724" s="435" t="s">
        <v>4078</v>
      </c>
    </row>
    <row r="1725" spans="1:6" ht="13.5">
      <c r="A1725" s="435" t="s">
        <v>7459</v>
      </c>
      <c r="B1725" s="435" t="s">
        <v>7460</v>
      </c>
      <c r="C1725" s="435" t="s">
        <v>5386</v>
      </c>
      <c r="D1725" s="435" t="s">
        <v>4076</v>
      </c>
      <c r="E1725" s="435" t="s">
        <v>4077</v>
      </c>
      <c r="F1725" s="435" t="s">
        <v>4078</v>
      </c>
    </row>
    <row r="1726" spans="1:6" ht="13.5">
      <c r="A1726" s="435" t="s">
        <v>7461</v>
      </c>
      <c r="B1726" s="435" t="s">
        <v>7462</v>
      </c>
      <c r="C1726" s="435" t="s">
        <v>5386</v>
      </c>
      <c r="D1726" s="435" t="s">
        <v>4076</v>
      </c>
      <c r="E1726" s="435" t="s">
        <v>4077</v>
      </c>
      <c r="F1726" s="435" t="s">
        <v>4078</v>
      </c>
    </row>
    <row r="1727" spans="1:6" ht="13.5">
      <c r="A1727" s="435" t="s">
        <v>7463</v>
      </c>
      <c r="B1727" s="435" t="s">
        <v>7464</v>
      </c>
      <c r="C1727" s="435" t="s">
        <v>5386</v>
      </c>
      <c r="D1727" s="435" t="s">
        <v>4076</v>
      </c>
      <c r="E1727" s="435" t="s">
        <v>4077</v>
      </c>
      <c r="F1727" s="435" t="s">
        <v>4078</v>
      </c>
    </row>
    <row r="1728" spans="1:6" ht="13.5">
      <c r="A1728" s="435" t="s">
        <v>7465</v>
      </c>
      <c r="B1728" s="435" t="s">
        <v>7466</v>
      </c>
      <c r="C1728" s="435" t="s">
        <v>5386</v>
      </c>
      <c r="D1728" s="435" t="s">
        <v>4076</v>
      </c>
      <c r="E1728" s="435" t="s">
        <v>4077</v>
      </c>
      <c r="F1728" s="435" t="s">
        <v>4078</v>
      </c>
    </row>
    <row r="1729" spans="1:6" ht="13.5">
      <c r="A1729" s="435" t="s">
        <v>7467</v>
      </c>
      <c r="B1729" s="435" t="s">
        <v>7468</v>
      </c>
      <c r="C1729" s="435" t="s">
        <v>5386</v>
      </c>
      <c r="D1729" s="435" t="s">
        <v>4076</v>
      </c>
      <c r="E1729" s="435" t="s">
        <v>4077</v>
      </c>
      <c r="F1729" s="435" t="s">
        <v>4078</v>
      </c>
    </row>
    <row r="1730" spans="1:6" ht="13.5">
      <c r="A1730" s="435" t="s">
        <v>7469</v>
      </c>
      <c r="B1730" s="435" t="s">
        <v>7470</v>
      </c>
      <c r="C1730" s="435" t="s">
        <v>5386</v>
      </c>
      <c r="D1730" s="435" t="s">
        <v>4161</v>
      </c>
      <c r="E1730" s="435" t="s">
        <v>4077</v>
      </c>
      <c r="F1730" s="435" t="s">
        <v>4078</v>
      </c>
    </row>
    <row r="1731" spans="1:6" ht="13.5">
      <c r="A1731" s="435" t="s">
        <v>7471</v>
      </c>
      <c r="B1731" s="435" t="s">
        <v>7472</v>
      </c>
      <c r="C1731" s="435" t="s">
        <v>5386</v>
      </c>
      <c r="D1731" s="435" t="s">
        <v>4076</v>
      </c>
      <c r="E1731" s="435" t="s">
        <v>4077</v>
      </c>
      <c r="F1731" s="435" t="s">
        <v>4078</v>
      </c>
    </row>
    <row r="1732" spans="1:6" ht="13.5">
      <c r="A1732" s="435" t="s">
        <v>7473</v>
      </c>
      <c r="B1732" s="435" t="s">
        <v>7474</v>
      </c>
      <c r="C1732" s="435" t="s">
        <v>5386</v>
      </c>
      <c r="D1732" s="435" t="s">
        <v>4076</v>
      </c>
      <c r="E1732" s="435" t="s">
        <v>4077</v>
      </c>
      <c r="F1732" s="435" t="s">
        <v>4078</v>
      </c>
    </row>
    <row r="1733" spans="1:6" ht="13.5">
      <c r="A1733" s="435" t="s">
        <v>7475</v>
      </c>
      <c r="B1733" s="435" t="s">
        <v>7476</v>
      </c>
      <c r="C1733" s="435" t="s">
        <v>5386</v>
      </c>
      <c r="D1733" s="435" t="s">
        <v>4076</v>
      </c>
      <c r="E1733" s="435" t="s">
        <v>4077</v>
      </c>
      <c r="F1733" s="435" t="s">
        <v>4078</v>
      </c>
    </row>
    <row r="1734" spans="1:6" ht="13.5">
      <c r="A1734" s="435" t="s">
        <v>7477</v>
      </c>
      <c r="B1734" s="435" t="s">
        <v>7478</v>
      </c>
      <c r="C1734" s="435" t="s">
        <v>5386</v>
      </c>
      <c r="D1734" s="435" t="s">
        <v>4076</v>
      </c>
      <c r="E1734" s="435" t="s">
        <v>4077</v>
      </c>
      <c r="F1734" s="435" t="s">
        <v>4078</v>
      </c>
    </row>
    <row r="1735" spans="1:6" ht="13.5">
      <c r="A1735" s="435" t="s">
        <v>7479</v>
      </c>
      <c r="B1735" s="435" t="s">
        <v>7480</v>
      </c>
      <c r="C1735" s="435" t="s">
        <v>5386</v>
      </c>
      <c r="D1735" s="435" t="s">
        <v>4076</v>
      </c>
      <c r="E1735" s="435" t="s">
        <v>4077</v>
      </c>
      <c r="F1735" s="435" t="s">
        <v>4078</v>
      </c>
    </row>
    <row r="1736" spans="1:6" ht="13.5">
      <c r="A1736" s="435" t="s">
        <v>7481</v>
      </c>
      <c r="B1736" s="435" t="s">
        <v>7482</v>
      </c>
      <c r="C1736" s="435" t="s">
        <v>5386</v>
      </c>
      <c r="D1736" s="435" t="s">
        <v>4076</v>
      </c>
      <c r="E1736" s="435" t="s">
        <v>4077</v>
      </c>
      <c r="F1736" s="435" t="s">
        <v>4078</v>
      </c>
    </row>
    <row r="1737" spans="1:6" ht="13.5">
      <c r="A1737" s="435" t="s">
        <v>7483</v>
      </c>
      <c r="B1737" s="435" t="s">
        <v>7484</v>
      </c>
      <c r="C1737" s="435" t="s">
        <v>5386</v>
      </c>
      <c r="D1737" s="435" t="s">
        <v>4076</v>
      </c>
      <c r="E1737" s="435" t="s">
        <v>4077</v>
      </c>
      <c r="F1737" s="435" t="s">
        <v>4078</v>
      </c>
    </row>
    <row r="1738" spans="1:6" ht="13.5">
      <c r="A1738" s="435" t="s">
        <v>7485</v>
      </c>
      <c r="B1738" s="435" t="s">
        <v>7486</v>
      </c>
      <c r="C1738" s="435" t="s">
        <v>5386</v>
      </c>
      <c r="D1738" s="435" t="s">
        <v>4076</v>
      </c>
      <c r="E1738" s="435" t="s">
        <v>4077</v>
      </c>
      <c r="F1738" s="435" t="s">
        <v>4078</v>
      </c>
    </row>
    <row r="1739" spans="1:6" ht="13.5">
      <c r="A1739" s="435" t="s">
        <v>7487</v>
      </c>
      <c r="B1739" s="435" t="s">
        <v>7488</v>
      </c>
      <c r="C1739" s="435" t="s">
        <v>5386</v>
      </c>
      <c r="D1739" s="435" t="s">
        <v>4076</v>
      </c>
      <c r="E1739" s="435" t="s">
        <v>4077</v>
      </c>
      <c r="F1739" s="435" t="s">
        <v>4078</v>
      </c>
    </row>
    <row r="1740" spans="1:6" ht="13.5">
      <c r="A1740" s="435" t="s">
        <v>7489</v>
      </c>
      <c r="B1740" s="435" t="s">
        <v>7490</v>
      </c>
      <c r="C1740" s="435" t="s">
        <v>5386</v>
      </c>
      <c r="D1740" s="435" t="s">
        <v>4076</v>
      </c>
      <c r="E1740" s="435" t="s">
        <v>4077</v>
      </c>
      <c r="F1740" s="435" t="s">
        <v>4078</v>
      </c>
    </row>
    <row r="1741" spans="1:6" ht="13.5">
      <c r="A1741" s="435" t="s">
        <v>7491</v>
      </c>
      <c r="B1741" s="435" t="s">
        <v>7492</v>
      </c>
      <c r="C1741" s="435" t="s">
        <v>5386</v>
      </c>
      <c r="D1741" s="435" t="s">
        <v>4076</v>
      </c>
      <c r="E1741" s="435" t="s">
        <v>4077</v>
      </c>
      <c r="F1741" s="435" t="s">
        <v>4078</v>
      </c>
    </row>
    <row r="1742" spans="1:6" ht="13.5">
      <c r="A1742" s="435" t="s">
        <v>7493</v>
      </c>
      <c r="B1742" s="435" t="s">
        <v>7494</v>
      </c>
      <c r="C1742" s="435" t="s">
        <v>5386</v>
      </c>
      <c r="D1742" s="435" t="s">
        <v>4076</v>
      </c>
      <c r="E1742" s="435" t="s">
        <v>4077</v>
      </c>
      <c r="F1742" s="435" t="s">
        <v>4078</v>
      </c>
    </row>
    <row r="1743" spans="1:6" ht="13.5">
      <c r="A1743" s="435" t="s">
        <v>7495</v>
      </c>
      <c r="B1743" s="435" t="s">
        <v>7496</v>
      </c>
      <c r="C1743" s="435" t="s">
        <v>5386</v>
      </c>
      <c r="D1743" s="435" t="s">
        <v>4076</v>
      </c>
      <c r="E1743" s="435" t="s">
        <v>4077</v>
      </c>
      <c r="F1743" s="435" t="s">
        <v>4078</v>
      </c>
    </row>
    <row r="1744" spans="1:6" ht="13.5">
      <c r="A1744" s="435" t="s">
        <v>7497</v>
      </c>
      <c r="B1744" s="435" t="s">
        <v>7498</v>
      </c>
      <c r="C1744" s="435" t="s">
        <v>5386</v>
      </c>
      <c r="D1744" s="435" t="s">
        <v>4076</v>
      </c>
      <c r="E1744" s="435" t="s">
        <v>4077</v>
      </c>
      <c r="F1744" s="435" t="s">
        <v>4078</v>
      </c>
    </row>
    <row r="1745" spans="1:6" ht="13.5">
      <c r="A1745" s="435" t="s">
        <v>7499</v>
      </c>
      <c r="B1745" s="435" t="s">
        <v>7500</v>
      </c>
      <c r="C1745" s="435" t="s">
        <v>5386</v>
      </c>
      <c r="D1745" s="435" t="s">
        <v>4076</v>
      </c>
      <c r="E1745" s="435" t="s">
        <v>4077</v>
      </c>
      <c r="F1745" s="435" t="s">
        <v>4078</v>
      </c>
    </row>
    <row r="1746" spans="1:6" ht="13.5">
      <c r="A1746" s="435" t="s">
        <v>7501</v>
      </c>
      <c r="B1746" s="435" t="s">
        <v>7502</v>
      </c>
      <c r="C1746" s="435" t="s">
        <v>5386</v>
      </c>
      <c r="D1746" s="435" t="s">
        <v>4076</v>
      </c>
      <c r="E1746" s="435" t="s">
        <v>4077</v>
      </c>
      <c r="F1746" s="435" t="s">
        <v>4078</v>
      </c>
    </row>
    <row r="1747" spans="1:6" ht="13.5">
      <c r="A1747" s="435" t="s">
        <v>7503</v>
      </c>
      <c r="B1747" s="435" t="s">
        <v>7504</v>
      </c>
      <c r="C1747" s="435" t="s">
        <v>5386</v>
      </c>
      <c r="D1747" s="435" t="s">
        <v>4076</v>
      </c>
      <c r="E1747" s="435" t="s">
        <v>4077</v>
      </c>
      <c r="F1747" s="435" t="s">
        <v>4078</v>
      </c>
    </row>
    <row r="1748" spans="1:6" ht="13.5">
      <c r="A1748" s="435" t="s">
        <v>7505</v>
      </c>
      <c r="B1748" s="435" t="s">
        <v>7506</v>
      </c>
      <c r="C1748" s="435" t="s">
        <v>5386</v>
      </c>
      <c r="D1748" s="435" t="s">
        <v>4076</v>
      </c>
      <c r="E1748" s="435" t="s">
        <v>4077</v>
      </c>
      <c r="F1748" s="435" t="s">
        <v>4078</v>
      </c>
    </row>
    <row r="1749" spans="1:6" ht="13.5">
      <c r="A1749" s="435" t="s">
        <v>7507</v>
      </c>
      <c r="B1749" s="435" t="s">
        <v>7508</v>
      </c>
      <c r="C1749" s="435" t="s">
        <v>5386</v>
      </c>
      <c r="D1749" s="435" t="s">
        <v>4076</v>
      </c>
      <c r="E1749" s="435" t="s">
        <v>4077</v>
      </c>
      <c r="F1749" s="435" t="s">
        <v>4078</v>
      </c>
    </row>
    <row r="1750" spans="1:6" ht="13.5">
      <c r="A1750" s="435" t="s">
        <v>7509</v>
      </c>
      <c r="B1750" s="435" t="s">
        <v>7510</v>
      </c>
      <c r="C1750" s="435" t="s">
        <v>5386</v>
      </c>
      <c r="D1750" s="435" t="s">
        <v>4076</v>
      </c>
      <c r="E1750" s="435" t="s">
        <v>4077</v>
      </c>
      <c r="F1750" s="435" t="s">
        <v>4078</v>
      </c>
    </row>
    <row r="1751" spans="1:6" ht="13.5">
      <c r="A1751" s="435" t="s">
        <v>7511</v>
      </c>
      <c r="B1751" s="435" t="s">
        <v>7512</v>
      </c>
      <c r="C1751" s="435" t="s">
        <v>5386</v>
      </c>
      <c r="D1751" s="435" t="s">
        <v>4076</v>
      </c>
      <c r="E1751" s="435" t="s">
        <v>4077</v>
      </c>
      <c r="F1751" s="435" t="s">
        <v>4078</v>
      </c>
    </row>
    <row r="1752" spans="1:6" ht="13.5">
      <c r="A1752" s="435" t="s">
        <v>7513</v>
      </c>
      <c r="B1752" s="435" t="s">
        <v>7514</v>
      </c>
      <c r="C1752" s="435" t="s">
        <v>5386</v>
      </c>
      <c r="D1752" s="435" t="s">
        <v>4161</v>
      </c>
      <c r="E1752" s="435" t="s">
        <v>4077</v>
      </c>
      <c r="F1752" s="435" t="s">
        <v>4078</v>
      </c>
    </row>
    <row r="1753" spans="1:6" ht="13.5">
      <c r="A1753" s="435" t="s">
        <v>7515</v>
      </c>
      <c r="B1753" s="435" t="s">
        <v>7516</v>
      </c>
      <c r="C1753" s="435" t="s">
        <v>5386</v>
      </c>
      <c r="D1753" s="435" t="s">
        <v>4076</v>
      </c>
      <c r="E1753" s="435" t="s">
        <v>4077</v>
      </c>
      <c r="F1753" s="435" t="s">
        <v>4078</v>
      </c>
    </row>
    <row r="1754" spans="1:6" ht="13.5">
      <c r="A1754" s="435" t="s">
        <v>7517</v>
      </c>
      <c r="B1754" s="435" t="s">
        <v>7518</v>
      </c>
      <c r="C1754" s="435" t="s">
        <v>5386</v>
      </c>
      <c r="D1754" s="435" t="s">
        <v>4076</v>
      </c>
      <c r="E1754" s="435" t="s">
        <v>4077</v>
      </c>
      <c r="F1754" s="435" t="s">
        <v>4078</v>
      </c>
    </row>
    <row r="1755" spans="1:6" ht="13.5">
      <c r="A1755" s="435" t="s">
        <v>7519</v>
      </c>
      <c r="B1755" s="435" t="s">
        <v>7520</v>
      </c>
      <c r="C1755" s="435" t="s">
        <v>5386</v>
      </c>
      <c r="D1755" s="435" t="s">
        <v>4076</v>
      </c>
      <c r="E1755" s="435" t="s">
        <v>4077</v>
      </c>
      <c r="F1755" s="435" t="s">
        <v>4078</v>
      </c>
    </row>
    <row r="1756" spans="1:6" ht="13.5">
      <c r="A1756" s="435" t="s">
        <v>7521</v>
      </c>
      <c r="B1756" s="435" t="s">
        <v>1073</v>
      </c>
      <c r="C1756" s="435" t="s">
        <v>5386</v>
      </c>
      <c r="D1756" s="435" t="s">
        <v>4076</v>
      </c>
      <c r="E1756" s="435" t="s">
        <v>4077</v>
      </c>
      <c r="F1756" s="435" t="s">
        <v>4078</v>
      </c>
    </row>
    <row r="1757" spans="1:6" ht="13.5">
      <c r="A1757" s="435" t="s">
        <v>7522</v>
      </c>
      <c r="B1757" s="435" t="s">
        <v>7523</v>
      </c>
      <c r="C1757" s="435" t="s">
        <v>5386</v>
      </c>
      <c r="D1757" s="435" t="s">
        <v>4076</v>
      </c>
      <c r="E1757" s="435" t="s">
        <v>4077</v>
      </c>
      <c r="F1757" s="435" t="s">
        <v>4078</v>
      </c>
    </row>
    <row r="1758" spans="1:6" ht="13.5">
      <c r="A1758" s="435" t="s">
        <v>7524</v>
      </c>
      <c r="B1758" s="435" t="s">
        <v>7525</v>
      </c>
      <c r="C1758" s="435" t="s">
        <v>5386</v>
      </c>
      <c r="D1758" s="435" t="s">
        <v>4076</v>
      </c>
      <c r="E1758" s="435" t="s">
        <v>4077</v>
      </c>
      <c r="F1758" s="435" t="s">
        <v>4078</v>
      </c>
    </row>
    <row r="1759" spans="1:6" ht="13.5">
      <c r="A1759" s="435" t="s">
        <v>7526</v>
      </c>
      <c r="B1759" s="435" t="s">
        <v>7527</v>
      </c>
      <c r="C1759" s="435" t="s">
        <v>5386</v>
      </c>
      <c r="D1759" s="435" t="s">
        <v>4076</v>
      </c>
      <c r="E1759" s="435" t="s">
        <v>4077</v>
      </c>
      <c r="F1759" s="435" t="s">
        <v>4078</v>
      </c>
    </row>
    <row r="1760" spans="1:6" ht="13.5">
      <c r="A1760" s="435" t="s">
        <v>7528</v>
      </c>
      <c r="B1760" s="435" t="s">
        <v>7529</v>
      </c>
      <c r="C1760" s="435" t="s">
        <v>5386</v>
      </c>
      <c r="D1760" s="435" t="s">
        <v>4076</v>
      </c>
      <c r="E1760" s="435" t="s">
        <v>4077</v>
      </c>
      <c r="F1760" s="435" t="s">
        <v>4078</v>
      </c>
    </row>
    <row r="1761" spans="1:6" ht="13.5">
      <c r="A1761" s="435" t="s">
        <v>7530</v>
      </c>
      <c r="B1761" s="435" t="s">
        <v>7531</v>
      </c>
      <c r="C1761" s="435" t="s">
        <v>5386</v>
      </c>
      <c r="D1761" s="435" t="s">
        <v>4076</v>
      </c>
      <c r="E1761" s="435" t="s">
        <v>4077</v>
      </c>
      <c r="F1761" s="435" t="s">
        <v>4078</v>
      </c>
    </row>
    <row r="1762" spans="1:6" ht="13.5">
      <c r="A1762" s="435" t="s">
        <v>7532</v>
      </c>
      <c r="B1762" s="435" t="s">
        <v>7533</v>
      </c>
      <c r="C1762" s="435" t="s">
        <v>5386</v>
      </c>
      <c r="D1762" s="435" t="s">
        <v>4076</v>
      </c>
      <c r="E1762" s="435" t="s">
        <v>4077</v>
      </c>
      <c r="F1762" s="435" t="s">
        <v>4078</v>
      </c>
    </row>
    <row r="1763" spans="1:6" ht="13.5">
      <c r="A1763" s="435" t="s">
        <v>7534</v>
      </c>
      <c r="B1763" s="435" t="s">
        <v>7535</v>
      </c>
      <c r="C1763" s="435" t="s">
        <v>5386</v>
      </c>
      <c r="D1763" s="435" t="s">
        <v>4076</v>
      </c>
      <c r="E1763" s="435" t="s">
        <v>4077</v>
      </c>
      <c r="F1763" s="435" t="s">
        <v>4078</v>
      </c>
    </row>
    <row r="1764" spans="1:6" ht="13.5">
      <c r="A1764" s="435" t="s">
        <v>7536</v>
      </c>
      <c r="B1764" s="435" t="s">
        <v>7537</v>
      </c>
      <c r="C1764" s="435" t="s">
        <v>5386</v>
      </c>
      <c r="D1764" s="435" t="s">
        <v>4076</v>
      </c>
      <c r="E1764" s="435" t="s">
        <v>4077</v>
      </c>
      <c r="F1764" s="435" t="s">
        <v>4078</v>
      </c>
    </row>
    <row r="1765" spans="1:6" ht="13.5">
      <c r="A1765" s="435" t="s">
        <v>7538</v>
      </c>
      <c r="B1765" s="435" t="s">
        <v>7539</v>
      </c>
      <c r="C1765" s="435" t="s">
        <v>5386</v>
      </c>
      <c r="D1765" s="435" t="s">
        <v>4076</v>
      </c>
      <c r="E1765" s="435" t="s">
        <v>4077</v>
      </c>
      <c r="F1765" s="435" t="s">
        <v>4078</v>
      </c>
    </row>
    <row r="1766" spans="1:6" ht="13.5">
      <c r="A1766" s="435" t="s">
        <v>7540</v>
      </c>
      <c r="B1766" s="435" t="s">
        <v>7541</v>
      </c>
      <c r="C1766" s="435" t="s">
        <v>5386</v>
      </c>
      <c r="D1766" s="435" t="s">
        <v>4076</v>
      </c>
      <c r="E1766" s="435" t="s">
        <v>4077</v>
      </c>
      <c r="F1766" s="435" t="s">
        <v>4078</v>
      </c>
    </row>
    <row r="1767" spans="1:6" ht="13.5">
      <c r="A1767" s="435" t="s">
        <v>7542</v>
      </c>
      <c r="B1767" s="435" t="s">
        <v>7543</v>
      </c>
      <c r="C1767" s="435" t="s">
        <v>5386</v>
      </c>
      <c r="D1767" s="435" t="s">
        <v>4076</v>
      </c>
      <c r="E1767" s="435" t="s">
        <v>4077</v>
      </c>
      <c r="F1767" s="435" t="s">
        <v>4078</v>
      </c>
    </row>
    <row r="1768" spans="1:6" ht="13.5">
      <c r="A1768" s="435" t="s">
        <v>7544</v>
      </c>
      <c r="B1768" s="435" t="s">
        <v>7545</v>
      </c>
      <c r="C1768" s="435" t="s">
        <v>5386</v>
      </c>
      <c r="D1768" s="435" t="s">
        <v>4076</v>
      </c>
      <c r="E1768" s="435" t="s">
        <v>4077</v>
      </c>
      <c r="F1768" s="435" t="s">
        <v>4078</v>
      </c>
    </row>
    <row r="1769" spans="1:6" ht="13.5">
      <c r="A1769" s="435" t="s">
        <v>7546</v>
      </c>
      <c r="B1769" s="435" t="s">
        <v>7547</v>
      </c>
      <c r="C1769" s="435" t="s">
        <v>5386</v>
      </c>
      <c r="D1769" s="435" t="s">
        <v>4076</v>
      </c>
      <c r="E1769" s="435" t="s">
        <v>4077</v>
      </c>
      <c r="F1769" s="435" t="s">
        <v>4078</v>
      </c>
    </row>
    <row r="1770" spans="1:6" ht="13.5">
      <c r="A1770" s="435" t="s">
        <v>7548</v>
      </c>
      <c r="B1770" s="435" t="s">
        <v>7549</v>
      </c>
      <c r="C1770" s="435" t="s">
        <v>5386</v>
      </c>
      <c r="D1770" s="435" t="s">
        <v>4076</v>
      </c>
      <c r="E1770" s="435" t="s">
        <v>4077</v>
      </c>
      <c r="F1770" s="435" t="s">
        <v>4078</v>
      </c>
    </row>
    <row r="1771" spans="1:6" ht="13.5">
      <c r="A1771" s="435" t="s">
        <v>7550</v>
      </c>
      <c r="B1771" s="435" t="s">
        <v>7551</v>
      </c>
      <c r="C1771" s="435" t="s">
        <v>5386</v>
      </c>
      <c r="D1771" s="435" t="s">
        <v>4076</v>
      </c>
      <c r="E1771" s="435" t="s">
        <v>4077</v>
      </c>
      <c r="F1771" s="435" t="s">
        <v>4078</v>
      </c>
    </row>
    <row r="1772" spans="1:6" ht="13.5">
      <c r="A1772" s="435" t="s">
        <v>7552</v>
      </c>
      <c r="B1772" s="435" t="s">
        <v>7553</v>
      </c>
      <c r="C1772" s="435" t="s">
        <v>5386</v>
      </c>
      <c r="D1772" s="435" t="s">
        <v>4076</v>
      </c>
      <c r="E1772" s="435" t="s">
        <v>4077</v>
      </c>
      <c r="F1772" s="435" t="s">
        <v>4078</v>
      </c>
    </row>
    <row r="1773" spans="1:6" ht="13.5">
      <c r="A1773" s="435" t="s">
        <v>7554</v>
      </c>
      <c r="B1773" s="435" t="s">
        <v>7555</v>
      </c>
      <c r="C1773" s="435" t="s">
        <v>5386</v>
      </c>
      <c r="D1773" s="435" t="s">
        <v>4076</v>
      </c>
      <c r="E1773" s="435" t="s">
        <v>4077</v>
      </c>
      <c r="F1773" s="435" t="s">
        <v>4078</v>
      </c>
    </row>
    <row r="1774" spans="1:6" ht="13.5">
      <c r="A1774" s="435" t="s">
        <v>7556</v>
      </c>
      <c r="B1774" s="435" t="s">
        <v>7557</v>
      </c>
      <c r="C1774" s="435" t="s">
        <v>5386</v>
      </c>
      <c r="D1774" s="435" t="s">
        <v>4076</v>
      </c>
      <c r="E1774" s="435" t="s">
        <v>4077</v>
      </c>
      <c r="F1774" s="435" t="s">
        <v>4078</v>
      </c>
    </row>
    <row r="1775" spans="1:6" ht="13.5">
      <c r="A1775" s="435" t="s">
        <v>7558</v>
      </c>
      <c r="B1775" s="435" t="s">
        <v>7559</v>
      </c>
      <c r="C1775" s="435" t="s">
        <v>5386</v>
      </c>
      <c r="D1775" s="435" t="s">
        <v>4076</v>
      </c>
      <c r="E1775" s="435" t="s">
        <v>4077</v>
      </c>
      <c r="F1775" s="435" t="s">
        <v>4078</v>
      </c>
    </row>
    <row r="1776" spans="1:6" ht="13.5">
      <c r="A1776" s="435" t="s">
        <v>7560</v>
      </c>
      <c r="B1776" s="435" t="s">
        <v>7561</v>
      </c>
      <c r="C1776" s="435" t="s">
        <v>5386</v>
      </c>
      <c r="D1776" s="435" t="s">
        <v>4076</v>
      </c>
      <c r="E1776" s="435" t="s">
        <v>4077</v>
      </c>
      <c r="F1776" s="435" t="s">
        <v>4078</v>
      </c>
    </row>
    <row r="1777" spans="1:6" ht="13.5">
      <c r="A1777" s="435" t="s">
        <v>7562</v>
      </c>
      <c r="B1777" s="435" t="s">
        <v>7563</v>
      </c>
      <c r="C1777" s="435" t="s">
        <v>5386</v>
      </c>
      <c r="D1777" s="435" t="s">
        <v>4076</v>
      </c>
      <c r="E1777" s="435" t="s">
        <v>4077</v>
      </c>
      <c r="F1777" s="435" t="s">
        <v>4078</v>
      </c>
    </row>
    <row r="1778" spans="1:6" ht="13.5">
      <c r="A1778" s="435" t="s">
        <v>7564</v>
      </c>
      <c r="B1778" s="435" t="s">
        <v>7565</v>
      </c>
      <c r="C1778" s="435" t="s">
        <v>5386</v>
      </c>
      <c r="D1778" s="435" t="s">
        <v>4076</v>
      </c>
      <c r="E1778" s="435" t="s">
        <v>4077</v>
      </c>
      <c r="F1778" s="435" t="s">
        <v>4078</v>
      </c>
    </row>
    <row r="1779" spans="1:6" ht="13.5">
      <c r="A1779" s="435" t="s">
        <v>7566</v>
      </c>
      <c r="B1779" s="435" t="s">
        <v>7567</v>
      </c>
      <c r="C1779" s="435" t="s">
        <v>5386</v>
      </c>
      <c r="D1779" s="435" t="s">
        <v>4076</v>
      </c>
      <c r="E1779" s="435" t="s">
        <v>4077</v>
      </c>
      <c r="F1779" s="435" t="s">
        <v>4078</v>
      </c>
    </row>
    <row r="1780" spans="1:6" ht="13.5">
      <c r="A1780" s="435" t="s">
        <v>7568</v>
      </c>
      <c r="B1780" s="435" t="s">
        <v>7569</v>
      </c>
      <c r="C1780" s="435" t="s">
        <v>5386</v>
      </c>
      <c r="D1780" s="435" t="s">
        <v>4076</v>
      </c>
      <c r="E1780" s="435" t="s">
        <v>4077</v>
      </c>
      <c r="F1780" s="435" t="s">
        <v>4078</v>
      </c>
    </row>
    <row r="1781" spans="1:6" ht="13.5">
      <c r="A1781" s="435" t="s">
        <v>7570</v>
      </c>
      <c r="B1781" s="435" t="s">
        <v>7571</v>
      </c>
      <c r="C1781" s="435" t="s">
        <v>5386</v>
      </c>
      <c r="D1781" s="435" t="s">
        <v>4076</v>
      </c>
      <c r="E1781" s="435" t="s">
        <v>4077</v>
      </c>
      <c r="F1781" s="435" t="s">
        <v>4078</v>
      </c>
    </row>
    <row r="1782" spans="1:6" ht="13.5">
      <c r="A1782" s="435" t="s">
        <v>7572</v>
      </c>
      <c r="B1782" s="435" t="s">
        <v>7573</v>
      </c>
      <c r="C1782" s="435" t="s">
        <v>5386</v>
      </c>
      <c r="D1782" s="435" t="s">
        <v>4076</v>
      </c>
      <c r="E1782" s="435" t="s">
        <v>4077</v>
      </c>
      <c r="F1782" s="435" t="s">
        <v>4078</v>
      </c>
    </row>
    <row r="1783" spans="1:6" ht="13.5">
      <c r="A1783" s="435" t="s">
        <v>7574</v>
      </c>
      <c r="B1783" s="435" t="s">
        <v>7575</v>
      </c>
      <c r="C1783" s="435" t="s">
        <v>5386</v>
      </c>
      <c r="D1783" s="435" t="s">
        <v>4076</v>
      </c>
      <c r="E1783" s="435" t="s">
        <v>4077</v>
      </c>
      <c r="F1783" s="435" t="s">
        <v>4078</v>
      </c>
    </row>
    <row r="1784" spans="1:6" ht="13.5">
      <c r="A1784" s="435" t="s">
        <v>7576</v>
      </c>
      <c r="B1784" s="435" t="s">
        <v>7577</v>
      </c>
      <c r="C1784" s="435" t="s">
        <v>5386</v>
      </c>
      <c r="D1784" s="435" t="s">
        <v>4076</v>
      </c>
      <c r="E1784" s="435" t="s">
        <v>4077</v>
      </c>
      <c r="F1784" s="435" t="s">
        <v>4078</v>
      </c>
    </row>
    <row r="1785" spans="1:6" ht="13.5">
      <c r="A1785" s="435" t="s">
        <v>7578</v>
      </c>
      <c r="B1785" s="435" t="s">
        <v>7579</v>
      </c>
      <c r="C1785" s="435" t="s">
        <v>5386</v>
      </c>
      <c r="D1785" s="435" t="s">
        <v>4076</v>
      </c>
      <c r="E1785" s="435" t="s">
        <v>4077</v>
      </c>
      <c r="F1785" s="435" t="s">
        <v>4078</v>
      </c>
    </row>
    <row r="1786" spans="1:6" ht="13.5">
      <c r="A1786" s="435" t="s">
        <v>7580</v>
      </c>
      <c r="B1786" s="435" t="s">
        <v>7581</v>
      </c>
      <c r="C1786" s="435" t="s">
        <v>5386</v>
      </c>
      <c r="D1786" s="435" t="s">
        <v>4076</v>
      </c>
      <c r="E1786" s="435" t="s">
        <v>4077</v>
      </c>
      <c r="F1786" s="435" t="s">
        <v>4078</v>
      </c>
    </row>
    <row r="1787" spans="1:6" ht="13.5">
      <c r="A1787" s="435" t="s">
        <v>7582</v>
      </c>
      <c r="B1787" s="435" t="s">
        <v>7583</v>
      </c>
      <c r="C1787" s="435" t="s">
        <v>5386</v>
      </c>
      <c r="D1787" s="435" t="s">
        <v>4076</v>
      </c>
      <c r="E1787" s="435" t="s">
        <v>4077</v>
      </c>
      <c r="F1787" s="435" t="s">
        <v>4078</v>
      </c>
    </row>
    <row r="1788" spans="1:6" ht="13.5">
      <c r="A1788" s="435" t="s">
        <v>7584</v>
      </c>
      <c r="B1788" s="435" t="s">
        <v>7585</v>
      </c>
      <c r="C1788" s="435" t="s">
        <v>5386</v>
      </c>
      <c r="D1788" s="435" t="s">
        <v>4076</v>
      </c>
      <c r="E1788" s="435" t="s">
        <v>4077</v>
      </c>
      <c r="F1788" s="435" t="s">
        <v>4078</v>
      </c>
    </row>
    <row r="1789" spans="1:6" ht="13.5">
      <c r="A1789" s="435" t="s">
        <v>7586</v>
      </c>
      <c r="B1789" s="435" t="s">
        <v>7587</v>
      </c>
      <c r="C1789" s="435" t="s">
        <v>5386</v>
      </c>
      <c r="D1789" s="435" t="s">
        <v>4076</v>
      </c>
      <c r="E1789" s="435" t="s">
        <v>4077</v>
      </c>
      <c r="F1789" s="435" t="s">
        <v>4078</v>
      </c>
    </row>
    <row r="1790" spans="1:6" ht="13.5">
      <c r="A1790" s="435" t="s">
        <v>7588</v>
      </c>
      <c r="B1790" s="435" t="s">
        <v>7589</v>
      </c>
      <c r="C1790" s="435" t="s">
        <v>5386</v>
      </c>
      <c r="D1790" s="435" t="s">
        <v>4076</v>
      </c>
      <c r="E1790" s="435" t="s">
        <v>4077</v>
      </c>
      <c r="F1790" s="435" t="s">
        <v>4078</v>
      </c>
    </row>
    <row r="1791" spans="1:6" ht="13.5">
      <c r="A1791" s="435" t="s">
        <v>7590</v>
      </c>
      <c r="B1791" s="435" t="s">
        <v>7591</v>
      </c>
      <c r="C1791" s="435" t="s">
        <v>5386</v>
      </c>
      <c r="D1791" s="435" t="s">
        <v>4076</v>
      </c>
      <c r="E1791" s="435" t="s">
        <v>4077</v>
      </c>
      <c r="F1791" s="435" t="s">
        <v>4078</v>
      </c>
    </row>
    <row r="1792" spans="1:6" ht="13.5">
      <c r="A1792" s="435" t="s">
        <v>7592</v>
      </c>
      <c r="B1792" s="435" t="s">
        <v>7593</v>
      </c>
      <c r="C1792" s="435" t="s">
        <v>5386</v>
      </c>
      <c r="D1792" s="435" t="s">
        <v>4076</v>
      </c>
      <c r="E1792" s="435" t="s">
        <v>4077</v>
      </c>
      <c r="F1792" s="435" t="s">
        <v>4078</v>
      </c>
    </row>
    <row r="1793" spans="1:6" ht="13.5">
      <c r="A1793" s="435" t="s">
        <v>7594</v>
      </c>
      <c r="B1793" s="435" t="s">
        <v>7595</v>
      </c>
      <c r="C1793" s="435" t="s">
        <v>5386</v>
      </c>
      <c r="D1793" s="435" t="s">
        <v>4076</v>
      </c>
      <c r="E1793" s="435" t="s">
        <v>4077</v>
      </c>
      <c r="F1793" s="435" t="s">
        <v>4078</v>
      </c>
    </row>
    <row r="1794" spans="1:6" ht="13.5">
      <c r="A1794" s="435" t="s">
        <v>7596</v>
      </c>
      <c r="B1794" s="435" t="s">
        <v>7597</v>
      </c>
      <c r="C1794" s="435" t="s">
        <v>5386</v>
      </c>
      <c r="D1794" s="435" t="s">
        <v>4076</v>
      </c>
      <c r="E1794" s="435" t="s">
        <v>4077</v>
      </c>
      <c r="F1794" s="435" t="s">
        <v>4078</v>
      </c>
    </row>
    <row r="1795" spans="1:6" ht="13.5">
      <c r="A1795" s="435" t="s">
        <v>7598</v>
      </c>
      <c r="B1795" s="435" t="s">
        <v>7599</v>
      </c>
      <c r="C1795" s="435" t="s">
        <v>5386</v>
      </c>
      <c r="D1795" s="435" t="s">
        <v>4076</v>
      </c>
      <c r="E1795" s="435" t="s">
        <v>4077</v>
      </c>
      <c r="F1795" s="435" t="s">
        <v>4078</v>
      </c>
    </row>
    <row r="1796" spans="1:6" ht="13.5">
      <c r="A1796" s="435" t="s">
        <v>7600</v>
      </c>
      <c r="B1796" s="435" t="s">
        <v>7601</v>
      </c>
      <c r="C1796" s="435" t="s">
        <v>5386</v>
      </c>
      <c r="D1796" s="435" t="s">
        <v>4076</v>
      </c>
      <c r="E1796" s="435" t="s">
        <v>4077</v>
      </c>
      <c r="F1796" s="435" t="s">
        <v>4078</v>
      </c>
    </row>
    <row r="1797" spans="1:6" ht="13.5">
      <c r="A1797" s="435" t="s">
        <v>7602</v>
      </c>
      <c r="B1797" s="435" t="s">
        <v>7603</v>
      </c>
      <c r="C1797" s="435" t="s">
        <v>5386</v>
      </c>
      <c r="D1797" s="435" t="s">
        <v>4076</v>
      </c>
      <c r="E1797" s="435" t="s">
        <v>4077</v>
      </c>
      <c r="F1797" s="435" t="s">
        <v>4078</v>
      </c>
    </row>
    <row r="1798" spans="1:6" ht="13.5">
      <c r="A1798" s="435" t="s">
        <v>7604</v>
      </c>
      <c r="B1798" s="435" t="s">
        <v>7605</v>
      </c>
      <c r="C1798" s="435" t="s">
        <v>5386</v>
      </c>
      <c r="D1798" s="435" t="s">
        <v>4076</v>
      </c>
      <c r="E1798" s="435" t="s">
        <v>4077</v>
      </c>
      <c r="F1798" s="435" t="s">
        <v>4078</v>
      </c>
    </row>
    <row r="1799" spans="1:6" ht="13.5">
      <c r="A1799" s="435" t="s">
        <v>7606</v>
      </c>
      <c r="B1799" s="435" t="s">
        <v>7607</v>
      </c>
      <c r="C1799" s="435" t="s">
        <v>5386</v>
      </c>
      <c r="D1799" s="435" t="s">
        <v>4076</v>
      </c>
      <c r="E1799" s="435" t="s">
        <v>4077</v>
      </c>
      <c r="F1799" s="435" t="s">
        <v>4078</v>
      </c>
    </row>
    <row r="1800" spans="1:6" ht="13.5">
      <c r="A1800" s="435" t="s">
        <v>7608</v>
      </c>
      <c r="B1800" s="435" t="s">
        <v>7609</v>
      </c>
      <c r="C1800" s="435" t="s">
        <v>5386</v>
      </c>
      <c r="D1800" s="435" t="s">
        <v>4076</v>
      </c>
      <c r="E1800" s="435" t="s">
        <v>4077</v>
      </c>
      <c r="F1800" s="435" t="s">
        <v>4078</v>
      </c>
    </row>
    <row r="1801" spans="1:6" ht="13.5">
      <c r="A1801" s="435" t="s">
        <v>7610</v>
      </c>
      <c r="B1801" s="435" t="s">
        <v>7611</v>
      </c>
      <c r="C1801" s="435" t="s">
        <v>5386</v>
      </c>
      <c r="D1801" s="435" t="s">
        <v>4076</v>
      </c>
      <c r="E1801" s="435" t="s">
        <v>4077</v>
      </c>
      <c r="F1801" s="435" t="s">
        <v>4078</v>
      </c>
    </row>
    <row r="1802" spans="1:6" ht="13.5">
      <c r="A1802" s="435" t="s">
        <v>7612</v>
      </c>
      <c r="B1802" s="435" t="s">
        <v>7613</v>
      </c>
      <c r="C1802" s="435" t="s">
        <v>5386</v>
      </c>
      <c r="D1802" s="435" t="s">
        <v>4076</v>
      </c>
      <c r="E1802" s="435" t="s">
        <v>4077</v>
      </c>
      <c r="F1802" s="435" t="s">
        <v>4078</v>
      </c>
    </row>
    <row r="1803" spans="1:6" ht="13.5">
      <c r="A1803" s="435" t="s">
        <v>7614</v>
      </c>
      <c r="B1803" s="435" t="s">
        <v>7615</v>
      </c>
      <c r="C1803" s="435" t="s">
        <v>5386</v>
      </c>
      <c r="D1803" s="435" t="s">
        <v>4076</v>
      </c>
      <c r="E1803" s="435" t="s">
        <v>4077</v>
      </c>
      <c r="F1803" s="435" t="s">
        <v>4078</v>
      </c>
    </row>
    <row r="1804" spans="1:6" ht="13.5">
      <c r="A1804" s="435" t="s">
        <v>7616</v>
      </c>
      <c r="B1804" s="435" t="s">
        <v>7617</v>
      </c>
      <c r="C1804" s="435" t="s">
        <v>5386</v>
      </c>
      <c r="D1804" s="435" t="s">
        <v>4076</v>
      </c>
      <c r="E1804" s="435" t="s">
        <v>4077</v>
      </c>
      <c r="F1804" s="435" t="s">
        <v>4078</v>
      </c>
    </row>
    <row r="1805" spans="1:6" ht="13.5">
      <c r="A1805" s="435" t="s">
        <v>7618</v>
      </c>
      <c r="B1805" s="435" t="s">
        <v>7619</v>
      </c>
      <c r="C1805" s="435" t="s">
        <v>5386</v>
      </c>
      <c r="D1805" s="435" t="s">
        <v>4076</v>
      </c>
      <c r="E1805" s="435" t="s">
        <v>4077</v>
      </c>
      <c r="F1805" s="435" t="s">
        <v>4078</v>
      </c>
    </row>
    <row r="1806" spans="1:6" ht="13.5">
      <c r="A1806" s="435" t="s">
        <v>7620</v>
      </c>
      <c r="B1806" s="435" t="s">
        <v>7621</v>
      </c>
      <c r="C1806" s="435" t="s">
        <v>5386</v>
      </c>
      <c r="D1806" s="435" t="s">
        <v>4076</v>
      </c>
      <c r="E1806" s="435" t="s">
        <v>4077</v>
      </c>
      <c r="F1806" s="435" t="s">
        <v>4078</v>
      </c>
    </row>
    <row r="1807" spans="1:6" ht="13.5">
      <c r="A1807" s="435" t="s">
        <v>7622</v>
      </c>
      <c r="B1807" s="435" t="s">
        <v>7623</v>
      </c>
      <c r="C1807" s="435" t="s">
        <v>5386</v>
      </c>
      <c r="D1807" s="435" t="s">
        <v>4161</v>
      </c>
      <c r="E1807" s="435" t="s">
        <v>4077</v>
      </c>
      <c r="F1807" s="435" t="s">
        <v>4078</v>
      </c>
    </row>
    <row r="1808" spans="1:6" ht="13.5">
      <c r="A1808" s="435" t="s">
        <v>7624</v>
      </c>
      <c r="B1808" s="435" t="s">
        <v>7625</v>
      </c>
      <c r="C1808" s="435" t="s">
        <v>5386</v>
      </c>
      <c r="D1808" s="435" t="s">
        <v>4076</v>
      </c>
      <c r="E1808" s="435" t="s">
        <v>4077</v>
      </c>
      <c r="F1808" s="435" t="s">
        <v>4078</v>
      </c>
    </row>
    <row r="1809" spans="1:6" ht="13.5">
      <c r="A1809" s="435" t="s">
        <v>7626</v>
      </c>
      <c r="B1809" s="435" t="s">
        <v>7627</v>
      </c>
      <c r="C1809" s="435" t="s">
        <v>5386</v>
      </c>
      <c r="D1809" s="435" t="s">
        <v>4076</v>
      </c>
      <c r="E1809" s="435" t="s">
        <v>4077</v>
      </c>
      <c r="F1809" s="435" t="s">
        <v>4078</v>
      </c>
    </row>
    <row r="1810" spans="1:6" ht="13.5">
      <c r="A1810" s="435" t="s">
        <v>7628</v>
      </c>
      <c r="B1810" s="435" t="s">
        <v>7629</v>
      </c>
      <c r="C1810" s="435" t="s">
        <v>5386</v>
      </c>
      <c r="D1810" s="435" t="s">
        <v>4076</v>
      </c>
      <c r="E1810" s="435" t="s">
        <v>4077</v>
      </c>
      <c r="F1810" s="435" t="s">
        <v>4078</v>
      </c>
    </row>
    <row r="1811" spans="1:6" ht="13.5">
      <c r="A1811" s="435" t="s">
        <v>7630</v>
      </c>
      <c r="B1811" s="435" t="s">
        <v>7631</v>
      </c>
      <c r="C1811" s="435" t="s">
        <v>5386</v>
      </c>
      <c r="D1811" s="435" t="s">
        <v>4161</v>
      </c>
      <c r="E1811" s="435" t="s">
        <v>4077</v>
      </c>
      <c r="F1811" s="435" t="s">
        <v>4078</v>
      </c>
    </row>
    <row r="1812" spans="1:6" ht="13.5">
      <c r="A1812" s="435" t="s">
        <v>7632</v>
      </c>
      <c r="B1812" s="435" t="s">
        <v>7633</v>
      </c>
      <c r="C1812" s="435" t="s">
        <v>5386</v>
      </c>
      <c r="D1812" s="435" t="s">
        <v>4076</v>
      </c>
      <c r="E1812" s="435" t="s">
        <v>4077</v>
      </c>
      <c r="F1812" s="435" t="s">
        <v>4078</v>
      </c>
    </row>
    <row r="1813" spans="1:6" ht="13.5">
      <c r="A1813" s="435" t="s">
        <v>7634</v>
      </c>
      <c r="B1813" s="435" t="s">
        <v>7635</v>
      </c>
      <c r="C1813" s="435" t="s">
        <v>5386</v>
      </c>
      <c r="D1813" s="435" t="s">
        <v>4076</v>
      </c>
      <c r="E1813" s="435" t="s">
        <v>4077</v>
      </c>
      <c r="F1813" s="435" t="s">
        <v>4078</v>
      </c>
    </row>
    <row r="1814" spans="1:6" ht="13.5">
      <c r="A1814" s="435" t="s">
        <v>7636</v>
      </c>
      <c r="B1814" s="435" t="s">
        <v>7637</v>
      </c>
      <c r="C1814" s="435" t="s">
        <v>5386</v>
      </c>
      <c r="D1814" s="435" t="s">
        <v>4076</v>
      </c>
      <c r="E1814" s="435" t="s">
        <v>4077</v>
      </c>
      <c r="F1814" s="435" t="s">
        <v>4078</v>
      </c>
    </row>
    <row r="1815" spans="1:6" ht="13.5">
      <c r="A1815" s="435" t="s">
        <v>7638</v>
      </c>
      <c r="B1815" s="435" t="s">
        <v>7639</v>
      </c>
      <c r="C1815" s="435" t="s">
        <v>5386</v>
      </c>
      <c r="D1815" s="435" t="s">
        <v>4076</v>
      </c>
      <c r="E1815" s="435" t="s">
        <v>4077</v>
      </c>
      <c r="F1815" s="435" t="s">
        <v>4078</v>
      </c>
    </row>
    <row r="1816" spans="1:6" ht="13.5">
      <c r="A1816" s="435" t="s">
        <v>7640</v>
      </c>
      <c r="B1816" s="435" t="s">
        <v>7641</v>
      </c>
      <c r="C1816" s="435" t="s">
        <v>5386</v>
      </c>
      <c r="D1816" s="435" t="s">
        <v>4076</v>
      </c>
      <c r="E1816" s="435" t="s">
        <v>4077</v>
      </c>
      <c r="F1816" s="435" t="s">
        <v>4078</v>
      </c>
    </row>
    <row r="1817" spans="1:6" ht="13.5">
      <c r="A1817" s="435" t="s">
        <v>7642</v>
      </c>
      <c r="B1817" s="435" t="s">
        <v>7643</v>
      </c>
      <c r="C1817" s="435" t="s">
        <v>5386</v>
      </c>
      <c r="D1817" s="435" t="s">
        <v>4076</v>
      </c>
      <c r="E1817" s="435" t="s">
        <v>4077</v>
      </c>
      <c r="F1817" s="435" t="s">
        <v>4078</v>
      </c>
    </row>
    <row r="1818" spans="1:6" ht="13.5">
      <c r="A1818" s="435" t="s">
        <v>7644</v>
      </c>
      <c r="B1818" s="435" t="s">
        <v>7645</v>
      </c>
      <c r="C1818" s="435" t="s">
        <v>5386</v>
      </c>
      <c r="D1818" s="435" t="s">
        <v>4076</v>
      </c>
      <c r="E1818" s="435" t="s">
        <v>4077</v>
      </c>
      <c r="F1818" s="435" t="s">
        <v>4078</v>
      </c>
    </row>
    <row r="1819" spans="1:6" ht="13.5">
      <c r="A1819" s="435" t="s">
        <v>7646</v>
      </c>
      <c r="B1819" s="435" t="s">
        <v>7647</v>
      </c>
      <c r="C1819" s="435" t="s">
        <v>5386</v>
      </c>
      <c r="D1819" s="435" t="s">
        <v>4076</v>
      </c>
      <c r="E1819" s="435" t="s">
        <v>4077</v>
      </c>
      <c r="F1819" s="435" t="s">
        <v>4078</v>
      </c>
    </row>
    <row r="1820" spans="1:6" ht="13.5">
      <c r="A1820" s="435" t="s">
        <v>7648</v>
      </c>
      <c r="B1820" s="435" t="s">
        <v>7649</v>
      </c>
      <c r="C1820" s="435" t="s">
        <v>5386</v>
      </c>
      <c r="D1820" s="435" t="s">
        <v>4076</v>
      </c>
      <c r="E1820" s="435" t="s">
        <v>4077</v>
      </c>
      <c r="F1820" s="435" t="s">
        <v>4078</v>
      </c>
    </row>
    <row r="1821" spans="1:6" ht="13.5">
      <c r="A1821" s="435" t="s">
        <v>7650</v>
      </c>
      <c r="B1821" s="435" t="s">
        <v>7651</v>
      </c>
      <c r="C1821" s="435" t="s">
        <v>5386</v>
      </c>
      <c r="D1821" s="435" t="s">
        <v>4076</v>
      </c>
      <c r="E1821" s="435" t="s">
        <v>4077</v>
      </c>
      <c r="F1821" s="435" t="s">
        <v>4078</v>
      </c>
    </row>
    <row r="1822" spans="1:6" ht="13.5">
      <c r="A1822" s="435" t="s">
        <v>7652</v>
      </c>
      <c r="B1822" s="435" t="s">
        <v>7653</v>
      </c>
      <c r="C1822" s="435" t="s">
        <v>5386</v>
      </c>
      <c r="D1822" s="435" t="s">
        <v>4076</v>
      </c>
      <c r="E1822" s="435" t="s">
        <v>4077</v>
      </c>
      <c r="F1822" s="435" t="s">
        <v>4078</v>
      </c>
    </row>
    <row r="1823" spans="1:6" ht="13.5">
      <c r="A1823" s="435" t="s">
        <v>7654</v>
      </c>
      <c r="B1823" s="435" t="s">
        <v>7655</v>
      </c>
      <c r="C1823" s="435" t="s">
        <v>5386</v>
      </c>
      <c r="D1823" s="435" t="s">
        <v>4076</v>
      </c>
      <c r="E1823" s="435" t="s">
        <v>4077</v>
      </c>
      <c r="F1823" s="435" t="s">
        <v>4078</v>
      </c>
    </row>
    <row r="1824" spans="1:6" ht="13.5">
      <c r="A1824" s="435" t="s">
        <v>7656</v>
      </c>
      <c r="B1824" s="435" t="s">
        <v>7657</v>
      </c>
      <c r="C1824" s="435" t="s">
        <v>5386</v>
      </c>
      <c r="D1824" s="435" t="s">
        <v>4076</v>
      </c>
      <c r="E1824" s="435" t="s">
        <v>4077</v>
      </c>
      <c r="F1824" s="435" t="s">
        <v>4078</v>
      </c>
    </row>
    <row r="1825" spans="1:6" ht="13.5">
      <c r="A1825" s="435" t="s">
        <v>7658</v>
      </c>
      <c r="B1825" s="435" t="s">
        <v>7659</v>
      </c>
      <c r="C1825" s="435" t="s">
        <v>5386</v>
      </c>
      <c r="D1825" s="435" t="s">
        <v>4076</v>
      </c>
      <c r="E1825" s="435" t="s">
        <v>4077</v>
      </c>
      <c r="F1825" s="435" t="s">
        <v>4078</v>
      </c>
    </row>
    <row r="1826" spans="1:6" ht="13.5">
      <c r="A1826" s="435" t="s">
        <v>7660</v>
      </c>
      <c r="B1826" s="435" t="s">
        <v>7661</v>
      </c>
      <c r="C1826" s="435" t="s">
        <v>5386</v>
      </c>
      <c r="D1826" s="435" t="s">
        <v>4076</v>
      </c>
      <c r="E1826" s="435" t="s">
        <v>4077</v>
      </c>
      <c r="F1826" s="435" t="s">
        <v>4078</v>
      </c>
    </row>
    <row r="1827" spans="1:6" ht="13.5">
      <c r="A1827" s="435" t="s">
        <v>7662</v>
      </c>
      <c r="B1827" s="435" t="s">
        <v>7663</v>
      </c>
      <c r="C1827" s="435" t="s">
        <v>5386</v>
      </c>
      <c r="D1827" s="435" t="s">
        <v>4076</v>
      </c>
      <c r="E1827" s="435" t="s">
        <v>4077</v>
      </c>
      <c r="F1827" s="435" t="s">
        <v>4078</v>
      </c>
    </row>
    <row r="1828" spans="1:6" ht="13.5">
      <c r="A1828" s="435" t="s">
        <v>7664</v>
      </c>
      <c r="B1828" s="435" t="s">
        <v>7665</v>
      </c>
      <c r="C1828" s="435" t="s">
        <v>5386</v>
      </c>
      <c r="D1828" s="435" t="s">
        <v>4076</v>
      </c>
      <c r="E1828" s="435" t="s">
        <v>4077</v>
      </c>
      <c r="F1828" s="435" t="s">
        <v>4078</v>
      </c>
    </row>
    <row r="1829" spans="1:6" ht="13.5">
      <c r="A1829" s="435" t="s">
        <v>7666</v>
      </c>
      <c r="B1829" s="435" t="s">
        <v>7667</v>
      </c>
      <c r="C1829" s="435" t="s">
        <v>5386</v>
      </c>
      <c r="D1829" s="435" t="s">
        <v>4076</v>
      </c>
      <c r="E1829" s="435" t="s">
        <v>4077</v>
      </c>
      <c r="F1829" s="435" t="s">
        <v>4078</v>
      </c>
    </row>
    <row r="1830" spans="1:6" ht="13.5">
      <c r="A1830" s="435" t="s">
        <v>7668</v>
      </c>
      <c r="B1830" s="435" t="s">
        <v>7669</v>
      </c>
      <c r="C1830" s="435" t="s">
        <v>5386</v>
      </c>
      <c r="D1830" s="435" t="s">
        <v>4076</v>
      </c>
      <c r="E1830" s="435" t="s">
        <v>4077</v>
      </c>
      <c r="F1830" s="435" t="s">
        <v>4078</v>
      </c>
    </row>
    <row r="1831" spans="1:6" ht="13.5">
      <c r="A1831" s="435" t="s">
        <v>7670</v>
      </c>
      <c r="B1831" s="435" t="s">
        <v>7671</v>
      </c>
      <c r="C1831" s="435" t="s">
        <v>5386</v>
      </c>
      <c r="D1831" s="435" t="s">
        <v>4076</v>
      </c>
      <c r="E1831" s="435" t="s">
        <v>4077</v>
      </c>
      <c r="F1831" s="435" t="s">
        <v>4078</v>
      </c>
    </row>
    <row r="1832" spans="1:6" ht="13.5">
      <c r="A1832" s="435" t="s">
        <v>7672</v>
      </c>
      <c r="B1832" s="435" t="s">
        <v>7673</v>
      </c>
      <c r="C1832" s="435" t="s">
        <v>5386</v>
      </c>
      <c r="D1832" s="435" t="s">
        <v>4076</v>
      </c>
      <c r="E1832" s="435" t="s">
        <v>4077</v>
      </c>
      <c r="F1832" s="435" t="s">
        <v>4078</v>
      </c>
    </row>
    <row r="1833" spans="1:6" ht="13.5">
      <c r="A1833" s="435" t="s">
        <v>7674</v>
      </c>
      <c r="B1833" s="435" t="s">
        <v>7675</v>
      </c>
      <c r="C1833" s="435" t="s">
        <v>5386</v>
      </c>
      <c r="D1833" s="435" t="s">
        <v>4076</v>
      </c>
      <c r="E1833" s="435" t="s">
        <v>4077</v>
      </c>
      <c r="F1833" s="435" t="s">
        <v>4078</v>
      </c>
    </row>
    <row r="1834" spans="1:6" ht="13.5">
      <c r="A1834" s="435" t="s">
        <v>7676</v>
      </c>
      <c r="B1834" s="435" t="s">
        <v>7677</v>
      </c>
      <c r="C1834" s="435" t="s">
        <v>5386</v>
      </c>
      <c r="D1834" s="435" t="s">
        <v>4076</v>
      </c>
      <c r="E1834" s="435" t="s">
        <v>4077</v>
      </c>
      <c r="F1834" s="435" t="s">
        <v>4078</v>
      </c>
    </row>
    <row r="1835" spans="1:6" ht="13.5">
      <c r="A1835" s="435" t="s">
        <v>7678</v>
      </c>
      <c r="B1835" s="435" t="s">
        <v>7679</v>
      </c>
      <c r="C1835" s="435" t="s">
        <v>5386</v>
      </c>
      <c r="D1835" s="435" t="s">
        <v>4076</v>
      </c>
      <c r="E1835" s="435" t="s">
        <v>4077</v>
      </c>
      <c r="F1835" s="435" t="s">
        <v>4078</v>
      </c>
    </row>
    <row r="1836" spans="1:6" ht="13.5">
      <c r="A1836" s="435" t="s">
        <v>7680</v>
      </c>
      <c r="B1836" s="435" t="s">
        <v>696</v>
      </c>
      <c r="C1836" s="435" t="s">
        <v>5386</v>
      </c>
      <c r="D1836" s="435" t="s">
        <v>4076</v>
      </c>
      <c r="E1836" s="435" t="s">
        <v>4077</v>
      </c>
      <c r="F1836" s="435" t="s">
        <v>4078</v>
      </c>
    </row>
    <row r="1837" spans="1:6" ht="13.5">
      <c r="A1837" s="435" t="s">
        <v>7681</v>
      </c>
      <c r="B1837" s="435" t="s">
        <v>7682</v>
      </c>
      <c r="C1837" s="435" t="s">
        <v>5386</v>
      </c>
      <c r="D1837" s="435" t="s">
        <v>4076</v>
      </c>
      <c r="E1837" s="435" t="s">
        <v>4077</v>
      </c>
      <c r="F1837" s="435" t="s">
        <v>4078</v>
      </c>
    </row>
    <row r="1838" spans="1:6" ht="13.5">
      <c r="A1838" s="435" t="s">
        <v>7683</v>
      </c>
      <c r="B1838" s="435" t="s">
        <v>7684</v>
      </c>
      <c r="C1838" s="435" t="s">
        <v>5386</v>
      </c>
      <c r="D1838" s="435" t="s">
        <v>4076</v>
      </c>
      <c r="E1838" s="435" t="s">
        <v>4077</v>
      </c>
      <c r="F1838" s="435" t="s">
        <v>4078</v>
      </c>
    </row>
    <row r="1839" spans="1:6" ht="13.5">
      <c r="A1839" s="435" t="s">
        <v>7685</v>
      </c>
      <c r="B1839" s="435" t="s">
        <v>7686</v>
      </c>
      <c r="C1839" s="435" t="s">
        <v>5386</v>
      </c>
      <c r="D1839" s="435" t="s">
        <v>4076</v>
      </c>
      <c r="E1839" s="435" t="s">
        <v>4077</v>
      </c>
      <c r="F1839" s="435" t="s">
        <v>4078</v>
      </c>
    </row>
    <row r="1840" spans="1:6" ht="13.5">
      <c r="A1840" s="435" t="s">
        <v>7687</v>
      </c>
      <c r="B1840" s="435" t="s">
        <v>7688</v>
      </c>
      <c r="C1840" s="435" t="s">
        <v>5386</v>
      </c>
      <c r="D1840" s="435" t="s">
        <v>4076</v>
      </c>
      <c r="E1840" s="435" t="s">
        <v>4077</v>
      </c>
      <c r="F1840" s="435" t="s">
        <v>4078</v>
      </c>
    </row>
    <row r="1841" spans="1:6" ht="13.5">
      <c r="A1841" s="435" t="s">
        <v>7689</v>
      </c>
      <c r="B1841" s="435" t="s">
        <v>7690</v>
      </c>
      <c r="C1841" s="435" t="s">
        <v>5386</v>
      </c>
      <c r="D1841" s="435" t="s">
        <v>4076</v>
      </c>
      <c r="E1841" s="435" t="s">
        <v>4077</v>
      </c>
      <c r="F1841" s="435" t="s">
        <v>4078</v>
      </c>
    </row>
    <row r="1842" spans="1:6" ht="13.5">
      <c r="A1842" s="435" t="s">
        <v>7691</v>
      </c>
      <c r="B1842" s="435" t="s">
        <v>7692</v>
      </c>
      <c r="C1842" s="435" t="s">
        <v>5386</v>
      </c>
      <c r="D1842" s="435" t="s">
        <v>4076</v>
      </c>
      <c r="E1842" s="435" t="s">
        <v>4077</v>
      </c>
      <c r="F1842" s="435" t="s">
        <v>4078</v>
      </c>
    </row>
    <row r="1843" spans="1:6" ht="13.5">
      <c r="A1843" s="435" t="s">
        <v>7693</v>
      </c>
      <c r="B1843" s="435" t="s">
        <v>7694</v>
      </c>
      <c r="C1843" s="435" t="s">
        <v>5386</v>
      </c>
      <c r="D1843" s="435" t="s">
        <v>4076</v>
      </c>
      <c r="E1843" s="435" t="s">
        <v>4077</v>
      </c>
      <c r="F1843" s="435" t="s">
        <v>4078</v>
      </c>
    </row>
    <row r="1844" spans="1:6" ht="13.5">
      <c r="A1844" s="435" t="s">
        <v>7695</v>
      </c>
      <c r="B1844" s="435" t="s">
        <v>7696</v>
      </c>
      <c r="C1844" s="435" t="s">
        <v>5386</v>
      </c>
      <c r="D1844" s="435" t="s">
        <v>4076</v>
      </c>
      <c r="E1844" s="435" t="s">
        <v>4077</v>
      </c>
      <c r="F1844" s="435" t="s">
        <v>4078</v>
      </c>
    </row>
    <row r="1845" spans="1:6" ht="13.5">
      <c r="A1845" s="435" t="s">
        <v>7697</v>
      </c>
      <c r="B1845" s="435" t="s">
        <v>7698</v>
      </c>
      <c r="C1845" s="435" t="s">
        <v>5386</v>
      </c>
      <c r="D1845" s="435" t="s">
        <v>4076</v>
      </c>
      <c r="E1845" s="435" t="s">
        <v>4077</v>
      </c>
      <c r="F1845" s="435" t="s">
        <v>4078</v>
      </c>
    </row>
    <row r="1846" spans="1:6" ht="13.5">
      <c r="A1846" s="435" t="s">
        <v>7699</v>
      </c>
      <c r="B1846" s="435" t="s">
        <v>7700</v>
      </c>
      <c r="C1846" s="435" t="s">
        <v>5386</v>
      </c>
      <c r="D1846" s="435" t="s">
        <v>4076</v>
      </c>
      <c r="E1846" s="435" t="s">
        <v>4077</v>
      </c>
      <c r="F1846" s="435" t="s">
        <v>4078</v>
      </c>
    </row>
    <row r="1847" spans="1:6" ht="13.5">
      <c r="A1847" s="435" t="s">
        <v>7701</v>
      </c>
      <c r="B1847" s="435" t="s">
        <v>7702</v>
      </c>
      <c r="C1847" s="435" t="s">
        <v>5386</v>
      </c>
      <c r="D1847" s="435" t="s">
        <v>4076</v>
      </c>
      <c r="E1847" s="435" t="s">
        <v>4077</v>
      </c>
      <c r="F1847" s="435" t="s">
        <v>4078</v>
      </c>
    </row>
    <row r="1848" spans="1:6" ht="13.5">
      <c r="A1848" s="435" t="s">
        <v>7703</v>
      </c>
      <c r="B1848" s="435" t="s">
        <v>7704</v>
      </c>
      <c r="C1848" s="435" t="s">
        <v>5386</v>
      </c>
      <c r="D1848" s="435" t="s">
        <v>4076</v>
      </c>
      <c r="E1848" s="435" t="s">
        <v>4077</v>
      </c>
      <c r="F1848" s="435" t="s">
        <v>4078</v>
      </c>
    </row>
    <row r="1849" spans="1:6" ht="13.5">
      <c r="A1849" s="435" t="s">
        <v>7705</v>
      </c>
      <c r="B1849" s="435" t="s">
        <v>7706</v>
      </c>
      <c r="C1849" s="435" t="s">
        <v>5386</v>
      </c>
      <c r="D1849" s="435" t="s">
        <v>4076</v>
      </c>
      <c r="E1849" s="435" t="s">
        <v>4077</v>
      </c>
      <c r="F1849" s="435" t="s">
        <v>4078</v>
      </c>
    </row>
    <row r="1850" spans="1:6" ht="13.5">
      <c r="A1850" s="435" t="s">
        <v>7707</v>
      </c>
      <c r="B1850" s="435" t="s">
        <v>7708</v>
      </c>
      <c r="C1850" s="435" t="s">
        <v>5386</v>
      </c>
      <c r="D1850" s="435" t="s">
        <v>4076</v>
      </c>
      <c r="E1850" s="435" t="s">
        <v>4077</v>
      </c>
      <c r="F1850" s="435" t="s">
        <v>4078</v>
      </c>
    </row>
    <row r="1851" spans="1:6" ht="13.5">
      <c r="A1851" s="435" t="s">
        <v>7709</v>
      </c>
      <c r="B1851" s="435" t="s">
        <v>7710</v>
      </c>
      <c r="C1851" s="435" t="s">
        <v>5386</v>
      </c>
      <c r="D1851" s="435" t="s">
        <v>4076</v>
      </c>
      <c r="E1851" s="435" t="s">
        <v>4077</v>
      </c>
      <c r="F1851" s="435" t="s">
        <v>4078</v>
      </c>
    </row>
    <row r="1852" spans="1:6" ht="13.5">
      <c r="A1852" s="435" t="s">
        <v>7711</v>
      </c>
      <c r="B1852" s="435" t="s">
        <v>7712</v>
      </c>
      <c r="C1852" s="435" t="s">
        <v>5386</v>
      </c>
      <c r="D1852" s="435" t="s">
        <v>4076</v>
      </c>
      <c r="E1852" s="435" t="s">
        <v>4077</v>
      </c>
      <c r="F1852" s="435" t="s">
        <v>4078</v>
      </c>
    </row>
    <row r="1853" spans="1:6" ht="13.5">
      <c r="A1853" s="435" t="s">
        <v>7713</v>
      </c>
      <c r="B1853" s="435" t="s">
        <v>7714</v>
      </c>
      <c r="C1853" s="435" t="s">
        <v>5386</v>
      </c>
      <c r="D1853" s="435" t="s">
        <v>4076</v>
      </c>
      <c r="E1853" s="435" t="s">
        <v>4077</v>
      </c>
      <c r="F1853" s="435" t="s">
        <v>4078</v>
      </c>
    </row>
    <row r="1854" spans="1:6" ht="13.5">
      <c r="A1854" s="435" t="s">
        <v>7715</v>
      </c>
      <c r="B1854" s="435" t="s">
        <v>7716</v>
      </c>
      <c r="C1854" s="435" t="s">
        <v>5386</v>
      </c>
      <c r="D1854" s="435" t="s">
        <v>4076</v>
      </c>
      <c r="E1854" s="435" t="s">
        <v>4077</v>
      </c>
      <c r="F1854" s="435" t="s">
        <v>4078</v>
      </c>
    </row>
    <row r="1855" spans="1:6" ht="13.5">
      <c r="A1855" s="435" t="s">
        <v>7717</v>
      </c>
      <c r="B1855" s="435" t="s">
        <v>7718</v>
      </c>
      <c r="C1855" s="435" t="s">
        <v>5386</v>
      </c>
      <c r="D1855" s="435" t="s">
        <v>4076</v>
      </c>
      <c r="E1855" s="435" t="s">
        <v>4077</v>
      </c>
      <c r="F1855" s="435" t="s">
        <v>4078</v>
      </c>
    </row>
    <row r="1856" spans="1:6" ht="13.5">
      <c r="A1856" s="435" t="s">
        <v>7719</v>
      </c>
      <c r="B1856" s="435" t="s">
        <v>7720</v>
      </c>
      <c r="C1856" s="435" t="s">
        <v>5386</v>
      </c>
      <c r="D1856" s="435" t="s">
        <v>4076</v>
      </c>
      <c r="E1856" s="435" t="s">
        <v>4077</v>
      </c>
      <c r="F1856" s="435" t="s">
        <v>4078</v>
      </c>
    </row>
    <row r="1857" spans="1:6" ht="13.5">
      <c r="A1857" s="435" t="s">
        <v>7721</v>
      </c>
      <c r="B1857" s="435" t="s">
        <v>7722</v>
      </c>
      <c r="C1857" s="435" t="s">
        <v>5386</v>
      </c>
      <c r="D1857" s="435" t="s">
        <v>4076</v>
      </c>
      <c r="E1857" s="435" t="s">
        <v>4077</v>
      </c>
      <c r="F1857" s="435" t="s">
        <v>4078</v>
      </c>
    </row>
    <row r="1858" spans="1:6" ht="13.5">
      <c r="A1858" s="435" t="s">
        <v>7723</v>
      </c>
      <c r="B1858" s="435" t="s">
        <v>7724</v>
      </c>
      <c r="C1858" s="435" t="s">
        <v>5386</v>
      </c>
      <c r="D1858" s="435" t="s">
        <v>4161</v>
      </c>
      <c r="E1858" s="435" t="s">
        <v>4077</v>
      </c>
      <c r="F1858" s="435" t="s">
        <v>4078</v>
      </c>
    </row>
    <row r="1859" spans="1:6" ht="13.5">
      <c r="A1859" s="435" t="s">
        <v>7725</v>
      </c>
      <c r="B1859" s="435" t="s">
        <v>7726</v>
      </c>
      <c r="C1859" s="435" t="s">
        <v>5386</v>
      </c>
      <c r="D1859" s="435" t="s">
        <v>4076</v>
      </c>
      <c r="E1859" s="435" t="s">
        <v>4077</v>
      </c>
      <c r="F1859" s="435" t="s">
        <v>4078</v>
      </c>
    </row>
    <row r="1860" spans="1:6" ht="13.5">
      <c r="A1860" s="435" t="s">
        <v>7727</v>
      </c>
      <c r="B1860" s="435" t="s">
        <v>7728</v>
      </c>
      <c r="C1860" s="435" t="s">
        <v>5386</v>
      </c>
      <c r="D1860" s="435" t="s">
        <v>4076</v>
      </c>
      <c r="E1860" s="435" t="s">
        <v>4077</v>
      </c>
      <c r="F1860" s="435" t="s">
        <v>4078</v>
      </c>
    </row>
    <row r="1861" spans="1:6" ht="13.5">
      <c r="A1861" s="435" t="s">
        <v>7729</v>
      </c>
      <c r="B1861" s="435" t="s">
        <v>7730</v>
      </c>
      <c r="C1861" s="435" t="s">
        <v>5386</v>
      </c>
      <c r="D1861" s="435" t="s">
        <v>4076</v>
      </c>
      <c r="E1861" s="435" t="s">
        <v>4077</v>
      </c>
      <c r="F1861" s="435" t="s">
        <v>4078</v>
      </c>
    </row>
    <row r="1862" spans="1:6" ht="13.5">
      <c r="A1862" s="435" t="s">
        <v>7731</v>
      </c>
      <c r="B1862" s="435" t="s">
        <v>7732</v>
      </c>
      <c r="C1862" s="435" t="s">
        <v>5386</v>
      </c>
      <c r="D1862" s="435" t="s">
        <v>4076</v>
      </c>
      <c r="E1862" s="435" t="s">
        <v>4077</v>
      </c>
      <c r="F1862" s="435" t="s">
        <v>4078</v>
      </c>
    </row>
    <row r="1863" spans="1:6" ht="13.5">
      <c r="A1863" s="435" t="s">
        <v>7733</v>
      </c>
      <c r="B1863" s="435" t="s">
        <v>7734</v>
      </c>
      <c r="C1863" s="435" t="s">
        <v>5386</v>
      </c>
      <c r="D1863" s="435" t="s">
        <v>4076</v>
      </c>
      <c r="E1863" s="435" t="s">
        <v>4077</v>
      </c>
      <c r="F1863" s="435" t="s">
        <v>4078</v>
      </c>
    </row>
    <row r="1864" spans="1:6" ht="13.5">
      <c r="A1864" s="435" t="s">
        <v>7735</v>
      </c>
      <c r="B1864" s="435" t="s">
        <v>7736</v>
      </c>
      <c r="C1864" s="435" t="s">
        <v>5386</v>
      </c>
      <c r="D1864" s="435" t="s">
        <v>4076</v>
      </c>
      <c r="E1864" s="435" t="s">
        <v>4077</v>
      </c>
      <c r="F1864" s="435" t="s">
        <v>4078</v>
      </c>
    </row>
    <row r="1865" spans="1:6" ht="13.5">
      <c r="A1865" s="435" t="s">
        <v>7737</v>
      </c>
      <c r="B1865" s="435" t="s">
        <v>7738</v>
      </c>
      <c r="C1865" s="435" t="s">
        <v>5386</v>
      </c>
      <c r="D1865" s="435" t="s">
        <v>4076</v>
      </c>
      <c r="E1865" s="435" t="s">
        <v>4077</v>
      </c>
      <c r="F1865" s="435" t="s">
        <v>4078</v>
      </c>
    </row>
    <row r="1866" spans="1:6" ht="13.5">
      <c r="A1866" s="435" t="s">
        <v>7739</v>
      </c>
      <c r="B1866" s="435" t="s">
        <v>7740</v>
      </c>
      <c r="C1866" s="435" t="s">
        <v>5386</v>
      </c>
      <c r="D1866" s="435" t="s">
        <v>4076</v>
      </c>
      <c r="E1866" s="435" t="s">
        <v>4077</v>
      </c>
      <c r="F1866" s="435" t="s">
        <v>4078</v>
      </c>
    </row>
    <row r="1867" spans="1:6" ht="13.5">
      <c r="A1867" s="435" t="s">
        <v>7741</v>
      </c>
      <c r="B1867" s="435" t="s">
        <v>7742</v>
      </c>
      <c r="C1867" s="435" t="s">
        <v>5386</v>
      </c>
      <c r="D1867" s="435" t="s">
        <v>4076</v>
      </c>
      <c r="E1867" s="435" t="s">
        <v>4077</v>
      </c>
      <c r="F1867" s="435" t="s">
        <v>4078</v>
      </c>
    </row>
    <row r="1868" spans="1:6" ht="13.5">
      <c r="A1868" s="435" t="s">
        <v>7743</v>
      </c>
      <c r="B1868" s="435" t="s">
        <v>7744</v>
      </c>
      <c r="C1868" s="435" t="s">
        <v>5386</v>
      </c>
      <c r="D1868" s="435" t="s">
        <v>4076</v>
      </c>
      <c r="E1868" s="435" t="s">
        <v>4077</v>
      </c>
      <c r="F1868" s="435" t="s">
        <v>4078</v>
      </c>
    </row>
    <row r="1869" spans="1:6" ht="13.5">
      <c r="A1869" s="435" t="s">
        <v>7745</v>
      </c>
      <c r="B1869" s="435" t="s">
        <v>7746</v>
      </c>
      <c r="C1869" s="435" t="s">
        <v>5386</v>
      </c>
      <c r="D1869" s="435" t="s">
        <v>4076</v>
      </c>
      <c r="E1869" s="435" t="s">
        <v>4077</v>
      </c>
      <c r="F1869" s="435" t="s">
        <v>4078</v>
      </c>
    </row>
    <row r="1870" spans="1:6" ht="13.5">
      <c r="A1870" s="435" t="s">
        <v>7747</v>
      </c>
      <c r="B1870" s="435" t="s">
        <v>7748</v>
      </c>
      <c r="C1870" s="435" t="s">
        <v>5386</v>
      </c>
      <c r="D1870" s="435" t="s">
        <v>4076</v>
      </c>
      <c r="E1870" s="435" t="s">
        <v>4077</v>
      </c>
      <c r="F1870" s="435" t="s">
        <v>4078</v>
      </c>
    </row>
    <row r="1871" spans="1:6" ht="13.5">
      <c r="A1871" s="435" t="s">
        <v>7749</v>
      </c>
      <c r="B1871" s="435" t="s">
        <v>7750</v>
      </c>
      <c r="C1871" s="435" t="s">
        <v>5386</v>
      </c>
      <c r="D1871" s="435" t="s">
        <v>4076</v>
      </c>
      <c r="E1871" s="435" t="s">
        <v>4077</v>
      </c>
      <c r="F1871" s="435" t="s">
        <v>4078</v>
      </c>
    </row>
    <row r="1872" spans="1:6" ht="13.5">
      <c r="A1872" s="435" t="s">
        <v>7751</v>
      </c>
      <c r="B1872" s="435" t="s">
        <v>7752</v>
      </c>
      <c r="C1872" s="435" t="s">
        <v>5386</v>
      </c>
      <c r="D1872" s="435" t="s">
        <v>4076</v>
      </c>
      <c r="E1872" s="435" t="s">
        <v>4077</v>
      </c>
      <c r="F1872" s="435" t="s">
        <v>4078</v>
      </c>
    </row>
    <row r="1873" spans="1:6" ht="13.5">
      <c r="A1873" s="435" t="s">
        <v>7753</v>
      </c>
      <c r="B1873" s="435" t="s">
        <v>7754</v>
      </c>
      <c r="C1873" s="435" t="s">
        <v>5386</v>
      </c>
      <c r="D1873" s="435" t="s">
        <v>4076</v>
      </c>
      <c r="E1873" s="435" t="s">
        <v>4077</v>
      </c>
      <c r="F1873" s="435" t="s">
        <v>4078</v>
      </c>
    </row>
    <row r="1874" spans="1:6" ht="13.5">
      <c r="A1874" s="435" t="s">
        <v>7755</v>
      </c>
      <c r="B1874" s="435" t="s">
        <v>7756</v>
      </c>
      <c r="C1874" s="435" t="s">
        <v>5386</v>
      </c>
      <c r="D1874" s="435" t="s">
        <v>4076</v>
      </c>
      <c r="E1874" s="435" t="s">
        <v>4077</v>
      </c>
      <c r="F1874" s="435" t="s">
        <v>4078</v>
      </c>
    </row>
    <row r="1875" spans="1:6" ht="13.5">
      <c r="A1875" s="435" t="s">
        <v>7757</v>
      </c>
      <c r="B1875" s="435" t="s">
        <v>7758</v>
      </c>
      <c r="C1875" s="435" t="s">
        <v>5386</v>
      </c>
      <c r="D1875" s="435" t="s">
        <v>4076</v>
      </c>
      <c r="E1875" s="435" t="s">
        <v>4077</v>
      </c>
      <c r="F1875" s="435" t="s">
        <v>4078</v>
      </c>
    </row>
    <row r="1876" spans="1:6" ht="13.5">
      <c r="A1876" s="435" t="s">
        <v>7759</v>
      </c>
      <c r="B1876" s="435" t="s">
        <v>7760</v>
      </c>
      <c r="C1876" s="435" t="s">
        <v>5386</v>
      </c>
      <c r="D1876" s="435" t="s">
        <v>4076</v>
      </c>
      <c r="E1876" s="435" t="s">
        <v>4077</v>
      </c>
      <c r="F1876" s="435" t="s">
        <v>4078</v>
      </c>
    </row>
    <row r="1877" spans="1:6" ht="13.5">
      <c r="A1877" s="435" t="s">
        <v>7761</v>
      </c>
      <c r="B1877" s="435" t="s">
        <v>7762</v>
      </c>
      <c r="C1877" s="435" t="s">
        <v>5386</v>
      </c>
      <c r="D1877" s="435" t="s">
        <v>4076</v>
      </c>
      <c r="E1877" s="435" t="s">
        <v>4077</v>
      </c>
      <c r="F1877" s="435" t="s">
        <v>4078</v>
      </c>
    </row>
    <row r="1878" spans="1:6" ht="13.5">
      <c r="A1878" s="435" t="s">
        <v>7763</v>
      </c>
      <c r="B1878" s="435" t="s">
        <v>7764</v>
      </c>
      <c r="C1878" s="435" t="s">
        <v>5386</v>
      </c>
      <c r="D1878" s="435" t="s">
        <v>4076</v>
      </c>
      <c r="E1878" s="435" t="s">
        <v>4077</v>
      </c>
      <c r="F1878" s="435" t="s">
        <v>4078</v>
      </c>
    </row>
    <row r="1879" spans="1:6" ht="13.5">
      <c r="A1879" s="435" t="s">
        <v>7765</v>
      </c>
      <c r="B1879" s="435" t="s">
        <v>7766</v>
      </c>
      <c r="C1879" s="435" t="s">
        <v>5386</v>
      </c>
      <c r="D1879" s="435" t="s">
        <v>4076</v>
      </c>
      <c r="E1879" s="435" t="s">
        <v>4077</v>
      </c>
      <c r="F1879" s="435" t="s">
        <v>4078</v>
      </c>
    </row>
    <row r="1880" spans="1:6" ht="13.5">
      <c r="A1880" s="435" t="s">
        <v>7767</v>
      </c>
      <c r="B1880" s="435" t="s">
        <v>7768</v>
      </c>
      <c r="C1880" s="435" t="s">
        <v>5386</v>
      </c>
      <c r="D1880" s="435" t="s">
        <v>4076</v>
      </c>
      <c r="E1880" s="435" t="s">
        <v>4077</v>
      </c>
      <c r="F1880" s="435" t="s">
        <v>4078</v>
      </c>
    </row>
    <row r="1881" spans="1:6" ht="13.5">
      <c r="A1881" s="435" t="s">
        <v>7769</v>
      </c>
      <c r="B1881" s="435" t="s">
        <v>7770</v>
      </c>
      <c r="C1881" s="435" t="s">
        <v>5386</v>
      </c>
      <c r="D1881" s="435" t="s">
        <v>4076</v>
      </c>
      <c r="E1881" s="435" t="s">
        <v>4077</v>
      </c>
      <c r="F1881" s="435" t="s">
        <v>4078</v>
      </c>
    </row>
    <row r="1882" spans="1:6" ht="13.5">
      <c r="A1882" s="435" t="s">
        <v>7771</v>
      </c>
      <c r="B1882" s="435" t="s">
        <v>7772</v>
      </c>
      <c r="C1882" s="435" t="s">
        <v>5386</v>
      </c>
      <c r="D1882" s="435" t="s">
        <v>4076</v>
      </c>
      <c r="E1882" s="435" t="s">
        <v>4077</v>
      </c>
      <c r="F1882" s="435" t="s">
        <v>4078</v>
      </c>
    </row>
    <row r="1883" spans="1:6" ht="13.5">
      <c r="A1883" s="435" t="s">
        <v>7773</v>
      </c>
      <c r="B1883" s="435" t="s">
        <v>7774</v>
      </c>
      <c r="C1883" s="435" t="s">
        <v>5386</v>
      </c>
      <c r="D1883" s="435" t="s">
        <v>4076</v>
      </c>
      <c r="E1883" s="435" t="s">
        <v>4077</v>
      </c>
      <c r="F1883" s="435" t="s">
        <v>4078</v>
      </c>
    </row>
    <row r="1884" spans="1:6" ht="13.5">
      <c r="A1884" s="435" t="s">
        <v>7775</v>
      </c>
      <c r="B1884" s="435" t="s">
        <v>7776</v>
      </c>
      <c r="C1884" s="435" t="s">
        <v>5386</v>
      </c>
      <c r="D1884" s="435" t="s">
        <v>4076</v>
      </c>
      <c r="E1884" s="435" t="s">
        <v>4077</v>
      </c>
      <c r="F1884" s="435" t="s">
        <v>4078</v>
      </c>
    </row>
    <row r="1885" spans="1:6" ht="13.5">
      <c r="A1885" s="435" t="s">
        <v>7777</v>
      </c>
      <c r="B1885" s="435" t="s">
        <v>7778</v>
      </c>
      <c r="C1885" s="435" t="s">
        <v>5386</v>
      </c>
      <c r="D1885" s="435" t="s">
        <v>4076</v>
      </c>
      <c r="E1885" s="435" t="s">
        <v>4077</v>
      </c>
      <c r="F1885" s="435" t="s">
        <v>4078</v>
      </c>
    </row>
    <row r="1886" spans="1:6" ht="13.5">
      <c r="A1886" s="435" t="s">
        <v>7779</v>
      </c>
      <c r="B1886" s="435" t="s">
        <v>7780</v>
      </c>
      <c r="C1886" s="435" t="s">
        <v>5386</v>
      </c>
      <c r="D1886" s="435" t="s">
        <v>4076</v>
      </c>
      <c r="E1886" s="435" t="s">
        <v>4077</v>
      </c>
      <c r="F1886" s="435" t="s">
        <v>4078</v>
      </c>
    </row>
    <row r="1887" spans="1:6" ht="13.5">
      <c r="A1887" s="435" t="s">
        <v>7781</v>
      </c>
      <c r="B1887" s="435" t="s">
        <v>7782</v>
      </c>
      <c r="C1887" s="435" t="s">
        <v>5386</v>
      </c>
      <c r="D1887" s="435" t="s">
        <v>4076</v>
      </c>
      <c r="E1887" s="435" t="s">
        <v>4077</v>
      </c>
      <c r="F1887" s="435" t="s">
        <v>4078</v>
      </c>
    </row>
    <row r="1888" spans="1:6" ht="13.5">
      <c r="A1888" s="435" t="s">
        <v>7783</v>
      </c>
      <c r="B1888" s="435" t="s">
        <v>7784</v>
      </c>
      <c r="C1888" s="435" t="s">
        <v>5386</v>
      </c>
      <c r="D1888" s="435" t="s">
        <v>4076</v>
      </c>
      <c r="E1888" s="435" t="s">
        <v>4077</v>
      </c>
      <c r="F1888" s="435" t="s">
        <v>4078</v>
      </c>
    </row>
    <row r="1889" spans="1:6" ht="13.5">
      <c r="A1889" s="435" t="s">
        <v>7785</v>
      </c>
      <c r="B1889" s="435" t="s">
        <v>7786</v>
      </c>
      <c r="C1889" s="435" t="s">
        <v>5386</v>
      </c>
      <c r="D1889" s="435" t="s">
        <v>4076</v>
      </c>
      <c r="E1889" s="435" t="s">
        <v>4077</v>
      </c>
      <c r="F1889" s="435" t="s">
        <v>4078</v>
      </c>
    </row>
    <row r="1890" spans="1:6" ht="13.5">
      <c r="A1890" s="435" t="s">
        <v>7787</v>
      </c>
      <c r="B1890" s="435" t="s">
        <v>7788</v>
      </c>
      <c r="C1890" s="435" t="s">
        <v>5386</v>
      </c>
      <c r="D1890" s="435" t="s">
        <v>4076</v>
      </c>
      <c r="E1890" s="435" t="s">
        <v>4077</v>
      </c>
      <c r="F1890" s="435" t="s">
        <v>4078</v>
      </c>
    </row>
    <row r="1891" spans="1:6" ht="13.5">
      <c r="A1891" s="435" t="s">
        <v>7789</v>
      </c>
      <c r="B1891" s="435" t="s">
        <v>7790</v>
      </c>
      <c r="C1891" s="435" t="s">
        <v>5386</v>
      </c>
      <c r="D1891" s="435" t="s">
        <v>4076</v>
      </c>
      <c r="E1891" s="435" t="s">
        <v>4077</v>
      </c>
      <c r="F1891" s="435" t="s">
        <v>4078</v>
      </c>
    </row>
    <row r="1892" spans="1:6" ht="13.5">
      <c r="A1892" s="435" t="s">
        <v>7791</v>
      </c>
      <c r="B1892" s="435" t="s">
        <v>7792</v>
      </c>
      <c r="C1892" s="435" t="s">
        <v>5386</v>
      </c>
      <c r="D1892" s="435" t="s">
        <v>4076</v>
      </c>
      <c r="E1892" s="435" t="s">
        <v>4077</v>
      </c>
      <c r="F1892" s="435" t="s">
        <v>4078</v>
      </c>
    </row>
    <row r="1893" spans="1:6" ht="13.5">
      <c r="A1893" s="435" t="s">
        <v>7793</v>
      </c>
      <c r="B1893" s="435" t="s">
        <v>7794</v>
      </c>
      <c r="C1893" s="435" t="s">
        <v>5386</v>
      </c>
      <c r="D1893" s="435" t="s">
        <v>4076</v>
      </c>
      <c r="E1893" s="435" t="s">
        <v>4077</v>
      </c>
      <c r="F1893" s="435" t="s">
        <v>4078</v>
      </c>
    </row>
    <row r="1894" spans="1:6" ht="13.5">
      <c r="A1894" s="435" t="s">
        <v>7795</v>
      </c>
      <c r="B1894" s="435" t="s">
        <v>7796</v>
      </c>
      <c r="C1894" s="435" t="s">
        <v>5386</v>
      </c>
      <c r="D1894" s="435" t="s">
        <v>4076</v>
      </c>
      <c r="E1894" s="435" t="s">
        <v>4077</v>
      </c>
      <c r="F1894" s="435" t="s">
        <v>4078</v>
      </c>
    </row>
    <row r="1895" spans="1:6" ht="13.5">
      <c r="A1895" s="435" t="s">
        <v>7797</v>
      </c>
      <c r="B1895" s="435" t="s">
        <v>7798</v>
      </c>
      <c r="C1895" s="435" t="s">
        <v>5386</v>
      </c>
      <c r="D1895" s="435" t="s">
        <v>4161</v>
      </c>
      <c r="E1895" s="435" t="s">
        <v>4077</v>
      </c>
      <c r="F1895" s="435" t="s">
        <v>4078</v>
      </c>
    </row>
    <row r="1896" spans="1:6" ht="13.5">
      <c r="A1896" s="435" t="s">
        <v>7799</v>
      </c>
      <c r="B1896" s="435" t="s">
        <v>7800</v>
      </c>
      <c r="C1896" s="435" t="s">
        <v>5386</v>
      </c>
      <c r="D1896" s="435" t="s">
        <v>4076</v>
      </c>
      <c r="E1896" s="435" t="s">
        <v>4077</v>
      </c>
      <c r="F1896" s="435" t="s">
        <v>4078</v>
      </c>
    </row>
    <row r="1897" spans="1:6" ht="13.5">
      <c r="A1897" s="435" t="s">
        <v>7801</v>
      </c>
      <c r="B1897" s="435" t="s">
        <v>7802</v>
      </c>
      <c r="C1897" s="435" t="s">
        <v>5386</v>
      </c>
      <c r="D1897" s="435" t="s">
        <v>4076</v>
      </c>
      <c r="E1897" s="435" t="s">
        <v>4077</v>
      </c>
      <c r="F1897" s="435" t="s">
        <v>4078</v>
      </c>
    </row>
    <row r="1898" spans="1:6" ht="13.5">
      <c r="A1898" s="435" t="s">
        <v>7803</v>
      </c>
      <c r="B1898" s="435" t="s">
        <v>7804</v>
      </c>
      <c r="C1898" s="435" t="s">
        <v>5386</v>
      </c>
      <c r="D1898" s="435" t="s">
        <v>4076</v>
      </c>
      <c r="E1898" s="435" t="s">
        <v>4077</v>
      </c>
      <c r="F1898" s="435" t="s">
        <v>4078</v>
      </c>
    </row>
    <row r="1899" spans="1:6" ht="13.5">
      <c r="A1899" s="435" t="s">
        <v>7805</v>
      </c>
      <c r="B1899" s="435" t="s">
        <v>7806</v>
      </c>
      <c r="C1899" s="435" t="s">
        <v>5386</v>
      </c>
      <c r="D1899" s="435" t="s">
        <v>4076</v>
      </c>
      <c r="E1899" s="435" t="s">
        <v>4077</v>
      </c>
      <c r="F1899" s="435" t="s">
        <v>4078</v>
      </c>
    </row>
    <row r="1900" spans="1:6" ht="13.5">
      <c r="A1900" s="435" t="s">
        <v>7807</v>
      </c>
      <c r="B1900" s="435" t="s">
        <v>7808</v>
      </c>
      <c r="C1900" s="435" t="s">
        <v>5386</v>
      </c>
      <c r="D1900" s="435" t="s">
        <v>4076</v>
      </c>
      <c r="E1900" s="435" t="s">
        <v>4077</v>
      </c>
      <c r="F1900" s="435" t="s">
        <v>4078</v>
      </c>
    </row>
    <row r="1901" spans="1:6" ht="13.5">
      <c r="A1901" s="435" t="s">
        <v>7809</v>
      </c>
      <c r="B1901" s="435" t="s">
        <v>7810</v>
      </c>
      <c r="C1901" s="435" t="s">
        <v>5386</v>
      </c>
      <c r="D1901" s="435" t="s">
        <v>4076</v>
      </c>
      <c r="E1901" s="435" t="s">
        <v>4077</v>
      </c>
      <c r="F1901" s="435" t="s">
        <v>4078</v>
      </c>
    </row>
    <row r="1902" spans="1:6" ht="13.5">
      <c r="A1902" s="435" t="s">
        <v>7811</v>
      </c>
      <c r="B1902" s="435" t="s">
        <v>7812</v>
      </c>
      <c r="C1902" s="435" t="s">
        <v>5386</v>
      </c>
      <c r="D1902" s="435" t="s">
        <v>4076</v>
      </c>
      <c r="E1902" s="435" t="s">
        <v>4077</v>
      </c>
      <c r="F1902" s="435" t="s">
        <v>4078</v>
      </c>
    </row>
    <row r="1903" spans="1:6" ht="13.5">
      <c r="A1903" s="435" t="s">
        <v>7813</v>
      </c>
      <c r="B1903" s="435" t="s">
        <v>7814</v>
      </c>
      <c r="C1903" s="435" t="s">
        <v>5386</v>
      </c>
      <c r="D1903" s="435" t="s">
        <v>4076</v>
      </c>
      <c r="E1903" s="435" t="s">
        <v>4077</v>
      </c>
      <c r="F1903" s="435" t="s">
        <v>4078</v>
      </c>
    </row>
    <row r="1904" spans="1:6" ht="13.5">
      <c r="A1904" s="435" t="s">
        <v>7815</v>
      </c>
      <c r="B1904" s="435" t="s">
        <v>7816</v>
      </c>
      <c r="C1904" s="435" t="s">
        <v>5386</v>
      </c>
      <c r="D1904" s="435" t="s">
        <v>4076</v>
      </c>
      <c r="E1904" s="435" t="s">
        <v>4077</v>
      </c>
      <c r="F1904" s="435" t="s">
        <v>4078</v>
      </c>
    </row>
    <row r="1905" spans="1:6" ht="13.5">
      <c r="A1905" s="435" t="s">
        <v>7817</v>
      </c>
      <c r="B1905" s="435" t="s">
        <v>7818</v>
      </c>
      <c r="C1905" s="435" t="s">
        <v>5386</v>
      </c>
      <c r="D1905" s="435" t="s">
        <v>4076</v>
      </c>
      <c r="E1905" s="435" t="s">
        <v>4077</v>
      </c>
      <c r="F1905" s="435" t="s">
        <v>4078</v>
      </c>
    </row>
    <row r="1906" spans="1:6" ht="13.5">
      <c r="A1906" s="435" t="s">
        <v>7819</v>
      </c>
      <c r="B1906" s="435" t="s">
        <v>7820</v>
      </c>
      <c r="C1906" s="435" t="s">
        <v>5386</v>
      </c>
      <c r="D1906" s="435" t="s">
        <v>4076</v>
      </c>
      <c r="E1906" s="435" t="s">
        <v>4077</v>
      </c>
      <c r="F1906" s="435" t="s">
        <v>4078</v>
      </c>
    </row>
    <row r="1907" spans="1:6" ht="13.5">
      <c r="A1907" s="435" t="s">
        <v>7821</v>
      </c>
      <c r="B1907" s="435" t="s">
        <v>7822</v>
      </c>
      <c r="C1907" s="435" t="s">
        <v>5386</v>
      </c>
      <c r="D1907" s="435" t="s">
        <v>4076</v>
      </c>
      <c r="E1907" s="435" t="s">
        <v>4077</v>
      </c>
      <c r="F1907" s="435" t="s">
        <v>4078</v>
      </c>
    </row>
    <row r="1908" spans="1:6" ht="13.5">
      <c r="A1908" s="435" t="s">
        <v>7823</v>
      </c>
      <c r="B1908" s="435" t="s">
        <v>7824</v>
      </c>
      <c r="C1908" s="435" t="s">
        <v>5386</v>
      </c>
      <c r="D1908" s="435" t="s">
        <v>4076</v>
      </c>
      <c r="E1908" s="435" t="s">
        <v>4077</v>
      </c>
      <c r="F1908" s="435" t="s">
        <v>4078</v>
      </c>
    </row>
    <row r="1909" spans="1:6" ht="13.5">
      <c r="A1909" s="435" t="s">
        <v>7825</v>
      </c>
      <c r="B1909" s="435" t="s">
        <v>7826</v>
      </c>
      <c r="C1909" s="435" t="s">
        <v>5386</v>
      </c>
      <c r="D1909" s="435" t="s">
        <v>4076</v>
      </c>
      <c r="E1909" s="435" t="s">
        <v>4077</v>
      </c>
      <c r="F1909" s="435" t="s">
        <v>4078</v>
      </c>
    </row>
    <row r="1910" spans="1:6" ht="13.5">
      <c r="A1910" s="435" t="s">
        <v>7827</v>
      </c>
      <c r="B1910" s="435" t="s">
        <v>7828</v>
      </c>
      <c r="C1910" s="435" t="s">
        <v>5386</v>
      </c>
      <c r="D1910" s="435" t="s">
        <v>4076</v>
      </c>
      <c r="E1910" s="435" t="s">
        <v>4077</v>
      </c>
      <c r="F1910" s="435" t="s">
        <v>4078</v>
      </c>
    </row>
    <row r="1911" spans="1:6" ht="13.5">
      <c r="A1911" s="435" t="s">
        <v>7829</v>
      </c>
      <c r="B1911" s="435" t="s">
        <v>7830</v>
      </c>
      <c r="C1911" s="435" t="s">
        <v>5386</v>
      </c>
      <c r="D1911" s="435" t="s">
        <v>4076</v>
      </c>
      <c r="E1911" s="435" t="s">
        <v>4077</v>
      </c>
      <c r="F1911" s="435" t="s">
        <v>4078</v>
      </c>
    </row>
    <row r="1912" spans="1:6" ht="13.5">
      <c r="A1912" s="435" t="s">
        <v>7831</v>
      </c>
      <c r="B1912" s="435" t="s">
        <v>7832</v>
      </c>
      <c r="C1912" s="435" t="s">
        <v>5386</v>
      </c>
      <c r="D1912" s="435" t="s">
        <v>4076</v>
      </c>
      <c r="E1912" s="435" t="s">
        <v>4077</v>
      </c>
      <c r="F1912" s="435" t="s">
        <v>4078</v>
      </c>
    </row>
    <row r="1913" spans="1:6" ht="13.5">
      <c r="A1913" s="435" t="s">
        <v>7833</v>
      </c>
      <c r="B1913" s="435" t="s">
        <v>7834</v>
      </c>
      <c r="C1913" s="435" t="s">
        <v>5386</v>
      </c>
      <c r="D1913" s="435" t="s">
        <v>4076</v>
      </c>
      <c r="E1913" s="435" t="s">
        <v>4077</v>
      </c>
      <c r="F1913" s="435" t="s">
        <v>4078</v>
      </c>
    </row>
    <row r="1914" spans="1:6" ht="13.5">
      <c r="A1914" s="435" t="s">
        <v>7835</v>
      </c>
      <c r="B1914" s="435" t="s">
        <v>7836</v>
      </c>
      <c r="C1914" s="435" t="s">
        <v>5386</v>
      </c>
      <c r="D1914" s="435" t="s">
        <v>4076</v>
      </c>
      <c r="E1914" s="435" t="s">
        <v>4077</v>
      </c>
      <c r="F1914" s="435" t="s">
        <v>4078</v>
      </c>
    </row>
    <row r="1915" spans="1:6" ht="13.5">
      <c r="A1915" s="435" t="s">
        <v>7837</v>
      </c>
      <c r="B1915" s="435" t="s">
        <v>7838</v>
      </c>
      <c r="C1915" s="435" t="s">
        <v>5386</v>
      </c>
      <c r="D1915" s="435" t="s">
        <v>4076</v>
      </c>
      <c r="E1915" s="435" t="s">
        <v>4077</v>
      </c>
      <c r="F1915" s="435" t="s">
        <v>4078</v>
      </c>
    </row>
    <row r="1916" spans="1:6" ht="13.5">
      <c r="A1916" s="435" t="s">
        <v>7839</v>
      </c>
      <c r="B1916" s="435" t="s">
        <v>7840</v>
      </c>
      <c r="C1916" s="435" t="s">
        <v>5386</v>
      </c>
      <c r="D1916" s="435" t="s">
        <v>4076</v>
      </c>
      <c r="E1916" s="435" t="s">
        <v>4077</v>
      </c>
      <c r="F1916" s="435" t="s">
        <v>4078</v>
      </c>
    </row>
    <row r="1917" spans="1:6" ht="13.5">
      <c r="A1917" s="435" t="s">
        <v>7841</v>
      </c>
      <c r="B1917" s="435" t="s">
        <v>7842</v>
      </c>
      <c r="C1917" s="435" t="s">
        <v>5386</v>
      </c>
      <c r="D1917" s="435" t="s">
        <v>4076</v>
      </c>
      <c r="E1917" s="435" t="s">
        <v>4077</v>
      </c>
      <c r="F1917" s="435" t="s">
        <v>4078</v>
      </c>
    </row>
    <row r="1918" spans="1:6" ht="13.5">
      <c r="A1918" s="435" t="s">
        <v>7843</v>
      </c>
      <c r="B1918" s="435" t="s">
        <v>7844</v>
      </c>
      <c r="C1918" s="435" t="s">
        <v>5386</v>
      </c>
      <c r="D1918" s="435" t="s">
        <v>4076</v>
      </c>
      <c r="E1918" s="435" t="s">
        <v>4077</v>
      </c>
      <c r="F1918" s="435" t="s">
        <v>4078</v>
      </c>
    </row>
    <row r="1919" spans="1:6" ht="13.5">
      <c r="A1919" s="435" t="s">
        <v>7845</v>
      </c>
      <c r="B1919" s="435" t="s">
        <v>7846</v>
      </c>
      <c r="C1919" s="435" t="s">
        <v>5386</v>
      </c>
      <c r="D1919" s="435" t="s">
        <v>4076</v>
      </c>
      <c r="E1919" s="435" t="s">
        <v>4077</v>
      </c>
      <c r="F1919" s="435" t="s">
        <v>4078</v>
      </c>
    </row>
    <row r="1920" spans="1:6" ht="13.5">
      <c r="A1920" s="435" t="s">
        <v>7847</v>
      </c>
      <c r="B1920" s="435" t="s">
        <v>7848</v>
      </c>
      <c r="C1920" s="435" t="s">
        <v>5386</v>
      </c>
      <c r="D1920" s="435" t="s">
        <v>4076</v>
      </c>
      <c r="E1920" s="435" t="s">
        <v>4077</v>
      </c>
      <c r="F1920" s="435" t="s">
        <v>4078</v>
      </c>
    </row>
    <row r="1921" spans="1:6" ht="13.5">
      <c r="A1921" s="435" t="s">
        <v>7849</v>
      </c>
      <c r="B1921" s="435" t="s">
        <v>7850</v>
      </c>
      <c r="C1921" s="435" t="s">
        <v>5386</v>
      </c>
      <c r="D1921" s="435" t="s">
        <v>4076</v>
      </c>
      <c r="E1921" s="435" t="s">
        <v>4077</v>
      </c>
      <c r="F1921" s="435" t="s">
        <v>4078</v>
      </c>
    </row>
    <row r="1922" spans="1:6" ht="13.5">
      <c r="A1922" s="435" t="s">
        <v>7851</v>
      </c>
      <c r="B1922" s="435" t="s">
        <v>7852</v>
      </c>
      <c r="C1922" s="435" t="s">
        <v>5386</v>
      </c>
      <c r="D1922" s="435" t="s">
        <v>4076</v>
      </c>
      <c r="E1922" s="435" t="s">
        <v>4077</v>
      </c>
      <c r="F1922" s="435" t="s">
        <v>4078</v>
      </c>
    </row>
    <row r="1923" spans="1:6" ht="13.5">
      <c r="A1923" s="435" t="s">
        <v>7853</v>
      </c>
      <c r="B1923" s="435" t="s">
        <v>7854</v>
      </c>
      <c r="C1923" s="435" t="s">
        <v>5386</v>
      </c>
      <c r="D1923" s="435" t="s">
        <v>4076</v>
      </c>
      <c r="E1923" s="435" t="s">
        <v>4077</v>
      </c>
      <c r="F1923" s="435" t="s">
        <v>4078</v>
      </c>
    </row>
    <row r="1924" spans="1:6" ht="13.5">
      <c r="A1924" s="435" t="s">
        <v>7855</v>
      </c>
      <c r="B1924" s="435" t="s">
        <v>7856</v>
      </c>
      <c r="C1924" s="435" t="s">
        <v>5386</v>
      </c>
      <c r="D1924" s="435" t="s">
        <v>4076</v>
      </c>
      <c r="E1924" s="435" t="s">
        <v>4077</v>
      </c>
      <c r="F1924" s="435" t="s">
        <v>4078</v>
      </c>
    </row>
    <row r="1925" spans="1:6" ht="13.5">
      <c r="A1925" s="435" t="s">
        <v>7857</v>
      </c>
      <c r="B1925" s="435" t="s">
        <v>7858</v>
      </c>
      <c r="C1925" s="435" t="s">
        <v>5386</v>
      </c>
      <c r="D1925" s="435" t="s">
        <v>4076</v>
      </c>
      <c r="E1925" s="435" t="s">
        <v>4077</v>
      </c>
      <c r="F1925" s="435" t="s">
        <v>4078</v>
      </c>
    </row>
    <row r="1926" spans="1:6" ht="13.5">
      <c r="A1926" s="435" t="s">
        <v>7859</v>
      </c>
      <c r="B1926" s="435" t="s">
        <v>7860</v>
      </c>
      <c r="C1926" s="435" t="s">
        <v>5386</v>
      </c>
      <c r="D1926" s="435" t="s">
        <v>4076</v>
      </c>
      <c r="E1926" s="435" t="s">
        <v>4077</v>
      </c>
      <c r="F1926" s="435" t="s">
        <v>4078</v>
      </c>
    </row>
    <row r="1927" spans="1:6" ht="13.5">
      <c r="A1927" s="435" t="s">
        <v>7861</v>
      </c>
      <c r="B1927" s="435" t="s">
        <v>7862</v>
      </c>
      <c r="C1927" s="435" t="s">
        <v>5386</v>
      </c>
      <c r="D1927" s="435" t="s">
        <v>4076</v>
      </c>
      <c r="E1927" s="435" t="s">
        <v>4077</v>
      </c>
      <c r="F1927" s="435" t="s">
        <v>4078</v>
      </c>
    </row>
    <row r="1928" spans="1:6" ht="13.5">
      <c r="A1928" s="435" t="s">
        <v>7863</v>
      </c>
      <c r="B1928" s="435" t="s">
        <v>7864</v>
      </c>
      <c r="C1928" s="435" t="s">
        <v>5386</v>
      </c>
      <c r="D1928" s="435" t="s">
        <v>4076</v>
      </c>
      <c r="E1928" s="435" t="s">
        <v>4077</v>
      </c>
      <c r="F1928" s="435" t="s">
        <v>4078</v>
      </c>
    </row>
    <row r="1929" spans="1:6" ht="13.5">
      <c r="A1929" s="435" t="s">
        <v>7865</v>
      </c>
      <c r="B1929" s="435" t="s">
        <v>7866</v>
      </c>
      <c r="C1929" s="435" t="s">
        <v>5386</v>
      </c>
      <c r="D1929" s="435" t="s">
        <v>4076</v>
      </c>
      <c r="E1929" s="435" t="s">
        <v>4077</v>
      </c>
      <c r="F1929" s="435" t="s">
        <v>4078</v>
      </c>
    </row>
    <row r="1930" spans="1:6" ht="13.5">
      <c r="A1930" s="435" t="s">
        <v>7867</v>
      </c>
      <c r="B1930" s="435" t="s">
        <v>7868</v>
      </c>
      <c r="C1930" s="435" t="s">
        <v>5386</v>
      </c>
      <c r="D1930" s="435" t="s">
        <v>4076</v>
      </c>
      <c r="E1930" s="435" t="s">
        <v>4077</v>
      </c>
      <c r="F1930" s="435" t="s">
        <v>4078</v>
      </c>
    </row>
    <row r="1931" spans="1:6" ht="13.5">
      <c r="A1931" s="435" t="s">
        <v>7869</v>
      </c>
      <c r="B1931" s="435" t="s">
        <v>7870</v>
      </c>
      <c r="C1931" s="435" t="s">
        <v>5386</v>
      </c>
      <c r="D1931" s="435" t="s">
        <v>4076</v>
      </c>
      <c r="E1931" s="435" t="s">
        <v>4077</v>
      </c>
      <c r="F1931" s="435" t="s">
        <v>4078</v>
      </c>
    </row>
    <row r="1932" spans="1:6" ht="13.5">
      <c r="A1932" s="435" t="s">
        <v>7871</v>
      </c>
      <c r="B1932" s="435" t="s">
        <v>7872</v>
      </c>
      <c r="C1932" s="435" t="s">
        <v>5386</v>
      </c>
      <c r="D1932" s="435" t="s">
        <v>4076</v>
      </c>
      <c r="E1932" s="435" t="s">
        <v>4077</v>
      </c>
      <c r="F1932" s="435" t="s">
        <v>4078</v>
      </c>
    </row>
    <row r="1933" spans="1:6" ht="13.5">
      <c r="A1933" s="435" t="s">
        <v>7873</v>
      </c>
      <c r="B1933" s="435" t="s">
        <v>7874</v>
      </c>
      <c r="C1933" s="435" t="s">
        <v>5386</v>
      </c>
      <c r="D1933" s="435" t="s">
        <v>4161</v>
      </c>
      <c r="E1933" s="435" t="s">
        <v>4077</v>
      </c>
      <c r="F1933" s="435" t="s">
        <v>4078</v>
      </c>
    </row>
    <row r="1934" spans="1:6" ht="13.5">
      <c r="A1934" s="435" t="s">
        <v>7875</v>
      </c>
      <c r="B1934" s="435" t="s">
        <v>7876</v>
      </c>
      <c r="C1934" s="435" t="s">
        <v>5386</v>
      </c>
      <c r="D1934" s="435" t="s">
        <v>4076</v>
      </c>
      <c r="E1934" s="435" t="s">
        <v>4077</v>
      </c>
      <c r="F1934" s="435" t="s">
        <v>4078</v>
      </c>
    </row>
    <row r="1935" spans="1:6" ht="13.5">
      <c r="A1935" s="435" t="s">
        <v>7877</v>
      </c>
      <c r="B1935" s="435" t="s">
        <v>7878</v>
      </c>
      <c r="C1935" s="435" t="s">
        <v>5386</v>
      </c>
      <c r="D1935" s="435" t="s">
        <v>4076</v>
      </c>
      <c r="E1935" s="435" t="s">
        <v>4077</v>
      </c>
      <c r="F1935" s="435" t="s">
        <v>4078</v>
      </c>
    </row>
    <row r="1936" spans="1:6" ht="13.5">
      <c r="A1936" s="435" t="s">
        <v>7879</v>
      </c>
      <c r="B1936" s="435" t="s">
        <v>7880</v>
      </c>
      <c r="C1936" s="435" t="s">
        <v>5386</v>
      </c>
      <c r="D1936" s="435" t="s">
        <v>4076</v>
      </c>
      <c r="E1936" s="435" t="s">
        <v>4077</v>
      </c>
      <c r="F1936" s="435" t="s">
        <v>4078</v>
      </c>
    </row>
    <row r="1937" spans="1:6" ht="13.5">
      <c r="A1937" s="435" t="s">
        <v>7881</v>
      </c>
      <c r="B1937" s="435" t="s">
        <v>7882</v>
      </c>
      <c r="C1937" s="435" t="s">
        <v>5386</v>
      </c>
      <c r="D1937" s="435" t="s">
        <v>4076</v>
      </c>
      <c r="E1937" s="435" t="s">
        <v>4077</v>
      </c>
      <c r="F1937" s="435" t="s">
        <v>4078</v>
      </c>
    </row>
    <row r="1938" spans="1:6" ht="13.5">
      <c r="A1938" s="435" t="s">
        <v>7883</v>
      </c>
      <c r="B1938" s="435" t="s">
        <v>7884</v>
      </c>
      <c r="C1938" s="435" t="s">
        <v>5386</v>
      </c>
      <c r="D1938" s="435" t="s">
        <v>4076</v>
      </c>
      <c r="E1938" s="435" t="s">
        <v>4077</v>
      </c>
      <c r="F1938" s="435" t="s">
        <v>4078</v>
      </c>
    </row>
    <row r="1939" spans="1:6" ht="13.5">
      <c r="A1939" s="435" t="s">
        <v>7885</v>
      </c>
      <c r="B1939" s="435" t="s">
        <v>7886</v>
      </c>
      <c r="C1939" s="435" t="s">
        <v>5386</v>
      </c>
      <c r="D1939" s="435" t="s">
        <v>4076</v>
      </c>
      <c r="E1939" s="435" t="s">
        <v>4077</v>
      </c>
      <c r="F1939" s="435" t="s">
        <v>4078</v>
      </c>
    </row>
    <row r="1940" spans="1:6" ht="13.5">
      <c r="A1940" s="435" t="s">
        <v>7887</v>
      </c>
      <c r="B1940" s="435" t="s">
        <v>7888</v>
      </c>
      <c r="C1940" s="435" t="s">
        <v>5386</v>
      </c>
      <c r="D1940" s="435" t="s">
        <v>4076</v>
      </c>
      <c r="E1940" s="435" t="s">
        <v>4077</v>
      </c>
      <c r="F1940" s="435" t="s">
        <v>4078</v>
      </c>
    </row>
    <row r="1941" spans="1:6" ht="13.5">
      <c r="A1941" s="435" t="s">
        <v>7889</v>
      </c>
      <c r="B1941" s="435" t="s">
        <v>7890</v>
      </c>
      <c r="C1941" s="435" t="s">
        <v>5386</v>
      </c>
      <c r="D1941" s="435" t="s">
        <v>4076</v>
      </c>
      <c r="E1941" s="435" t="s">
        <v>4077</v>
      </c>
      <c r="F1941" s="435" t="s">
        <v>4078</v>
      </c>
    </row>
    <row r="1942" spans="1:6" ht="13.5">
      <c r="A1942" s="435" t="s">
        <v>7891</v>
      </c>
      <c r="B1942" s="435" t="s">
        <v>7892</v>
      </c>
      <c r="C1942" s="435" t="s">
        <v>5386</v>
      </c>
      <c r="D1942" s="435" t="s">
        <v>4076</v>
      </c>
      <c r="E1942" s="435" t="s">
        <v>4077</v>
      </c>
      <c r="F1942" s="435" t="s">
        <v>4078</v>
      </c>
    </row>
    <row r="1943" spans="1:6" ht="13.5">
      <c r="A1943" s="435" t="s">
        <v>7893</v>
      </c>
      <c r="B1943" s="435" t="s">
        <v>7894</v>
      </c>
      <c r="C1943" s="435" t="s">
        <v>5386</v>
      </c>
      <c r="D1943" s="435" t="s">
        <v>4076</v>
      </c>
      <c r="E1943" s="435" t="s">
        <v>4077</v>
      </c>
      <c r="F1943" s="435" t="s">
        <v>4078</v>
      </c>
    </row>
    <row r="1944" spans="1:6" ht="13.5">
      <c r="A1944" s="435" t="s">
        <v>7895</v>
      </c>
      <c r="B1944" s="435" t="s">
        <v>7896</v>
      </c>
      <c r="C1944" s="435" t="s">
        <v>5386</v>
      </c>
      <c r="D1944" s="435" t="s">
        <v>4076</v>
      </c>
      <c r="E1944" s="435" t="s">
        <v>4077</v>
      </c>
      <c r="F1944" s="435" t="s">
        <v>4078</v>
      </c>
    </row>
    <row r="1945" spans="1:6" ht="13.5">
      <c r="A1945" s="435" t="s">
        <v>7897</v>
      </c>
      <c r="B1945" s="435" t="s">
        <v>7898</v>
      </c>
      <c r="C1945" s="435" t="s">
        <v>5386</v>
      </c>
      <c r="D1945" s="435" t="s">
        <v>4076</v>
      </c>
      <c r="E1945" s="435" t="s">
        <v>4077</v>
      </c>
      <c r="F1945" s="435" t="s">
        <v>4078</v>
      </c>
    </row>
    <row r="1946" spans="1:6" ht="13.5">
      <c r="A1946" s="435" t="s">
        <v>7899</v>
      </c>
      <c r="B1946" s="435" t="s">
        <v>7900</v>
      </c>
      <c r="C1946" s="435" t="s">
        <v>5386</v>
      </c>
      <c r="D1946" s="435" t="s">
        <v>4076</v>
      </c>
      <c r="E1946" s="435" t="s">
        <v>4077</v>
      </c>
      <c r="F1946" s="435" t="s">
        <v>4078</v>
      </c>
    </row>
    <row r="1947" spans="1:6" ht="13.5">
      <c r="A1947" s="435" t="s">
        <v>7901</v>
      </c>
      <c r="B1947" s="435" t="s">
        <v>7902</v>
      </c>
      <c r="C1947" s="435" t="s">
        <v>5386</v>
      </c>
      <c r="D1947" s="435" t="s">
        <v>4076</v>
      </c>
      <c r="E1947" s="435" t="s">
        <v>4077</v>
      </c>
      <c r="F1947" s="435" t="s">
        <v>4078</v>
      </c>
    </row>
    <row r="1948" spans="1:6" ht="13.5">
      <c r="A1948" s="435" t="s">
        <v>7903</v>
      </c>
      <c r="B1948" s="435" t="s">
        <v>7904</v>
      </c>
      <c r="C1948" s="435" t="s">
        <v>5386</v>
      </c>
      <c r="D1948" s="435" t="s">
        <v>4076</v>
      </c>
      <c r="E1948" s="435" t="s">
        <v>4077</v>
      </c>
      <c r="F1948" s="435" t="s">
        <v>4078</v>
      </c>
    </row>
    <row r="1949" spans="1:6" ht="13.5">
      <c r="A1949" s="435" t="s">
        <v>7905</v>
      </c>
      <c r="B1949" s="435" t="s">
        <v>7906</v>
      </c>
      <c r="C1949" s="435" t="s">
        <v>5386</v>
      </c>
      <c r="D1949" s="435" t="s">
        <v>4076</v>
      </c>
      <c r="E1949" s="435" t="s">
        <v>4077</v>
      </c>
      <c r="F1949" s="435" t="s">
        <v>4078</v>
      </c>
    </row>
    <row r="1950" spans="1:6" ht="13.5">
      <c r="A1950" s="435" t="s">
        <v>7907</v>
      </c>
      <c r="B1950" s="435" t="s">
        <v>7908</v>
      </c>
      <c r="C1950" s="435" t="s">
        <v>5386</v>
      </c>
      <c r="D1950" s="435" t="s">
        <v>4076</v>
      </c>
      <c r="E1950" s="435" t="s">
        <v>4077</v>
      </c>
      <c r="F1950" s="435" t="s">
        <v>4078</v>
      </c>
    </row>
    <row r="1951" spans="1:6" ht="13.5">
      <c r="A1951" s="435" t="s">
        <v>7909</v>
      </c>
      <c r="B1951" s="435" t="s">
        <v>7910</v>
      </c>
      <c r="C1951" s="435" t="s">
        <v>5386</v>
      </c>
      <c r="D1951" s="435" t="s">
        <v>4076</v>
      </c>
      <c r="E1951" s="435" t="s">
        <v>4077</v>
      </c>
      <c r="F1951" s="435" t="s">
        <v>4078</v>
      </c>
    </row>
    <row r="1952" spans="1:6" ht="13.5">
      <c r="A1952" s="435" t="s">
        <v>7911</v>
      </c>
      <c r="B1952" s="435" t="s">
        <v>7912</v>
      </c>
      <c r="C1952" s="435" t="s">
        <v>5386</v>
      </c>
      <c r="D1952" s="435" t="s">
        <v>4076</v>
      </c>
      <c r="E1952" s="435" t="s">
        <v>4077</v>
      </c>
      <c r="F1952" s="435" t="s">
        <v>4078</v>
      </c>
    </row>
    <row r="1953" spans="1:6" ht="13.5">
      <c r="A1953" s="435" t="s">
        <v>7913</v>
      </c>
      <c r="B1953" s="435" t="s">
        <v>7914</v>
      </c>
      <c r="C1953" s="435" t="s">
        <v>5386</v>
      </c>
      <c r="D1953" s="435" t="s">
        <v>4076</v>
      </c>
      <c r="E1953" s="435" t="s">
        <v>4077</v>
      </c>
      <c r="F1953" s="435" t="s">
        <v>4078</v>
      </c>
    </row>
    <row r="1954" spans="1:6" ht="13.5">
      <c r="A1954" s="435" t="s">
        <v>7915</v>
      </c>
      <c r="B1954" s="435" t="s">
        <v>7916</v>
      </c>
      <c r="C1954" s="435" t="s">
        <v>5386</v>
      </c>
      <c r="D1954" s="435" t="s">
        <v>4076</v>
      </c>
      <c r="E1954" s="435" t="s">
        <v>4077</v>
      </c>
      <c r="F1954" s="435" t="s">
        <v>4078</v>
      </c>
    </row>
    <row r="1955" spans="1:6" ht="13.5">
      <c r="A1955" s="435" t="s">
        <v>7917</v>
      </c>
      <c r="B1955" s="435" t="s">
        <v>7918</v>
      </c>
      <c r="C1955" s="435" t="s">
        <v>5386</v>
      </c>
      <c r="D1955" s="435" t="s">
        <v>4076</v>
      </c>
      <c r="E1955" s="435" t="s">
        <v>4077</v>
      </c>
      <c r="F1955" s="435" t="s">
        <v>4078</v>
      </c>
    </row>
    <row r="1956" spans="1:6" ht="13.5">
      <c r="A1956" s="435" t="s">
        <v>7919</v>
      </c>
      <c r="B1956" s="435" t="s">
        <v>7920</v>
      </c>
      <c r="C1956" s="435" t="s">
        <v>5386</v>
      </c>
      <c r="D1956" s="435" t="s">
        <v>4076</v>
      </c>
      <c r="E1956" s="435" t="s">
        <v>4077</v>
      </c>
      <c r="F1956" s="435" t="s">
        <v>4078</v>
      </c>
    </row>
    <row r="1957" spans="1:6" ht="13.5">
      <c r="A1957" s="435" t="s">
        <v>7921</v>
      </c>
      <c r="B1957" s="435" t="s">
        <v>7922</v>
      </c>
      <c r="C1957" s="435" t="s">
        <v>5386</v>
      </c>
      <c r="D1957" s="435" t="s">
        <v>4076</v>
      </c>
      <c r="E1957" s="435" t="s">
        <v>4077</v>
      </c>
      <c r="F1957" s="435" t="s">
        <v>4078</v>
      </c>
    </row>
    <row r="1958" spans="1:6" ht="13.5">
      <c r="A1958" s="435" t="s">
        <v>7923</v>
      </c>
      <c r="B1958" s="435" t="s">
        <v>7924</v>
      </c>
      <c r="C1958" s="435" t="s">
        <v>5386</v>
      </c>
      <c r="D1958" s="435" t="s">
        <v>4076</v>
      </c>
      <c r="E1958" s="435" t="s">
        <v>4077</v>
      </c>
      <c r="F1958" s="435" t="s">
        <v>4078</v>
      </c>
    </row>
    <row r="1959" spans="1:6" ht="13.5">
      <c r="A1959" s="435" t="s">
        <v>7925</v>
      </c>
      <c r="B1959" s="435" t="s">
        <v>7926</v>
      </c>
      <c r="C1959" s="435" t="s">
        <v>5386</v>
      </c>
      <c r="D1959" s="435" t="s">
        <v>4076</v>
      </c>
      <c r="E1959" s="435" t="s">
        <v>4077</v>
      </c>
      <c r="F1959" s="435" t="s">
        <v>4078</v>
      </c>
    </row>
    <row r="1960" spans="1:6" ht="13.5">
      <c r="A1960" s="435" t="s">
        <v>7927</v>
      </c>
      <c r="B1960" s="435" t="s">
        <v>7928</v>
      </c>
      <c r="C1960" s="435" t="s">
        <v>5386</v>
      </c>
      <c r="D1960" s="435" t="s">
        <v>4076</v>
      </c>
      <c r="E1960" s="435" t="s">
        <v>4077</v>
      </c>
      <c r="F1960" s="435" t="s">
        <v>4078</v>
      </c>
    </row>
    <row r="1961" spans="1:6" ht="13.5">
      <c r="A1961" s="435" t="s">
        <v>7929</v>
      </c>
      <c r="B1961" s="435" t="s">
        <v>7930</v>
      </c>
      <c r="C1961" s="435" t="s">
        <v>5386</v>
      </c>
      <c r="D1961" s="435" t="s">
        <v>4076</v>
      </c>
      <c r="E1961" s="435" t="s">
        <v>4077</v>
      </c>
      <c r="F1961" s="435" t="s">
        <v>4078</v>
      </c>
    </row>
    <row r="1962" spans="1:6" ht="13.5">
      <c r="A1962" s="435" t="s">
        <v>7931</v>
      </c>
      <c r="B1962" s="435" t="s">
        <v>7932</v>
      </c>
      <c r="C1962" s="435" t="s">
        <v>5386</v>
      </c>
      <c r="D1962" s="435" t="s">
        <v>4076</v>
      </c>
      <c r="E1962" s="435" t="s">
        <v>4077</v>
      </c>
      <c r="F1962" s="435" t="s">
        <v>4078</v>
      </c>
    </row>
    <row r="1963" spans="1:6" ht="13.5">
      <c r="A1963" s="435" t="s">
        <v>7933</v>
      </c>
      <c r="B1963" s="435" t="s">
        <v>7934</v>
      </c>
      <c r="C1963" s="435" t="s">
        <v>5386</v>
      </c>
      <c r="D1963" s="435" t="s">
        <v>4076</v>
      </c>
      <c r="E1963" s="435" t="s">
        <v>4077</v>
      </c>
      <c r="F1963" s="435" t="s">
        <v>4078</v>
      </c>
    </row>
    <row r="1964" spans="1:6" ht="13.5">
      <c r="A1964" s="435" t="s">
        <v>7935</v>
      </c>
      <c r="B1964" s="435" t="s">
        <v>7936</v>
      </c>
      <c r="C1964" s="435" t="s">
        <v>5386</v>
      </c>
      <c r="D1964" s="435" t="s">
        <v>4161</v>
      </c>
      <c r="E1964" s="435" t="s">
        <v>4077</v>
      </c>
      <c r="F1964" s="435" t="s">
        <v>4078</v>
      </c>
    </row>
    <row r="1965" spans="1:6" ht="13.5">
      <c r="A1965" s="435" t="s">
        <v>7937</v>
      </c>
      <c r="B1965" s="435" t="s">
        <v>7938</v>
      </c>
      <c r="C1965" s="435" t="s">
        <v>5386</v>
      </c>
      <c r="D1965" s="435" t="s">
        <v>4076</v>
      </c>
      <c r="E1965" s="435" t="s">
        <v>4077</v>
      </c>
      <c r="F1965" s="435" t="s">
        <v>4078</v>
      </c>
    </row>
    <row r="1966" spans="1:6" ht="13.5">
      <c r="A1966" s="435" t="s">
        <v>7939</v>
      </c>
      <c r="B1966" s="435" t="s">
        <v>7940</v>
      </c>
      <c r="C1966" s="435" t="s">
        <v>5386</v>
      </c>
      <c r="D1966" s="435" t="s">
        <v>4076</v>
      </c>
      <c r="E1966" s="435" t="s">
        <v>4077</v>
      </c>
      <c r="F1966" s="435" t="s">
        <v>4078</v>
      </c>
    </row>
    <row r="1967" spans="1:6" ht="13.5">
      <c r="A1967" s="435" t="s">
        <v>7941</v>
      </c>
      <c r="B1967" s="435" t="s">
        <v>7942</v>
      </c>
      <c r="C1967" s="435" t="s">
        <v>5386</v>
      </c>
      <c r="D1967" s="435" t="s">
        <v>4076</v>
      </c>
      <c r="E1967" s="435" t="s">
        <v>4077</v>
      </c>
      <c r="F1967" s="435" t="s">
        <v>4078</v>
      </c>
    </row>
    <row r="1968" spans="1:6" ht="13.5">
      <c r="A1968" s="435" t="s">
        <v>7943</v>
      </c>
      <c r="B1968" s="435" t="s">
        <v>7944</v>
      </c>
      <c r="C1968" s="435" t="s">
        <v>5386</v>
      </c>
      <c r="D1968" s="435" t="s">
        <v>4076</v>
      </c>
      <c r="E1968" s="435" t="s">
        <v>4077</v>
      </c>
      <c r="F1968" s="435" t="s">
        <v>4078</v>
      </c>
    </row>
    <row r="1969" spans="1:6" ht="13.5">
      <c r="A1969" s="435" t="s">
        <v>7945</v>
      </c>
      <c r="B1969" s="435" t="s">
        <v>7946</v>
      </c>
      <c r="C1969" s="435" t="s">
        <v>5386</v>
      </c>
      <c r="D1969" s="435" t="s">
        <v>4076</v>
      </c>
      <c r="E1969" s="435" t="s">
        <v>4077</v>
      </c>
      <c r="F1969" s="435" t="s">
        <v>4078</v>
      </c>
    </row>
    <row r="1970" spans="1:6" ht="13.5">
      <c r="A1970" s="435" t="s">
        <v>7947</v>
      </c>
      <c r="B1970" s="435" t="s">
        <v>7948</v>
      </c>
      <c r="C1970" s="435" t="s">
        <v>5386</v>
      </c>
      <c r="D1970" s="435" t="s">
        <v>4076</v>
      </c>
      <c r="E1970" s="435" t="s">
        <v>4077</v>
      </c>
      <c r="F1970" s="435" t="s">
        <v>4078</v>
      </c>
    </row>
    <row r="1971" spans="1:6" ht="13.5">
      <c r="A1971" s="435" t="s">
        <v>7949</v>
      </c>
      <c r="B1971" s="435" t="s">
        <v>7950</v>
      </c>
      <c r="C1971" s="435" t="s">
        <v>5386</v>
      </c>
      <c r="D1971" s="435" t="s">
        <v>4076</v>
      </c>
      <c r="E1971" s="435" t="s">
        <v>4077</v>
      </c>
      <c r="F1971" s="435" t="s">
        <v>4078</v>
      </c>
    </row>
    <row r="1972" spans="1:6" ht="13.5">
      <c r="A1972" s="435" t="s">
        <v>7951</v>
      </c>
      <c r="B1972" s="435" t="s">
        <v>7952</v>
      </c>
      <c r="C1972" s="435" t="s">
        <v>5386</v>
      </c>
      <c r="D1972" s="435" t="s">
        <v>4076</v>
      </c>
      <c r="E1972" s="435" t="s">
        <v>4077</v>
      </c>
      <c r="F1972" s="435" t="s">
        <v>4078</v>
      </c>
    </row>
    <row r="1973" spans="1:6" ht="13.5">
      <c r="A1973" s="435" t="s">
        <v>7953</v>
      </c>
      <c r="B1973" s="435" t="s">
        <v>7954</v>
      </c>
      <c r="C1973" s="435" t="s">
        <v>5386</v>
      </c>
      <c r="D1973" s="435" t="s">
        <v>4076</v>
      </c>
      <c r="E1973" s="435" t="s">
        <v>4077</v>
      </c>
      <c r="F1973" s="435" t="s">
        <v>4078</v>
      </c>
    </row>
    <row r="1974" spans="1:6" ht="13.5">
      <c r="A1974" s="435" t="s">
        <v>7955</v>
      </c>
      <c r="B1974" s="435" t="s">
        <v>7956</v>
      </c>
      <c r="C1974" s="435" t="s">
        <v>5386</v>
      </c>
      <c r="D1974" s="435" t="s">
        <v>4076</v>
      </c>
      <c r="E1974" s="435" t="s">
        <v>4077</v>
      </c>
      <c r="F1974" s="435" t="s">
        <v>4078</v>
      </c>
    </row>
    <row r="1975" spans="1:6" ht="13.5">
      <c r="A1975" s="435" t="s">
        <v>7957</v>
      </c>
      <c r="B1975" s="435" t="s">
        <v>7958</v>
      </c>
      <c r="C1975" s="435" t="s">
        <v>5386</v>
      </c>
      <c r="D1975" s="435" t="s">
        <v>4076</v>
      </c>
      <c r="E1975" s="435" t="s">
        <v>4077</v>
      </c>
      <c r="F1975" s="435" t="s">
        <v>4078</v>
      </c>
    </row>
    <row r="1976" spans="1:6" ht="13.5">
      <c r="A1976" s="435" t="s">
        <v>7959</v>
      </c>
      <c r="B1976" s="435" t="s">
        <v>7960</v>
      </c>
      <c r="C1976" s="435" t="s">
        <v>5386</v>
      </c>
      <c r="D1976" s="435" t="s">
        <v>4076</v>
      </c>
      <c r="E1976" s="435" t="s">
        <v>4077</v>
      </c>
      <c r="F1976" s="435" t="s">
        <v>4078</v>
      </c>
    </row>
    <row r="1977" spans="1:6" ht="13.5">
      <c r="A1977" s="435" t="s">
        <v>7961</v>
      </c>
      <c r="B1977" s="435" t="s">
        <v>7962</v>
      </c>
      <c r="C1977" s="435" t="s">
        <v>5386</v>
      </c>
      <c r="D1977" s="435" t="s">
        <v>4076</v>
      </c>
      <c r="E1977" s="435" t="s">
        <v>4077</v>
      </c>
      <c r="F1977" s="435" t="s">
        <v>4078</v>
      </c>
    </row>
    <row r="1978" spans="1:6" ht="13.5">
      <c r="A1978" s="435" t="s">
        <v>7963</v>
      </c>
      <c r="B1978" s="435" t="s">
        <v>7964</v>
      </c>
      <c r="C1978" s="435" t="s">
        <v>5386</v>
      </c>
      <c r="D1978" s="435" t="s">
        <v>4076</v>
      </c>
      <c r="E1978" s="435" t="s">
        <v>4077</v>
      </c>
      <c r="F1978" s="435" t="s">
        <v>4078</v>
      </c>
    </row>
    <row r="1979" spans="1:6" ht="13.5">
      <c r="A1979" s="435" t="s">
        <v>7965</v>
      </c>
      <c r="B1979" s="435" t="s">
        <v>7966</v>
      </c>
      <c r="C1979" s="435" t="s">
        <v>5386</v>
      </c>
      <c r="D1979" s="435" t="s">
        <v>4076</v>
      </c>
      <c r="E1979" s="435" t="s">
        <v>4077</v>
      </c>
      <c r="F1979" s="435" t="s">
        <v>4078</v>
      </c>
    </row>
    <row r="1980" spans="1:6" ht="13.5">
      <c r="A1980" s="435" t="s">
        <v>7967</v>
      </c>
      <c r="B1980" s="435" t="s">
        <v>7968</v>
      </c>
      <c r="C1980" s="435" t="s">
        <v>5386</v>
      </c>
      <c r="D1980" s="435" t="s">
        <v>4076</v>
      </c>
      <c r="E1980" s="435" t="s">
        <v>4077</v>
      </c>
      <c r="F1980" s="435" t="s">
        <v>4078</v>
      </c>
    </row>
    <row r="1981" spans="1:6" ht="13.5">
      <c r="A1981" s="435" t="s">
        <v>7969</v>
      </c>
      <c r="B1981" s="435" t="s">
        <v>7970</v>
      </c>
      <c r="C1981" s="435" t="s">
        <v>5386</v>
      </c>
      <c r="D1981" s="435" t="s">
        <v>4076</v>
      </c>
      <c r="E1981" s="435" t="s">
        <v>4077</v>
      </c>
      <c r="F1981" s="435" t="s">
        <v>4078</v>
      </c>
    </row>
    <row r="1982" spans="1:6" ht="13.5">
      <c r="A1982" s="435" t="s">
        <v>7971</v>
      </c>
      <c r="B1982" s="435" t="s">
        <v>7972</v>
      </c>
      <c r="C1982" s="435" t="s">
        <v>5386</v>
      </c>
      <c r="D1982" s="435" t="s">
        <v>4076</v>
      </c>
      <c r="E1982" s="435" t="s">
        <v>4077</v>
      </c>
      <c r="F1982" s="435" t="s">
        <v>4078</v>
      </c>
    </row>
    <row r="1983" spans="1:6" ht="13.5">
      <c r="A1983" s="435" t="s">
        <v>7973</v>
      </c>
      <c r="B1983" s="435" t="s">
        <v>7974</v>
      </c>
      <c r="C1983" s="435" t="s">
        <v>5386</v>
      </c>
      <c r="D1983" s="435" t="s">
        <v>4076</v>
      </c>
      <c r="E1983" s="435" t="s">
        <v>4077</v>
      </c>
      <c r="F1983" s="435" t="s">
        <v>4078</v>
      </c>
    </row>
    <row r="1984" spans="1:6" ht="13.5">
      <c r="A1984" s="435" t="s">
        <v>7975</v>
      </c>
      <c r="B1984" s="435" t="s">
        <v>7976</v>
      </c>
      <c r="C1984" s="435" t="s">
        <v>5386</v>
      </c>
      <c r="D1984" s="435" t="s">
        <v>4076</v>
      </c>
      <c r="E1984" s="435" t="s">
        <v>4077</v>
      </c>
      <c r="F1984" s="435" t="s">
        <v>4078</v>
      </c>
    </row>
    <row r="1985" spans="1:6" ht="13.5">
      <c r="A1985" s="435" t="s">
        <v>7977</v>
      </c>
      <c r="B1985" s="435" t="s">
        <v>7978</v>
      </c>
      <c r="C1985" s="435" t="s">
        <v>5386</v>
      </c>
      <c r="D1985" s="435" t="s">
        <v>4076</v>
      </c>
      <c r="E1985" s="435" t="s">
        <v>4077</v>
      </c>
      <c r="F1985" s="435" t="s">
        <v>4078</v>
      </c>
    </row>
    <row r="1986" spans="1:6" ht="13.5">
      <c r="A1986" s="435" t="s">
        <v>7979</v>
      </c>
      <c r="B1986" s="435" t="s">
        <v>7980</v>
      </c>
      <c r="C1986" s="435" t="s">
        <v>5386</v>
      </c>
      <c r="D1986" s="435" t="s">
        <v>4076</v>
      </c>
      <c r="E1986" s="435" t="s">
        <v>4077</v>
      </c>
      <c r="F1986" s="435" t="s">
        <v>4078</v>
      </c>
    </row>
    <row r="1987" spans="1:6" ht="13.5">
      <c r="A1987" s="435" t="s">
        <v>7981</v>
      </c>
      <c r="B1987" s="435" t="s">
        <v>7982</v>
      </c>
      <c r="C1987" s="435" t="s">
        <v>5386</v>
      </c>
      <c r="D1987" s="435" t="s">
        <v>4076</v>
      </c>
      <c r="E1987" s="435" t="s">
        <v>4077</v>
      </c>
      <c r="F1987" s="435" t="s">
        <v>4078</v>
      </c>
    </row>
    <row r="1988" spans="1:6" ht="13.5">
      <c r="A1988" s="435" t="s">
        <v>7983</v>
      </c>
      <c r="B1988" s="435" t="s">
        <v>7984</v>
      </c>
      <c r="C1988" s="435" t="s">
        <v>5386</v>
      </c>
      <c r="D1988" s="435" t="s">
        <v>4076</v>
      </c>
      <c r="E1988" s="435" t="s">
        <v>4077</v>
      </c>
      <c r="F1988" s="435" t="s">
        <v>4078</v>
      </c>
    </row>
    <row r="1989" spans="1:6" ht="13.5">
      <c r="A1989" s="435" t="s">
        <v>7985</v>
      </c>
      <c r="B1989" s="435" t="s">
        <v>7986</v>
      </c>
      <c r="C1989" s="435" t="s">
        <v>5386</v>
      </c>
      <c r="D1989" s="435" t="s">
        <v>4076</v>
      </c>
      <c r="E1989" s="435" t="s">
        <v>4077</v>
      </c>
      <c r="F1989" s="435" t="s">
        <v>4078</v>
      </c>
    </row>
    <row r="1990" spans="1:6" ht="13.5">
      <c r="A1990" s="435" t="s">
        <v>7987</v>
      </c>
      <c r="B1990" s="435" t="s">
        <v>7988</v>
      </c>
      <c r="C1990" s="435" t="s">
        <v>5386</v>
      </c>
      <c r="D1990" s="435" t="s">
        <v>4076</v>
      </c>
      <c r="E1990" s="435" t="s">
        <v>4077</v>
      </c>
      <c r="F1990" s="435" t="s">
        <v>4078</v>
      </c>
    </row>
    <row r="1991" spans="1:6" ht="13.5">
      <c r="A1991" s="435" t="s">
        <v>7989</v>
      </c>
      <c r="B1991" s="435" t="s">
        <v>7990</v>
      </c>
      <c r="C1991" s="435" t="s">
        <v>5386</v>
      </c>
      <c r="D1991" s="435" t="s">
        <v>4076</v>
      </c>
      <c r="E1991" s="435" t="s">
        <v>4077</v>
      </c>
      <c r="F1991" s="435" t="s">
        <v>4078</v>
      </c>
    </row>
    <row r="1992" spans="1:6" ht="13.5">
      <c r="A1992" s="435" t="s">
        <v>7991</v>
      </c>
      <c r="B1992" s="435" t="s">
        <v>7992</v>
      </c>
      <c r="C1992" s="435" t="s">
        <v>5386</v>
      </c>
      <c r="D1992" s="435" t="s">
        <v>4076</v>
      </c>
      <c r="E1992" s="435" t="s">
        <v>4077</v>
      </c>
      <c r="F1992" s="435" t="s">
        <v>4078</v>
      </c>
    </row>
    <row r="1993" spans="1:6" ht="13.5">
      <c r="A1993" s="435" t="s">
        <v>7993</v>
      </c>
      <c r="B1993" s="435" t="s">
        <v>7994</v>
      </c>
      <c r="C1993" s="435" t="s">
        <v>5386</v>
      </c>
      <c r="D1993" s="435" t="s">
        <v>4161</v>
      </c>
      <c r="E1993" s="435" t="s">
        <v>4077</v>
      </c>
      <c r="F1993" s="435" t="s">
        <v>4078</v>
      </c>
    </row>
    <row r="1994" spans="1:6" ht="13.5">
      <c r="A1994" s="435" t="s">
        <v>7995</v>
      </c>
      <c r="B1994" s="435" t="s">
        <v>7996</v>
      </c>
      <c r="C1994" s="435" t="s">
        <v>5386</v>
      </c>
      <c r="D1994" s="435" t="s">
        <v>4076</v>
      </c>
      <c r="E1994" s="435" t="s">
        <v>4077</v>
      </c>
      <c r="F1994" s="435" t="s">
        <v>4078</v>
      </c>
    </row>
    <row r="1995" spans="1:6" ht="13.5">
      <c r="A1995" s="435" t="s">
        <v>7997</v>
      </c>
      <c r="B1995" s="435" t="s">
        <v>7998</v>
      </c>
      <c r="C1995" s="435" t="s">
        <v>5386</v>
      </c>
      <c r="D1995" s="435" t="s">
        <v>4076</v>
      </c>
      <c r="E1995" s="435" t="s">
        <v>4077</v>
      </c>
      <c r="F1995" s="435" t="s">
        <v>4078</v>
      </c>
    </row>
    <row r="1996" spans="1:6" ht="13.5">
      <c r="A1996" s="435" t="s">
        <v>7999</v>
      </c>
      <c r="B1996" s="435" t="s">
        <v>8000</v>
      </c>
      <c r="C1996" s="435" t="s">
        <v>5386</v>
      </c>
      <c r="D1996" s="435" t="s">
        <v>4076</v>
      </c>
      <c r="E1996" s="435" t="s">
        <v>4077</v>
      </c>
      <c r="F1996" s="435" t="s">
        <v>4078</v>
      </c>
    </row>
    <row r="1997" spans="1:6" ht="13.5">
      <c r="A1997" s="435" t="s">
        <v>8001</v>
      </c>
      <c r="B1997" s="435" t="s">
        <v>8002</v>
      </c>
      <c r="C1997" s="435" t="s">
        <v>5386</v>
      </c>
      <c r="D1997" s="435" t="s">
        <v>4076</v>
      </c>
      <c r="E1997" s="435" t="s">
        <v>4077</v>
      </c>
      <c r="F1997" s="435" t="s">
        <v>4078</v>
      </c>
    </row>
    <row r="1998" spans="1:6" ht="13.5">
      <c r="A1998" s="435" t="s">
        <v>8003</v>
      </c>
      <c r="B1998" s="435" t="s">
        <v>8004</v>
      </c>
      <c r="C1998" s="435" t="s">
        <v>5386</v>
      </c>
      <c r="D1998" s="435" t="s">
        <v>4076</v>
      </c>
      <c r="E1998" s="435" t="s">
        <v>4077</v>
      </c>
      <c r="F1998" s="435" t="s">
        <v>4078</v>
      </c>
    </row>
    <row r="1999" spans="1:6" ht="13.5">
      <c r="A1999" s="435" t="s">
        <v>8005</v>
      </c>
      <c r="B1999" s="435" t="s">
        <v>8006</v>
      </c>
      <c r="C1999" s="435" t="s">
        <v>5386</v>
      </c>
      <c r="D1999" s="435" t="s">
        <v>4076</v>
      </c>
      <c r="E1999" s="435" t="s">
        <v>4077</v>
      </c>
      <c r="F1999" s="435" t="s">
        <v>4078</v>
      </c>
    </row>
    <row r="2000" spans="1:6" ht="13.5">
      <c r="A2000" s="435" t="s">
        <v>8007</v>
      </c>
      <c r="B2000" s="435" t="s">
        <v>8008</v>
      </c>
      <c r="C2000" s="435" t="s">
        <v>5386</v>
      </c>
      <c r="D2000" s="435" t="s">
        <v>4076</v>
      </c>
      <c r="E2000" s="435" t="s">
        <v>4077</v>
      </c>
      <c r="F2000" s="435" t="s">
        <v>4078</v>
      </c>
    </row>
    <row r="2001" spans="1:6" ht="13.5">
      <c r="A2001" s="435" t="s">
        <v>8009</v>
      </c>
      <c r="B2001" s="435" t="s">
        <v>8010</v>
      </c>
      <c r="C2001" s="435" t="s">
        <v>5386</v>
      </c>
      <c r="D2001" s="435" t="s">
        <v>4076</v>
      </c>
      <c r="E2001" s="435" t="s">
        <v>4077</v>
      </c>
      <c r="F2001" s="435" t="s">
        <v>4078</v>
      </c>
    </row>
    <row r="2002" spans="1:6" ht="13.5">
      <c r="A2002" s="435" t="s">
        <v>8011</v>
      </c>
      <c r="B2002" s="435" t="s">
        <v>8012</v>
      </c>
      <c r="C2002" s="435" t="s">
        <v>5386</v>
      </c>
      <c r="D2002" s="435" t="s">
        <v>4076</v>
      </c>
      <c r="E2002" s="435" t="s">
        <v>4077</v>
      </c>
      <c r="F2002" s="435" t="s">
        <v>4078</v>
      </c>
    </row>
    <row r="2003" spans="1:6" ht="13.5">
      <c r="A2003" s="435" t="s">
        <v>8013</v>
      </c>
      <c r="B2003" s="435" t="s">
        <v>8014</v>
      </c>
      <c r="C2003" s="435" t="s">
        <v>5386</v>
      </c>
      <c r="D2003" s="435" t="s">
        <v>4076</v>
      </c>
      <c r="E2003" s="435" t="s">
        <v>4077</v>
      </c>
      <c r="F2003" s="435" t="s">
        <v>4078</v>
      </c>
    </row>
    <row r="2004" spans="1:6" ht="13.5">
      <c r="A2004" s="435" t="s">
        <v>8015</v>
      </c>
      <c r="B2004" s="435" t="s">
        <v>8016</v>
      </c>
      <c r="C2004" s="435" t="s">
        <v>5386</v>
      </c>
      <c r="D2004" s="435" t="s">
        <v>4076</v>
      </c>
      <c r="E2004" s="435" t="s">
        <v>4077</v>
      </c>
      <c r="F2004" s="435" t="s">
        <v>4078</v>
      </c>
    </row>
    <row r="2005" spans="1:6" ht="13.5">
      <c r="A2005" s="435" t="s">
        <v>8017</v>
      </c>
      <c r="B2005" s="435" t="s">
        <v>8018</v>
      </c>
      <c r="C2005" s="435" t="s">
        <v>5386</v>
      </c>
      <c r="D2005" s="435" t="s">
        <v>4076</v>
      </c>
      <c r="E2005" s="435" t="s">
        <v>4077</v>
      </c>
      <c r="F2005" s="435" t="s">
        <v>4078</v>
      </c>
    </row>
    <row r="2006" spans="1:6" ht="13.5">
      <c r="A2006" s="435" t="s">
        <v>8019</v>
      </c>
      <c r="B2006" s="435" t="s">
        <v>8020</v>
      </c>
      <c r="C2006" s="435" t="s">
        <v>5386</v>
      </c>
      <c r="D2006" s="435" t="s">
        <v>4076</v>
      </c>
      <c r="E2006" s="435" t="s">
        <v>4077</v>
      </c>
      <c r="F2006" s="435" t="s">
        <v>4078</v>
      </c>
    </row>
    <row r="2007" spans="1:6" ht="13.5">
      <c r="A2007" s="435" t="s">
        <v>8021</v>
      </c>
      <c r="B2007" s="435" t="s">
        <v>8022</v>
      </c>
      <c r="C2007" s="435" t="s">
        <v>5386</v>
      </c>
      <c r="D2007" s="435" t="s">
        <v>4076</v>
      </c>
      <c r="E2007" s="435" t="s">
        <v>4077</v>
      </c>
      <c r="F2007" s="435" t="s">
        <v>4078</v>
      </c>
    </row>
    <row r="2008" spans="1:6" ht="13.5">
      <c r="A2008" s="435" t="s">
        <v>8023</v>
      </c>
      <c r="B2008" s="435" t="s">
        <v>8024</v>
      </c>
      <c r="C2008" s="435" t="s">
        <v>5386</v>
      </c>
      <c r="D2008" s="435" t="s">
        <v>4161</v>
      </c>
      <c r="E2008" s="435" t="s">
        <v>4077</v>
      </c>
      <c r="F2008" s="435" t="s">
        <v>4078</v>
      </c>
    </row>
    <row r="2009" spans="1:6" ht="13.5">
      <c r="A2009" s="435" t="s">
        <v>8025</v>
      </c>
      <c r="B2009" s="435" t="s">
        <v>8026</v>
      </c>
      <c r="C2009" s="435" t="s">
        <v>5386</v>
      </c>
      <c r="D2009" s="435" t="s">
        <v>4076</v>
      </c>
      <c r="E2009" s="435" t="s">
        <v>4077</v>
      </c>
      <c r="F2009" s="435" t="s">
        <v>4078</v>
      </c>
    </row>
    <row r="2010" spans="1:6" ht="13.5">
      <c r="A2010" s="435" t="s">
        <v>8027</v>
      </c>
      <c r="B2010" s="435" t="s">
        <v>8028</v>
      </c>
      <c r="C2010" s="435" t="s">
        <v>5386</v>
      </c>
      <c r="D2010" s="435" t="s">
        <v>4161</v>
      </c>
      <c r="E2010" s="435" t="s">
        <v>4077</v>
      </c>
      <c r="F2010" s="435" t="s">
        <v>4078</v>
      </c>
    </row>
    <row r="2011" spans="1:6" ht="13.5">
      <c r="A2011" s="435" t="s">
        <v>8029</v>
      </c>
      <c r="B2011" s="435" t="s">
        <v>8030</v>
      </c>
      <c r="C2011" s="435" t="s">
        <v>5386</v>
      </c>
      <c r="D2011" s="435" t="s">
        <v>4076</v>
      </c>
      <c r="E2011" s="435" t="s">
        <v>4077</v>
      </c>
      <c r="F2011" s="435" t="s">
        <v>4078</v>
      </c>
    </row>
    <row r="2012" spans="1:6" ht="13.5">
      <c r="A2012" s="435" t="s">
        <v>8031</v>
      </c>
      <c r="B2012" s="435" t="s">
        <v>8032</v>
      </c>
      <c r="C2012" s="435" t="s">
        <v>5386</v>
      </c>
      <c r="D2012" s="435" t="s">
        <v>4076</v>
      </c>
      <c r="E2012" s="435" t="s">
        <v>4077</v>
      </c>
      <c r="F2012" s="435" t="s">
        <v>4078</v>
      </c>
    </row>
    <row r="2013" spans="1:6" ht="13.5">
      <c r="A2013" s="435" t="s">
        <v>8033</v>
      </c>
      <c r="B2013" s="435" t="s">
        <v>8034</v>
      </c>
      <c r="C2013" s="435" t="s">
        <v>5386</v>
      </c>
      <c r="D2013" s="435" t="s">
        <v>4076</v>
      </c>
      <c r="E2013" s="435" t="s">
        <v>4077</v>
      </c>
      <c r="F2013" s="435" t="s">
        <v>4078</v>
      </c>
    </row>
    <row r="2014" spans="1:6" ht="13.5">
      <c r="A2014" s="435" t="s">
        <v>8035</v>
      </c>
      <c r="B2014" s="435" t="s">
        <v>8036</v>
      </c>
      <c r="C2014" s="435" t="s">
        <v>5386</v>
      </c>
      <c r="D2014" s="435" t="s">
        <v>4076</v>
      </c>
      <c r="E2014" s="435" t="s">
        <v>4077</v>
      </c>
      <c r="F2014" s="435" t="s">
        <v>4078</v>
      </c>
    </row>
    <row r="2015" spans="1:6" ht="13.5">
      <c r="A2015" s="435" t="s">
        <v>8037</v>
      </c>
      <c r="B2015" s="435" t="s">
        <v>8038</v>
      </c>
      <c r="C2015" s="435" t="s">
        <v>5386</v>
      </c>
      <c r="D2015" s="435" t="s">
        <v>4076</v>
      </c>
      <c r="E2015" s="435" t="s">
        <v>4077</v>
      </c>
      <c r="F2015" s="435" t="s">
        <v>4078</v>
      </c>
    </row>
    <row r="2016" spans="1:6" ht="13.5">
      <c r="A2016" s="435" t="s">
        <v>8039</v>
      </c>
      <c r="B2016" s="435" t="s">
        <v>8040</v>
      </c>
      <c r="C2016" s="435" t="s">
        <v>5386</v>
      </c>
      <c r="D2016" s="435" t="s">
        <v>4076</v>
      </c>
      <c r="E2016" s="435" t="s">
        <v>4077</v>
      </c>
      <c r="F2016" s="435" t="s">
        <v>4078</v>
      </c>
    </row>
    <row r="2017" spans="1:6" ht="13.5">
      <c r="A2017" s="435" t="s">
        <v>8041</v>
      </c>
      <c r="B2017" s="435" t="s">
        <v>8042</v>
      </c>
      <c r="C2017" s="435" t="s">
        <v>5386</v>
      </c>
      <c r="D2017" s="435" t="s">
        <v>4076</v>
      </c>
      <c r="E2017" s="435" t="s">
        <v>4077</v>
      </c>
      <c r="F2017" s="435" t="s">
        <v>4078</v>
      </c>
    </row>
    <row r="2018" spans="1:6" ht="13.5">
      <c r="A2018" s="435" t="s">
        <v>8043</v>
      </c>
      <c r="B2018" s="435" t="s">
        <v>8044</v>
      </c>
      <c r="C2018" s="435" t="s">
        <v>5386</v>
      </c>
      <c r="D2018" s="435" t="s">
        <v>4076</v>
      </c>
      <c r="E2018" s="435" t="s">
        <v>4077</v>
      </c>
      <c r="F2018" s="435" t="s">
        <v>4078</v>
      </c>
    </row>
    <row r="2019" spans="1:6" ht="13.5">
      <c r="A2019" s="435" t="s">
        <v>8045</v>
      </c>
      <c r="B2019" s="435" t="s">
        <v>8046</v>
      </c>
      <c r="C2019" s="435" t="s">
        <v>5386</v>
      </c>
      <c r="D2019" s="435" t="s">
        <v>4161</v>
      </c>
      <c r="E2019" s="435" t="s">
        <v>4077</v>
      </c>
      <c r="F2019" s="435" t="s">
        <v>4078</v>
      </c>
    </row>
    <row r="2020" spans="1:6" ht="13.5">
      <c r="A2020" s="435" t="s">
        <v>8047</v>
      </c>
      <c r="B2020" s="435" t="s">
        <v>8048</v>
      </c>
      <c r="C2020" s="435" t="s">
        <v>5386</v>
      </c>
      <c r="D2020" s="435" t="s">
        <v>4076</v>
      </c>
      <c r="E2020" s="435" t="s">
        <v>4077</v>
      </c>
      <c r="F2020" s="435" t="s">
        <v>4078</v>
      </c>
    </row>
    <row r="2021" spans="1:6" ht="13.5">
      <c r="A2021" s="435" t="s">
        <v>8049</v>
      </c>
      <c r="B2021" s="435" t="s">
        <v>8050</v>
      </c>
      <c r="C2021" s="435" t="s">
        <v>5386</v>
      </c>
      <c r="D2021" s="435" t="s">
        <v>4076</v>
      </c>
      <c r="E2021" s="435" t="s">
        <v>4077</v>
      </c>
      <c r="F2021" s="435" t="s">
        <v>4078</v>
      </c>
    </row>
    <row r="2022" spans="1:6" ht="13.5">
      <c r="A2022" s="435" t="s">
        <v>8051</v>
      </c>
      <c r="B2022" s="435" t="s">
        <v>8052</v>
      </c>
      <c r="C2022" s="435" t="s">
        <v>5386</v>
      </c>
      <c r="D2022" s="435" t="s">
        <v>4076</v>
      </c>
      <c r="E2022" s="435" t="s">
        <v>4077</v>
      </c>
      <c r="F2022" s="435" t="s">
        <v>4078</v>
      </c>
    </row>
    <row r="2023" spans="1:6" ht="13.5">
      <c r="A2023" s="435" t="s">
        <v>8053</v>
      </c>
      <c r="B2023" s="435" t="s">
        <v>8054</v>
      </c>
      <c r="C2023" s="435" t="s">
        <v>5386</v>
      </c>
      <c r="D2023" s="435" t="s">
        <v>4161</v>
      </c>
      <c r="E2023" s="435" t="s">
        <v>4077</v>
      </c>
      <c r="F2023" s="435" t="s">
        <v>4078</v>
      </c>
    </row>
    <row r="2024" spans="1:6" ht="13.5">
      <c r="A2024" s="435" t="s">
        <v>8055</v>
      </c>
      <c r="B2024" s="435" t="s">
        <v>8056</v>
      </c>
      <c r="C2024" s="435" t="s">
        <v>5386</v>
      </c>
      <c r="D2024" s="435" t="s">
        <v>4076</v>
      </c>
      <c r="E2024" s="435" t="s">
        <v>4077</v>
      </c>
      <c r="F2024" s="435" t="s">
        <v>4078</v>
      </c>
    </row>
    <row r="2025" spans="1:6" ht="13.5">
      <c r="A2025" s="435" t="s">
        <v>8057</v>
      </c>
      <c r="B2025" s="435" t="s">
        <v>8058</v>
      </c>
      <c r="C2025" s="435" t="s">
        <v>5386</v>
      </c>
      <c r="D2025" s="435" t="s">
        <v>4076</v>
      </c>
      <c r="E2025" s="435" t="s">
        <v>4077</v>
      </c>
      <c r="F2025" s="435" t="s">
        <v>4078</v>
      </c>
    </row>
    <row r="2026" spans="1:6" ht="13.5">
      <c r="A2026" s="435" t="s">
        <v>8059</v>
      </c>
      <c r="B2026" s="435" t="s">
        <v>8060</v>
      </c>
      <c r="C2026" s="435" t="s">
        <v>5386</v>
      </c>
      <c r="D2026" s="435" t="s">
        <v>4076</v>
      </c>
      <c r="E2026" s="435" t="s">
        <v>4077</v>
      </c>
      <c r="F2026" s="435" t="s">
        <v>4078</v>
      </c>
    </row>
    <row r="2027" spans="1:6" ht="13.5">
      <c r="A2027" s="435" t="s">
        <v>8061</v>
      </c>
      <c r="B2027" s="435" t="s">
        <v>8062</v>
      </c>
      <c r="C2027" s="435" t="s">
        <v>5386</v>
      </c>
      <c r="D2027" s="435" t="s">
        <v>4076</v>
      </c>
      <c r="E2027" s="435" t="s">
        <v>4077</v>
      </c>
      <c r="F2027" s="435" t="s">
        <v>4078</v>
      </c>
    </row>
    <row r="2028" spans="1:6" ht="13.5">
      <c r="A2028" s="435" t="s">
        <v>8063</v>
      </c>
      <c r="B2028" s="435" t="s">
        <v>8064</v>
      </c>
      <c r="C2028" s="435" t="s">
        <v>5386</v>
      </c>
      <c r="D2028" s="435" t="s">
        <v>4076</v>
      </c>
      <c r="E2028" s="435" t="s">
        <v>4077</v>
      </c>
      <c r="F2028" s="435" t="s">
        <v>4078</v>
      </c>
    </row>
    <row r="2029" spans="1:6" ht="13.5">
      <c r="A2029" s="435" t="s">
        <v>8065</v>
      </c>
      <c r="B2029" s="435" t="s">
        <v>8066</v>
      </c>
      <c r="C2029" s="435" t="s">
        <v>5386</v>
      </c>
      <c r="D2029" s="435" t="s">
        <v>4076</v>
      </c>
      <c r="E2029" s="435" t="s">
        <v>4077</v>
      </c>
      <c r="F2029" s="435" t="s">
        <v>4078</v>
      </c>
    </row>
    <row r="2030" spans="1:6" ht="13.5">
      <c r="A2030" s="435" t="s">
        <v>8067</v>
      </c>
      <c r="B2030" s="435" t="s">
        <v>8068</v>
      </c>
      <c r="C2030" s="435" t="s">
        <v>5386</v>
      </c>
      <c r="D2030" s="435" t="s">
        <v>4076</v>
      </c>
      <c r="E2030" s="435" t="s">
        <v>4077</v>
      </c>
      <c r="F2030" s="435" t="s">
        <v>4078</v>
      </c>
    </row>
    <row r="2031" spans="1:6" ht="13.5">
      <c r="A2031" s="435" t="s">
        <v>8069</v>
      </c>
      <c r="B2031" s="435" t="s">
        <v>8070</v>
      </c>
      <c r="C2031" s="435" t="s">
        <v>5386</v>
      </c>
      <c r="D2031" s="435" t="s">
        <v>4076</v>
      </c>
      <c r="E2031" s="435" t="s">
        <v>4077</v>
      </c>
      <c r="F2031" s="435" t="s">
        <v>4078</v>
      </c>
    </row>
    <row r="2032" spans="1:6" ht="13.5">
      <c r="A2032" s="435" t="s">
        <v>8071</v>
      </c>
      <c r="B2032" s="435" t="s">
        <v>8072</v>
      </c>
      <c r="C2032" s="435" t="s">
        <v>5386</v>
      </c>
      <c r="D2032" s="435" t="s">
        <v>4076</v>
      </c>
      <c r="E2032" s="435" t="s">
        <v>4077</v>
      </c>
      <c r="F2032" s="435" t="s">
        <v>4078</v>
      </c>
    </row>
    <row r="2033" spans="1:6" ht="13.5">
      <c r="A2033" s="435" t="s">
        <v>8073</v>
      </c>
      <c r="B2033" s="435" t="s">
        <v>8074</v>
      </c>
      <c r="C2033" s="435" t="s">
        <v>5386</v>
      </c>
      <c r="D2033" s="435" t="s">
        <v>4076</v>
      </c>
      <c r="E2033" s="435" t="s">
        <v>4077</v>
      </c>
      <c r="F2033" s="435" t="s">
        <v>4078</v>
      </c>
    </row>
    <row r="2034" spans="1:6" ht="13.5">
      <c r="A2034" s="435" t="s">
        <v>8075</v>
      </c>
      <c r="B2034" s="435" t="s">
        <v>8076</v>
      </c>
      <c r="C2034" s="435" t="s">
        <v>5386</v>
      </c>
      <c r="D2034" s="435" t="s">
        <v>4076</v>
      </c>
      <c r="E2034" s="435" t="s">
        <v>4077</v>
      </c>
      <c r="F2034" s="435" t="s">
        <v>4078</v>
      </c>
    </row>
    <row r="2035" spans="1:6" ht="13.5">
      <c r="A2035" s="435" t="s">
        <v>8077</v>
      </c>
      <c r="B2035" s="435" t="s">
        <v>8078</v>
      </c>
      <c r="C2035" s="435" t="s">
        <v>5386</v>
      </c>
      <c r="D2035" s="435" t="s">
        <v>4076</v>
      </c>
      <c r="E2035" s="435" t="s">
        <v>4077</v>
      </c>
      <c r="F2035" s="435" t="s">
        <v>4078</v>
      </c>
    </row>
    <row r="2036" spans="1:6" ht="13.5">
      <c r="A2036" s="435" t="s">
        <v>8079</v>
      </c>
      <c r="B2036" s="435" t="s">
        <v>8080</v>
      </c>
      <c r="C2036" s="435" t="s">
        <v>5386</v>
      </c>
      <c r="D2036" s="435" t="s">
        <v>4076</v>
      </c>
      <c r="E2036" s="435" t="s">
        <v>4077</v>
      </c>
      <c r="F2036" s="435" t="s">
        <v>4078</v>
      </c>
    </row>
    <row r="2037" spans="1:6" ht="13.5">
      <c r="A2037" s="435" t="s">
        <v>8081</v>
      </c>
      <c r="B2037" s="435" t="s">
        <v>8082</v>
      </c>
      <c r="C2037" s="435" t="s">
        <v>5386</v>
      </c>
      <c r="D2037" s="435" t="s">
        <v>4076</v>
      </c>
      <c r="E2037" s="435" t="s">
        <v>4077</v>
      </c>
      <c r="F2037" s="435" t="s">
        <v>4078</v>
      </c>
    </row>
    <row r="2038" spans="1:6" ht="13.5">
      <c r="A2038" s="435" t="s">
        <v>8083</v>
      </c>
      <c r="B2038" s="435" t="s">
        <v>8084</v>
      </c>
      <c r="C2038" s="435" t="s">
        <v>5386</v>
      </c>
      <c r="D2038" s="435" t="s">
        <v>4076</v>
      </c>
      <c r="E2038" s="435" t="s">
        <v>4077</v>
      </c>
      <c r="F2038" s="435" t="s">
        <v>4078</v>
      </c>
    </row>
    <row r="2039" spans="1:6" ht="13.5">
      <c r="A2039" s="435" t="s">
        <v>8085</v>
      </c>
      <c r="B2039" s="435" t="s">
        <v>8086</v>
      </c>
      <c r="C2039" s="435" t="s">
        <v>5386</v>
      </c>
      <c r="D2039" s="435" t="s">
        <v>4076</v>
      </c>
      <c r="E2039" s="435" t="s">
        <v>4077</v>
      </c>
      <c r="F2039" s="435" t="s">
        <v>4078</v>
      </c>
    </row>
    <row r="2040" spans="1:6" ht="13.5">
      <c r="A2040" s="435" t="s">
        <v>8087</v>
      </c>
      <c r="B2040" s="435" t="s">
        <v>8088</v>
      </c>
      <c r="C2040" s="435" t="s">
        <v>5386</v>
      </c>
      <c r="D2040" s="435" t="s">
        <v>4076</v>
      </c>
      <c r="E2040" s="435" t="s">
        <v>4077</v>
      </c>
      <c r="F2040" s="435" t="s">
        <v>4078</v>
      </c>
    </row>
    <row r="2041" spans="1:6" ht="13.5">
      <c r="A2041" s="435" t="s">
        <v>8089</v>
      </c>
      <c r="B2041" s="435" t="s">
        <v>8090</v>
      </c>
      <c r="C2041" s="435" t="s">
        <v>5386</v>
      </c>
      <c r="D2041" s="435" t="s">
        <v>4076</v>
      </c>
      <c r="E2041" s="435" t="s">
        <v>4077</v>
      </c>
      <c r="F2041" s="435" t="s">
        <v>4078</v>
      </c>
    </row>
    <row r="2042" spans="1:6" ht="13.5">
      <c r="A2042" s="435" t="s">
        <v>8091</v>
      </c>
      <c r="B2042" s="435" t="s">
        <v>8092</v>
      </c>
      <c r="C2042" s="435" t="s">
        <v>5386</v>
      </c>
      <c r="D2042" s="435" t="s">
        <v>4161</v>
      </c>
      <c r="E2042" s="435" t="s">
        <v>4077</v>
      </c>
      <c r="F2042" s="435" t="s">
        <v>4078</v>
      </c>
    </row>
    <row r="2043" spans="1:6" ht="13.5">
      <c r="A2043" s="435" t="s">
        <v>8093</v>
      </c>
      <c r="B2043" s="435" t="s">
        <v>8094</v>
      </c>
      <c r="C2043" s="435" t="s">
        <v>5386</v>
      </c>
      <c r="D2043" s="435" t="s">
        <v>4076</v>
      </c>
      <c r="E2043" s="435" t="s">
        <v>4077</v>
      </c>
      <c r="F2043" s="435" t="s">
        <v>4078</v>
      </c>
    </row>
    <row r="2044" spans="1:6" ht="13.5">
      <c r="A2044" s="435" t="s">
        <v>8095</v>
      </c>
      <c r="B2044" s="435" t="s">
        <v>8096</v>
      </c>
      <c r="C2044" s="435" t="s">
        <v>5386</v>
      </c>
      <c r="D2044" s="435" t="s">
        <v>4076</v>
      </c>
      <c r="E2044" s="435" t="s">
        <v>4077</v>
      </c>
      <c r="F2044" s="435" t="s">
        <v>4078</v>
      </c>
    </row>
    <row r="2045" spans="1:6" ht="13.5">
      <c r="A2045" s="435" t="s">
        <v>8097</v>
      </c>
      <c r="B2045" s="435" t="s">
        <v>8098</v>
      </c>
      <c r="C2045" s="435" t="s">
        <v>5386</v>
      </c>
      <c r="D2045" s="435" t="s">
        <v>4076</v>
      </c>
      <c r="E2045" s="435" t="s">
        <v>4077</v>
      </c>
      <c r="F2045" s="435" t="s">
        <v>4078</v>
      </c>
    </row>
    <row r="2046" spans="1:6" ht="13.5">
      <c r="A2046" s="435" t="s">
        <v>8099</v>
      </c>
      <c r="B2046" s="435" t="s">
        <v>8100</v>
      </c>
      <c r="C2046" s="435" t="s">
        <v>5386</v>
      </c>
      <c r="D2046" s="435" t="s">
        <v>4076</v>
      </c>
      <c r="E2046" s="435" t="s">
        <v>4077</v>
      </c>
      <c r="F2046" s="435" t="s">
        <v>4078</v>
      </c>
    </row>
    <row r="2047" spans="1:6" ht="13.5">
      <c r="A2047" s="435" t="s">
        <v>8101</v>
      </c>
      <c r="B2047" s="435" t="s">
        <v>8102</v>
      </c>
      <c r="C2047" s="435" t="s">
        <v>5386</v>
      </c>
      <c r="D2047" s="435" t="s">
        <v>4076</v>
      </c>
      <c r="E2047" s="435" t="s">
        <v>4077</v>
      </c>
      <c r="F2047" s="435" t="s">
        <v>4078</v>
      </c>
    </row>
    <row r="2048" spans="1:6" ht="13.5">
      <c r="A2048" s="435" t="s">
        <v>8103</v>
      </c>
      <c r="B2048" s="435" t="s">
        <v>8104</v>
      </c>
      <c r="C2048" s="435" t="s">
        <v>5386</v>
      </c>
      <c r="D2048" s="435" t="s">
        <v>4076</v>
      </c>
      <c r="E2048" s="435" t="s">
        <v>4077</v>
      </c>
      <c r="F2048" s="435" t="s">
        <v>4078</v>
      </c>
    </row>
    <row r="2049" spans="1:6" ht="13.5">
      <c r="A2049" s="435" t="s">
        <v>8105</v>
      </c>
      <c r="B2049" s="435" t="s">
        <v>8106</v>
      </c>
      <c r="C2049" s="435" t="s">
        <v>5386</v>
      </c>
      <c r="D2049" s="435" t="s">
        <v>4076</v>
      </c>
      <c r="E2049" s="435" t="s">
        <v>4077</v>
      </c>
      <c r="F2049" s="435" t="s">
        <v>4078</v>
      </c>
    </row>
    <row r="2050" spans="1:6" ht="13.5">
      <c r="A2050" s="435" t="s">
        <v>8107</v>
      </c>
      <c r="B2050" s="435" t="s">
        <v>8108</v>
      </c>
      <c r="C2050" s="435" t="s">
        <v>5386</v>
      </c>
      <c r="D2050" s="435" t="s">
        <v>4076</v>
      </c>
      <c r="E2050" s="435" t="s">
        <v>4077</v>
      </c>
      <c r="F2050" s="435" t="s">
        <v>4078</v>
      </c>
    </row>
    <row r="2051" spans="1:6" ht="13.5">
      <c r="A2051" s="435" t="s">
        <v>8109</v>
      </c>
      <c r="B2051" s="435" t="s">
        <v>8110</v>
      </c>
      <c r="C2051" s="435" t="s">
        <v>5386</v>
      </c>
      <c r="D2051" s="435" t="s">
        <v>4076</v>
      </c>
      <c r="E2051" s="435" t="s">
        <v>4077</v>
      </c>
      <c r="F2051" s="435" t="s">
        <v>4078</v>
      </c>
    </row>
    <row r="2052" spans="1:6" ht="13.5">
      <c r="A2052" s="435" t="s">
        <v>8111</v>
      </c>
      <c r="B2052" s="435" t="s">
        <v>8112</v>
      </c>
      <c r="C2052" s="435" t="s">
        <v>5386</v>
      </c>
      <c r="D2052" s="435" t="s">
        <v>4161</v>
      </c>
      <c r="E2052" s="435" t="s">
        <v>4077</v>
      </c>
      <c r="F2052" s="435" t="s">
        <v>4078</v>
      </c>
    </row>
    <row r="2053" spans="1:6" ht="13.5">
      <c r="A2053" s="435" t="s">
        <v>8113</v>
      </c>
      <c r="B2053" s="435" t="s">
        <v>8114</v>
      </c>
      <c r="C2053" s="435" t="s">
        <v>5386</v>
      </c>
      <c r="D2053" s="435" t="s">
        <v>4076</v>
      </c>
      <c r="E2053" s="435" t="s">
        <v>4077</v>
      </c>
      <c r="F2053" s="435" t="s">
        <v>4078</v>
      </c>
    </row>
    <row r="2054" spans="1:6" ht="13.5">
      <c r="A2054" s="435" t="s">
        <v>8115</v>
      </c>
      <c r="B2054" s="435" t="s">
        <v>8116</v>
      </c>
      <c r="C2054" s="435" t="s">
        <v>5386</v>
      </c>
      <c r="D2054" s="435" t="s">
        <v>4076</v>
      </c>
      <c r="E2054" s="435" t="s">
        <v>4077</v>
      </c>
      <c r="F2054" s="435" t="s">
        <v>4078</v>
      </c>
    </row>
    <row r="2055" spans="1:6" ht="13.5">
      <c r="A2055" s="435" t="s">
        <v>8117</v>
      </c>
      <c r="B2055" s="435" t="s">
        <v>8118</v>
      </c>
      <c r="C2055" s="435" t="s">
        <v>5386</v>
      </c>
      <c r="D2055" s="435" t="s">
        <v>4076</v>
      </c>
      <c r="E2055" s="435" t="s">
        <v>4077</v>
      </c>
      <c r="F2055" s="435" t="s">
        <v>4078</v>
      </c>
    </row>
    <row r="2056" spans="1:6" ht="13.5">
      <c r="A2056" s="435" t="s">
        <v>8119</v>
      </c>
      <c r="B2056" s="435" t="s">
        <v>8120</v>
      </c>
      <c r="C2056" s="435" t="s">
        <v>5386</v>
      </c>
      <c r="D2056" s="435" t="s">
        <v>4076</v>
      </c>
      <c r="E2056" s="435" t="s">
        <v>4077</v>
      </c>
      <c r="F2056" s="435" t="s">
        <v>4078</v>
      </c>
    </row>
    <row r="2057" spans="1:6" ht="13.5">
      <c r="A2057" s="435" t="s">
        <v>8121</v>
      </c>
      <c r="B2057" s="435" t="s">
        <v>8122</v>
      </c>
      <c r="C2057" s="435" t="s">
        <v>5386</v>
      </c>
      <c r="D2057" s="435" t="s">
        <v>4076</v>
      </c>
      <c r="E2057" s="435" t="s">
        <v>4077</v>
      </c>
      <c r="F2057" s="435" t="s">
        <v>4078</v>
      </c>
    </row>
    <row r="2058" spans="1:6" ht="13.5">
      <c r="A2058" s="435" t="s">
        <v>8123</v>
      </c>
      <c r="B2058" s="435" t="s">
        <v>8124</v>
      </c>
      <c r="C2058" s="435" t="s">
        <v>5386</v>
      </c>
      <c r="D2058" s="435" t="s">
        <v>4076</v>
      </c>
      <c r="E2058" s="435" t="s">
        <v>4077</v>
      </c>
      <c r="F2058" s="435" t="s">
        <v>4078</v>
      </c>
    </row>
    <row r="2059" spans="1:6" ht="13.5">
      <c r="A2059" s="435" t="s">
        <v>8125</v>
      </c>
      <c r="B2059" s="435" t="s">
        <v>8126</v>
      </c>
      <c r="C2059" s="435" t="s">
        <v>5386</v>
      </c>
      <c r="D2059" s="435" t="s">
        <v>4076</v>
      </c>
      <c r="E2059" s="435" t="s">
        <v>4077</v>
      </c>
      <c r="F2059" s="435" t="s">
        <v>4078</v>
      </c>
    </row>
    <row r="2060" spans="1:6" ht="13.5">
      <c r="A2060" s="435" t="s">
        <v>8127</v>
      </c>
      <c r="B2060" s="435" t="s">
        <v>8128</v>
      </c>
      <c r="C2060" s="435" t="s">
        <v>5386</v>
      </c>
      <c r="D2060" s="435" t="s">
        <v>4076</v>
      </c>
      <c r="E2060" s="435" t="s">
        <v>4077</v>
      </c>
      <c r="F2060" s="435" t="s">
        <v>4078</v>
      </c>
    </row>
    <row r="2061" spans="1:6" ht="13.5">
      <c r="A2061" s="435" t="s">
        <v>8129</v>
      </c>
      <c r="B2061" s="435" t="s">
        <v>8130</v>
      </c>
      <c r="C2061" s="435" t="s">
        <v>5386</v>
      </c>
      <c r="D2061" s="435" t="s">
        <v>4076</v>
      </c>
      <c r="E2061" s="435" t="s">
        <v>4077</v>
      </c>
      <c r="F2061" s="435" t="s">
        <v>4078</v>
      </c>
    </row>
    <row r="2062" spans="1:6" ht="13.5">
      <c r="A2062" s="435" t="s">
        <v>8131</v>
      </c>
      <c r="B2062" s="435" t="s">
        <v>8132</v>
      </c>
      <c r="C2062" s="435" t="s">
        <v>5386</v>
      </c>
      <c r="D2062" s="435" t="s">
        <v>4076</v>
      </c>
      <c r="E2062" s="435" t="s">
        <v>4077</v>
      </c>
      <c r="F2062" s="435" t="s">
        <v>4078</v>
      </c>
    </row>
    <row r="2063" spans="1:6" ht="13.5">
      <c r="A2063" s="435" t="s">
        <v>8133</v>
      </c>
      <c r="B2063" s="435" t="s">
        <v>8134</v>
      </c>
      <c r="C2063" s="435" t="s">
        <v>5386</v>
      </c>
      <c r="D2063" s="435" t="s">
        <v>4076</v>
      </c>
      <c r="E2063" s="435" t="s">
        <v>4077</v>
      </c>
      <c r="F2063" s="435" t="s">
        <v>4078</v>
      </c>
    </row>
    <row r="2064" spans="1:6" ht="13.5">
      <c r="A2064" s="435" t="s">
        <v>8135</v>
      </c>
      <c r="B2064" s="435" t="s">
        <v>8136</v>
      </c>
      <c r="C2064" s="435" t="s">
        <v>5386</v>
      </c>
      <c r="D2064" s="435" t="s">
        <v>4076</v>
      </c>
      <c r="E2064" s="435" t="s">
        <v>4077</v>
      </c>
      <c r="F2064" s="435" t="s">
        <v>4078</v>
      </c>
    </row>
    <row r="2065" spans="1:6" ht="13.5">
      <c r="A2065" s="435" t="s">
        <v>8137</v>
      </c>
      <c r="B2065" s="435" t="s">
        <v>8138</v>
      </c>
      <c r="C2065" s="435" t="s">
        <v>5386</v>
      </c>
      <c r="D2065" s="435" t="s">
        <v>4076</v>
      </c>
      <c r="E2065" s="435" t="s">
        <v>4077</v>
      </c>
      <c r="F2065" s="435" t="s">
        <v>4078</v>
      </c>
    </row>
    <row r="2066" spans="1:6" ht="13.5">
      <c r="A2066" s="435" t="s">
        <v>8139</v>
      </c>
      <c r="B2066" s="435" t="s">
        <v>8140</v>
      </c>
      <c r="C2066" s="435" t="s">
        <v>5386</v>
      </c>
      <c r="D2066" s="435" t="s">
        <v>4076</v>
      </c>
      <c r="E2066" s="435" t="s">
        <v>4077</v>
      </c>
      <c r="F2066" s="435" t="s">
        <v>4078</v>
      </c>
    </row>
    <row r="2067" spans="1:6" ht="13.5">
      <c r="A2067" s="435" t="s">
        <v>8141</v>
      </c>
      <c r="B2067" s="435" t="s">
        <v>8142</v>
      </c>
      <c r="C2067" s="435" t="s">
        <v>5386</v>
      </c>
      <c r="D2067" s="435" t="s">
        <v>4161</v>
      </c>
      <c r="E2067" s="435" t="s">
        <v>4077</v>
      </c>
      <c r="F2067" s="435" t="s">
        <v>4078</v>
      </c>
    </row>
    <row r="2068" spans="1:6" ht="13.5">
      <c r="A2068" s="435" t="s">
        <v>8143</v>
      </c>
      <c r="B2068" s="435" t="s">
        <v>8144</v>
      </c>
      <c r="C2068" s="435" t="s">
        <v>5386</v>
      </c>
      <c r="D2068" s="435" t="s">
        <v>4076</v>
      </c>
      <c r="E2068" s="435" t="s">
        <v>4077</v>
      </c>
      <c r="F2068" s="435" t="s">
        <v>4078</v>
      </c>
    </row>
    <row r="2069" spans="1:6" ht="13.5">
      <c r="A2069" s="435" t="s">
        <v>8145</v>
      </c>
      <c r="B2069" s="435" t="s">
        <v>8146</v>
      </c>
      <c r="C2069" s="435" t="s">
        <v>5386</v>
      </c>
      <c r="D2069" s="435" t="s">
        <v>4076</v>
      </c>
      <c r="E2069" s="435" t="s">
        <v>4077</v>
      </c>
      <c r="F2069" s="435" t="s">
        <v>4078</v>
      </c>
    </row>
    <row r="2070" spans="1:6" ht="13.5">
      <c r="A2070" s="435" t="s">
        <v>8147</v>
      </c>
      <c r="B2070" s="435" t="s">
        <v>8148</v>
      </c>
      <c r="C2070" s="435" t="s">
        <v>5386</v>
      </c>
      <c r="D2070" s="435" t="s">
        <v>4076</v>
      </c>
      <c r="E2070" s="435" t="s">
        <v>4077</v>
      </c>
      <c r="F2070" s="435" t="s">
        <v>4078</v>
      </c>
    </row>
    <row r="2071" spans="1:6" ht="13.5">
      <c r="A2071" s="435" t="s">
        <v>8149</v>
      </c>
      <c r="B2071" s="435" t="s">
        <v>8150</v>
      </c>
      <c r="C2071" s="435" t="s">
        <v>5386</v>
      </c>
      <c r="D2071" s="435" t="s">
        <v>4076</v>
      </c>
      <c r="E2071" s="435" t="s">
        <v>4077</v>
      </c>
      <c r="F2071" s="435" t="s">
        <v>4078</v>
      </c>
    </row>
    <row r="2072" spans="1:6" ht="13.5">
      <c r="A2072" s="435" t="s">
        <v>8151</v>
      </c>
      <c r="B2072" s="435" t="s">
        <v>8152</v>
      </c>
      <c r="C2072" s="435" t="s">
        <v>5386</v>
      </c>
      <c r="D2072" s="435" t="s">
        <v>4076</v>
      </c>
      <c r="E2072" s="435" t="s">
        <v>4077</v>
      </c>
      <c r="F2072" s="435" t="s">
        <v>4078</v>
      </c>
    </row>
    <row r="2073" spans="1:6" ht="13.5">
      <c r="A2073" s="435" t="s">
        <v>8153</v>
      </c>
      <c r="B2073" s="435" t="s">
        <v>8154</v>
      </c>
      <c r="C2073" s="435" t="s">
        <v>5386</v>
      </c>
      <c r="D2073" s="435" t="s">
        <v>4076</v>
      </c>
      <c r="E2073" s="435" t="s">
        <v>4077</v>
      </c>
      <c r="F2073" s="435" t="s">
        <v>4078</v>
      </c>
    </row>
    <row r="2074" spans="1:6" ht="13.5">
      <c r="A2074" s="435" t="s">
        <v>8155</v>
      </c>
      <c r="B2074" s="435" t="s">
        <v>8156</v>
      </c>
      <c r="C2074" s="435" t="s">
        <v>5386</v>
      </c>
      <c r="D2074" s="435" t="s">
        <v>4076</v>
      </c>
      <c r="E2074" s="435" t="s">
        <v>4077</v>
      </c>
      <c r="F2074" s="435" t="s">
        <v>4078</v>
      </c>
    </row>
    <row r="2075" spans="1:6" ht="13.5">
      <c r="A2075" s="435" t="s">
        <v>8157</v>
      </c>
      <c r="B2075" s="435" t="s">
        <v>8158</v>
      </c>
      <c r="C2075" s="435" t="s">
        <v>5386</v>
      </c>
      <c r="D2075" s="435" t="s">
        <v>4076</v>
      </c>
      <c r="E2075" s="435" t="s">
        <v>4077</v>
      </c>
      <c r="F2075" s="435" t="s">
        <v>4078</v>
      </c>
    </row>
    <row r="2076" spans="1:6" ht="13.5">
      <c r="A2076" s="435" t="s">
        <v>8159</v>
      </c>
      <c r="B2076" s="435" t="s">
        <v>8160</v>
      </c>
      <c r="C2076" s="435" t="s">
        <v>5386</v>
      </c>
      <c r="D2076" s="435" t="s">
        <v>4076</v>
      </c>
      <c r="E2076" s="435" t="s">
        <v>4077</v>
      </c>
      <c r="F2076" s="435" t="s">
        <v>4078</v>
      </c>
    </row>
    <row r="2077" spans="1:6" ht="13.5">
      <c r="A2077" s="435" t="s">
        <v>8161</v>
      </c>
      <c r="B2077" s="435" t="s">
        <v>8162</v>
      </c>
      <c r="C2077" s="435" t="s">
        <v>5386</v>
      </c>
      <c r="D2077" s="435" t="s">
        <v>4076</v>
      </c>
      <c r="E2077" s="435" t="s">
        <v>4077</v>
      </c>
      <c r="F2077" s="435" t="s">
        <v>4078</v>
      </c>
    </row>
    <row r="2078" spans="1:6" ht="13.5">
      <c r="A2078" s="435" t="s">
        <v>8163</v>
      </c>
      <c r="B2078" s="435" t="s">
        <v>8164</v>
      </c>
      <c r="C2078" s="435" t="s">
        <v>5386</v>
      </c>
      <c r="D2078" s="435" t="s">
        <v>4076</v>
      </c>
      <c r="E2078" s="435" t="s">
        <v>4077</v>
      </c>
      <c r="F2078" s="435" t="s">
        <v>4078</v>
      </c>
    </row>
    <row r="2079" spans="1:6" ht="13.5">
      <c r="A2079" s="435" t="s">
        <v>8165</v>
      </c>
      <c r="B2079" s="435" t="s">
        <v>8166</v>
      </c>
      <c r="C2079" s="435" t="s">
        <v>5386</v>
      </c>
      <c r="D2079" s="435" t="s">
        <v>4076</v>
      </c>
      <c r="E2079" s="435" t="s">
        <v>4077</v>
      </c>
      <c r="F2079" s="435" t="s">
        <v>4078</v>
      </c>
    </row>
    <row r="2080" spans="1:6" ht="13.5">
      <c r="A2080" s="435" t="s">
        <v>8167</v>
      </c>
      <c r="B2080" s="435" t="s">
        <v>8168</v>
      </c>
      <c r="C2080" s="435" t="s">
        <v>5386</v>
      </c>
      <c r="D2080" s="435" t="s">
        <v>4076</v>
      </c>
      <c r="E2080" s="435" t="s">
        <v>4077</v>
      </c>
      <c r="F2080" s="435" t="s">
        <v>4078</v>
      </c>
    </row>
    <row r="2081" spans="1:6" ht="13.5">
      <c r="A2081" s="435" t="s">
        <v>8169</v>
      </c>
      <c r="B2081" s="435" t="s">
        <v>8170</v>
      </c>
      <c r="C2081" s="435" t="s">
        <v>5386</v>
      </c>
      <c r="D2081" s="435" t="s">
        <v>4076</v>
      </c>
      <c r="E2081" s="435" t="s">
        <v>4077</v>
      </c>
      <c r="F2081" s="435" t="s">
        <v>4078</v>
      </c>
    </row>
    <row r="2082" spans="1:6" ht="13.5">
      <c r="A2082" s="435" t="s">
        <v>8171</v>
      </c>
      <c r="B2082" s="435" t="s">
        <v>8172</v>
      </c>
      <c r="C2082" s="435" t="s">
        <v>5386</v>
      </c>
      <c r="D2082" s="435" t="s">
        <v>4076</v>
      </c>
      <c r="E2082" s="435" t="s">
        <v>4077</v>
      </c>
      <c r="F2082" s="435" t="s">
        <v>4078</v>
      </c>
    </row>
    <row r="2083" spans="1:6" ht="13.5">
      <c r="A2083" s="435" t="s">
        <v>8173</v>
      </c>
      <c r="B2083" s="435" t="s">
        <v>8174</v>
      </c>
      <c r="C2083" s="435" t="s">
        <v>5386</v>
      </c>
      <c r="D2083" s="435" t="s">
        <v>4076</v>
      </c>
      <c r="E2083" s="435" t="s">
        <v>4077</v>
      </c>
      <c r="F2083" s="435" t="s">
        <v>4078</v>
      </c>
    </row>
    <row r="2084" spans="1:6" ht="13.5">
      <c r="A2084" s="435" t="s">
        <v>8175</v>
      </c>
      <c r="B2084" s="435" t="s">
        <v>8176</v>
      </c>
      <c r="C2084" s="435" t="s">
        <v>5386</v>
      </c>
      <c r="D2084" s="435" t="s">
        <v>4076</v>
      </c>
      <c r="E2084" s="435" t="s">
        <v>4077</v>
      </c>
      <c r="F2084" s="435" t="s">
        <v>4078</v>
      </c>
    </row>
    <row r="2085" spans="1:6" ht="13.5">
      <c r="A2085" s="435" t="s">
        <v>8177</v>
      </c>
      <c r="B2085" s="435" t="s">
        <v>8178</v>
      </c>
      <c r="C2085" s="435" t="s">
        <v>5386</v>
      </c>
      <c r="D2085" s="435" t="s">
        <v>4076</v>
      </c>
      <c r="E2085" s="435" t="s">
        <v>4077</v>
      </c>
      <c r="F2085" s="435" t="s">
        <v>4078</v>
      </c>
    </row>
    <row r="2086" spans="1:6" ht="13.5">
      <c r="A2086" s="435" t="s">
        <v>8179</v>
      </c>
      <c r="B2086" s="435" t="s">
        <v>8180</v>
      </c>
      <c r="C2086" s="435" t="s">
        <v>5386</v>
      </c>
      <c r="D2086" s="435" t="s">
        <v>4161</v>
      </c>
      <c r="E2086" s="435" t="s">
        <v>4077</v>
      </c>
      <c r="F2086" s="435" t="s">
        <v>4078</v>
      </c>
    </row>
    <row r="2087" spans="1:6" ht="13.5">
      <c r="A2087" s="435" t="s">
        <v>8181</v>
      </c>
      <c r="B2087" s="435" t="s">
        <v>8182</v>
      </c>
      <c r="C2087" s="435" t="s">
        <v>5386</v>
      </c>
      <c r="D2087" s="435" t="s">
        <v>4076</v>
      </c>
      <c r="E2087" s="435" t="s">
        <v>4077</v>
      </c>
      <c r="F2087" s="435" t="s">
        <v>4078</v>
      </c>
    </row>
    <row r="2088" spans="1:6" ht="13.5">
      <c r="A2088" s="435" t="s">
        <v>8183</v>
      </c>
      <c r="B2088" s="435" t="s">
        <v>8184</v>
      </c>
      <c r="C2088" s="435" t="s">
        <v>5386</v>
      </c>
      <c r="D2088" s="435" t="s">
        <v>4076</v>
      </c>
      <c r="E2088" s="435" t="s">
        <v>4077</v>
      </c>
      <c r="F2088" s="435" t="s">
        <v>4078</v>
      </c>
    </row>
    <row r="2089" spans="1:6" ht="13.5">
      <c r="A2089" s="435" t="s">
        <v>8185</v>
      </c>
      <c r="B2089" s="435" t="s">
        <v>8186</v>
      </c>
      <c r="C2089" s="435" t="s">
        <v>5386</v>
      </c>
      <c r="D2089" s="435" t="s">
        <v>4076</v>
      </c>
      <c r="E2089" s="435" t="s">
        <v>4077</v>
      </c>
      <c r="F2089" s="435" t="s">
        <v>4078</v>
      </c>
    </row>
    <row r="2090" spans="1:6" ht="13.5">
      <c r="A2090" s="435" t="s">
        <v>8187</v>
      </c>
      <c r="B2090" s="435" t="s">
        <v>8188</v>
      </c>
      <c r="C2090" s="435" t="s">
        <v>5386</v>
      </c>
      <c r="D2090" s="435" t="s">
        <v>4076</v>
      </c>
      <c r="E2090" s="435" t="s">
        <v>4077</v>
      </c>
      <c r="F2090" s="435" t="s">
        <v>4078</v>
      </c>
    </row>
    <row r="2091" spans="1:6" ht="13.5">
      <c r="A2091" s="435" t="s">
        <v>8189</v>
      </c>
      <c r="B2091" s="435" t="s">
        <v>8190</v>
      </c>
      <c r="C2091" s="435" t="s">
        <v>5386</v>
      </c>
      <c r="D2091" s="435" t="s">
        <v>4076</v>
      </c>
      <c r="E2091" s="435" t="s">
        <v>4077</v>
      </c>
      <c r="F2091" s="435" t="s">
        <v>4078</v>
      </c>
    </row>
    <row r="2092" spans="1:6" ht="13.5">
      <c r="A2092" s="435" t="s">
        <v>8191</v>
      </c>
      <c r="B2092" s="435" t="s">
        <v>8192</v>
      </c>
      <c r="C2092" s="435" t="s">
        <v>5386</v>
      </c>
      <c r="D2092" s="435" t="s">
        <v>4076</v>
      </c>
      <c r="E2092" s="435" t="s">
        <v>4077</v>
      </c>
      <c r="F2092" s="435" t="s">
        <v>4078</v>
      </c>
    </row>
    <row r="2093" spans="1:6" ht="13.5">
      <c r="A2093" s="435" t="s">
        <v>8193</v>
      </c>
      <c r="B2093" s="435" t="s">
        <v>8194</v>
      </c>
      <c r="C2093" s="435" t="s">
        <v>5386</v>
      </c>
      <c r="D2093" s="435" t="s">
        <v>4076</v>
      </c>
      <c r="E2093" s="435" t="s">
        <v>4077</v>
      </c>
      <c r="F2093" s="435" t="s">
        <v>4078</v>
      </c>
    </row>
    <row r="2094" spans="1:6" ht="13.5">
      <c r="A2094" s="435" t="s">
        <v>8195</v>
      </c>
      <c r="B2094" s="435" t="s">
        <v>8196</v>
      </c>
      <c r="C2094" s="435" t="s">
        <v>5386</v>
      </c>
      <c r="D2094" s="435" t="s">
        <v>4076</v>
      </c>
      <c r="E2094" s="435" t="s">
        <v>4077</v>
      </c>
      <c r="F2094" s="435" t="s">
        <v>4078</v>
      </c>
    </row>
    <row r="2095" spans="1:6" ht="13.5">
      <c r="A2095" s="435" t="s">
        <v>8197</v>
      </c>
      <c r="B2095" s="435" t="s">
        <v>8198</v>
      </c>
      <c r="C2095" s="435" t="s">
        <v>5386</v>
      </c>
      <c r="D2095" s="435" t="s">
        <v>4076</v>
      </c>
      <c r="E2095" s="435" t="s">
        <v>4077</v>
      </c>
      <c r="F2095" s="435" t="s">
        <v>4078</v>
      </c>
    </row>
    <row r="2096" spans="1:6" ht="13.5">
      <c r="A2096" s="435" t="s">
        <v>8199</v>
      </c>
      <c r="B2096" s="435" t="s">
        <v>8200</v>
      </c>
      <c r="C2096" s="435" t="s">
        <v>5386</v>
      </c>
      <c r="D2096" s="435" t="s">
        <v>4076</v>
      </c>
      <c r="E2096" s="435" t="s">
        <v>4077</v>
      </c>
      <c r="F2096" s="435" t="s">
        <v>4078</v>
      </c>
    </row>
    <row r="2097" spans="1:6" ht="13.5">
      <c r="A2097" s="435" t="s">
        <v>8201</v>
      </c>
      <c r="B2097" s="435" t="s">
        <v>8202</v>
      </c>
      <c r="C2097" s="435" t="s">
        <v>5386</v>
      </c>
      <c r="D2097" s="435" t="s">
        <v>4076</v>
      </c>
      <c r="E2097" s="435" t="s">
        <v>4077</v>
      </c>
      <c r="F2097" s="435" t="s">
        <v>4078</v>
      </c>
    </row>
    <row r="2098" spans="1:6" ht="13.5">
      <c r="A2098" s="435" t="s">
        <v>8203</v>
      </c>
      <c r="B2098" s="435" t="s">
        <v>8204</v>
      </c>
      <c r="C2098" s="435" t="s">
        <v>5386</v>
      </c>
      <c r="D2098" s="435" t="s">
        <v>4076</v>
      </c>
      <c r="E2098" s="435" t="s">
        <v>4077</v>
      </c>
      <c r="F2098" s="435" t="s">
        <v>4078</v>
      </c>
    </row>
    <row r="2099" spans="1:6" ht="13.5">
      <c r="A2099" s="435" t="s">
        <v>8205</v>
      </c>
      <c r="B2099" s="435" t="s">
        <v>8206</v>
      </c>
      <c r="C2099" s="435" t="s">
        <v>5386</v>
      </c>
      <c r="D2099" s="435" t="s">
        <v>4076</v>
      </c>
      <c r="E2099" s="435" t="s">
        <v>4077</v>
      </c>
      <c r="F2099" s="435" t="s">
        <v>4078</v>
      </c>
    </row>
    <row r="2100" spans="1:6" ht="13.5">
      <c r="A2100" s="435" t="s">
        <v>8207</v>
      </c>
      <c r="B2100" s="435" t="s">
        <v>8208</v>
      </c>
      <c r="C2100" s="435" t="s">
        <v>5386</v>
      </c>
      <c r="D2100" s="435" t="s">
        <v>4076</v>
      </c>
      <c r="E2100" s="435" t="s">
        <v>4077</v>
      </c>
      <c r="F2100" s="435" t="s">
        <v>4078</v>
      </c>
    </row>
    <row r="2101" spans="1:6" ht="13.5">
      <c r="A2101" s="435" t="s">
        <v>8209</v>
      </c>
      <c r="B2101" s="435" t="s">
        <v>8210</v>
      </c>
      <c r="C2101" s="435" t="s">
        <v>5386</v>
      </c>
      <c r="D2101" s="435" t="s">
        <v>4161</v>
      </c>
      <c r="E2101" s="435" t="s">
        <v>4077</v>
      </c>
      <c r="F2101" s="435" t="s">
        <v>4078</v>
      </c>
    </row>
    <row r="2102" spans="1:6" ht="13.5">
      <c r="A2102" s="435" t="s">
        <v>8211</v>
      </c>
      <c r="B2102" s="435" t="s">
        <v>8212</v>
      </c>
      <c r="C2102" s="435" t="s">
        <v>5386</v>
      </c>
      <c r="D2102" s="435" t="s">
        <v>4076</v>
      </c>
      <c r="E2102" s="435" t="s">
        <v>4077</v>
      </c>
      <c r="F2102" s="435" t="s">
        <v>4078</v>
      </c>
    </row>
    <row r="2103" spans="1:6" ht="13.5">
      <c r="A2103" s="435" t="s">
        <v>8213</v>
      </c>
      <c r="B2103" s="435" t="s">
        <v>8214</v>
      </c>
      <c r="C2103" s="435" t="s">
        <v>5386</v>
      </c>
      <c r="D2103" s="435" t="s">
        <v>4076</v>
      </c>
      <c r="E2103" s="435" t="s">
        <v>4077</v>
      </c>
      <c r="F2103" s="435" t="s">
        <v>4078</v>
      </c>
    </row>
    <row r="2104" spans="1:6" ht="13.5">
      <c r="A2104" s="435" t="s">
        <v>8215</v>
      </c>
      <c r="B2104" s="435" t="s">
        <v>8216</v>
      </c>
      <c r="C2104" s="435" t="s">
        <v>5386</v>
      </c>
      <c r="D2104" s="435" t="s">
        <v>4076</v>
      </c>
      <c r="E2104" s="435" t="s">
        <v>4077</v>
      </c>
      <c r="F2104" s="435" t="s">
        <v>4078</v>
      </c>
    </row>
    <row r="2105" spans="1:6" ht="13.5">
      <c r="A2105" s="435" t="s">
        <v>8217</v>
      </c>
      <c r="B2105" s="435" t="s">
        <v>8218</v>
      </c>
      <c r="C2105" s="435" t="s">
        <v>5386</v>
      </c>
      <c r="D2105" s="435" t="s">
        <v>4076</v>
      </c>
      <c r="E2105" s="435" t="s">
        <v>4077</v>
      </c>
      <c r="F2105" s="435" t="s">
        <v>4078</v>
      </c>
    </row>
    <row r="2106" spans="1:6" ht="13.5">
      <c r="A2106" s="435" t="s">
        <v>8219</v>
      </c>
      <c r="B2106" s="435" t="s">
        <v>8220</v>
      </c>
      <c r="C2106" s="435" t="s">
        <v>5386</v>
      </c>
      <c r="D2106" s="435" t="s">
        <v>4076</v>
      </c>
      <c r="E2106" s="435" t="s">
        <v>4077</v>
      </c>
      <c r="F2106" s="435" t="s">
        <v>4078</v>
      </c>
    </row>
    <row r="2107" spans="1:6" ht="13.5">
      <c r="A2107" s="435" t="s">
        <v>8221</v>
      </c>
      <c r="B2107" s="435" t="s">
        <v>8222</v>
      </c>
      <c r="C2107" s="435" t="s">
        <v>5386</v>
      </c>
      <c r="D2107" s="435" t="s">
        <v>4076</v>
      </c>
      <c r="E2107" s="435" t="s">
        <v>4077</v>
      </c>
      <c r="F2107" s="435" t="s">
        <v>4078</v>
      </c>
    </row>
    <row r="2108" spans="1:6" ht="13.5">
      <c r="A2108" s="435" t="s">
        <v>8223</v>
      </c>
      <c r="B2108" s="435" t="s">
        <v>8224</v>
      </c>
      <c r="C2108" s="435" t="s">
        <v>5386</v>
      </c>
      <c r="D2108" s="435" t="s">
        <v>4076</v>
      </c>
      <c r="E2108" s="435" t="s">
        <v>4077</v>
      </c>
      <c r="F2108" s="435" t="s">
        <v>4078</v>
      </c>
    </row>
    <row r="2109" spans="1:6" ht="13.5">
      <c r="A2109" s="435" t="s">
        <v>8225</v>
      </c>
      <c r="B2109" s="435" t="s">
        <v>8226</v>
      </c>
      <c r="C2109" s="435" t="s">
        <v>5386</v>
      </c>
      <c r="D2109" s="435" t="s">
        <v>4076</v>
      </c>
      <c r="E2109" s="435" t="s">
        <v>4077</v>
      </c>
      <c r="F2109" s="435" t="s">
        <v>4078</v>
      </c>
    </row>
    <row r="2110" spans="1:6" ht="13.5">
      <c r="A2110" s="435" t="s">
        <v>8227</v>
      </c>
      <c r="B2110" s="435" t="s">
        <v>8228</v>
      </c>
      <c r="C2110" s="435" t="s">
        <v>5386</v>
      </c>
      <c r="D2110" s="435" t="s">
        <v>4076</v>
      </c>
      <c r="E2110" s="435" t="s">
        <v>4077</v>
      </c>
      <c r="F2110" s="435" t="s">
        <v>4078</v>
      </c>
    </row>
    <row r="2111" spans="1:6" ht="13.5">
      <c r="A2111" s="435" t="s">
        <v>8229</v>
      </c>
      <c r="B2111" s="435" t="s">
        <v>8230</v>
      </c>
      <c r="C2111" s="435" t="s">
        <v>5386</v>
      </c>
      <c r="D2111" s="435" t="s">
        <v>4076</v>
      </c>
      <c r="E2111" s="435" t="s">
        <v>4077</v>
      </c>
      <c r="F2111" s="435" t="s">
        <v>4078</v>
      </c>
    </row>
    <row r="2112" spans="1:6" ht="13.5">
      <c r="A2112" s="435" t="s">
        <v>8231</v>
      </c>
      <c r="B2112" s="435" t="s">
        <v>8232</v>
      </c>
      <c r="C2112" s="435" t="s">
        <v>5386</v>
      </c>
      <c r="D2112" s="435" t="s">
        <v>4076</v>
      </c>
      <c r="E2112" s="435" t="s">
        <v>4077</v>
      </c>
      <c r="F2112" s="435" t="s">
        <v>4078</v>
      </c>
    </row>
    <row r="2113" spans="1:6" ht="13.5">
      <c r="A2113" s="435" t="s">
        <v>8233</v>
      </c>
      <c r="B2113" s="435" t="s">
        <v>8234</v>
      </c>
      <c r="C2113" s="435" t="s">
        <v>5386</v>
      </c>
      <c r="D2113" s="435" t="s">
        <v>4076</v>
      </c>
      <c r="E2113" s="435" t="s">
        <v>4077</v>
      </c>
      <c r="F2113" s="435" t="s">
        <v>4078</v>
      </c>
    </row>
    <row r="2114" spans="1:6" ht="13.5">
      <c r="A2114" s="435" t="s">
        <v>8235</v>
      </c>
      <c r="B2114" s="435" t="s">
        <v>8236</v>
      </c>
      <c r="C2114" s="435" t="s">
        <v>5386</v>
      </c>
      <c r="D2114" s="435" t="s">
        <v>4161</v>
      </c>
      <c r="E2114" s="435" t="s">
        <v>4077</v>
      </c>
      <c r="F2114" s="435" t="s">
        <v>4078</v>
      </c>
    </row>
    <row r="2115" spans="1:6" ht="13.5">
      <c r="A2115" s="435" t="s">
        <v>8237</v>
      </c>
      <c r="B2115" s="435" t="s">
        <v>8238</v>
      </c>
      <c r="C2115" s="435" t="s">
        <v>5386</v>
      </c>
      <c r="D2115" s="435" t="s">
        <v>4076</v>
      </c>
      <c r="E2115" s="435" t="s">
        <v>4077</v>
      </c>
      <c r="F2115" s="435" t="s">
        <v>4078</v>
      </c>
    </row>
    <row r="2116" spans="1:6" ht="13.5">
      <c r="A2116" s="435" t="s">
        <v>8239</v>
      </c>
      <c r="B2116" s="435" t="s">
        <v>8240</v>
      </c>
      <c r="C2116" s="435" t="s">
        <v>5386</v>
      </c>
      <c r="D2116" s="435" t="s">
        <v>4076</v>
      </c>
      <c r="E2116" s="435" t="s">
        <v>4077</v>
      </c>
      <c r="F2116" s="435" t="s">
        <v>4078</v>
      </c>
    </row>
    <row r="2117" spans="1:6" ht="13.5">
      <c r="A2117" s="435" t="s">
        <v>8241</v>
      </c>
      <c r="B2117" s="435" t="s">
        <v>8242</v>
      </c>
      <c r="C2117" s="435" t="s">
        <v>5386</v>
      </c>
      <c r="D2117" s="435" t="s">
        <v>4076</v>
      </c>
      <c r="E2117" s="435" t="s">
        <v>4077</v>
      </c>
      <c r="F2117" s="435" t="s">
        <v>4078</v>
      </c>
    </row>
    <row r="2118" spans="1:6" ht="13.5">
      <c r="A2118" s="435" t="s">
        <v>8243</v>
      </c>
      <c r="B2118" s="435" t="s">
        <v>8244</v>
      </c>
      <c r="C2118" s="435" t="s">
        <v>5386</v>
      </c>
      <c r="D2118" s="435" t="s">
        <v>4076</v>
      </c>
      <c r="E2118" s="435" t="s">
        <v>4077</v>
      </c>
      <c r="F2118" s="435" t="s">
        <v>4078</v>
      </c>
    </row>
    <row r="2119" spans="1:6" ht="13.5">
      <c r="A2119" s="435" t="s">
        <v>8245</v>
      </c>
      <c r="B2119" s="435" t="s">
        <v>8246</v>
      </c>
      <c r="C2119" s="435" t="s">
        <v>5386</v>
      </c>
      <c r="D2119" s="435" t="s">
        <v>4076</v>
      </c>
      <c r="E2119" s="435" t="s">
        <v>4077</v>
      </c>
      <c r="F2119" s="435" t="s">
        <v>4078</v>
      </c>
    </row>
    <row r="2120" spans="1:6" ht="13.5">
      <c r="A2120" s="435" t="s">
        <v>8247</v>
      </c>
      <c r="B2120" s="435" t="s">
        <v>8248</v>
      </c>
      <c r="C2120" s="435" t="s">
        <v>5386</v>
      </c>
      <c r="D2120" s="435" t="s">
        <v>4076</v>
      </c>
      <c r="E2120" s="435" t="s">
        <v>4077</v>
      </c>
      <c r="F2120" s="435" t="s">
        <v>4078</v>
      </c>
    </row>
    <row r="2121" spans="1:6" ht="13.5">
      <c r="A2121" s="435" t="s">
        <v>8249</v>
      </c>
      <c r="B2121" s="435" t="s">
        <v>8250</v>
      </c>
      <c r="C2121" s="435" t="s">
        <v>5386</v>
      </c>
      <c r="D2121" s="435" t="s">
        <v>4076</v>
      </c>
      <c r="E2121" s="435" t="s">
        <v>4077</v>
      </c>
      <c r="F2121" s="435" t="s">
        <v>4078</v>
      </c>
    </row>
    <row r="2122" spans="1:6" ht="13.5">
      <c r="A2122" s="435" t="s">
        <v>8251</v>
      </c>
      <c r="B2122" s="435" t="s">
        <v>8252</v>
      </c>
      <c r="C2122" s="435" t="s">
        <v>5386</v>
      </c>
      <c r="D2122" s="435" t="s">
        <v>4076</v>
      </c>
      <c r="E2122" s="435" t="s">
        <v>4077</v>
      </c>
      <c r="F2122" s="435" t="s">
        <v>4078</v>
      </c>
    </row>
    <row r="2123" spans="1:6" ht="13.5">
      <c r="A2123" s="435" t="s">
        <v>8253</v>
      </c>
      <c r="B2123" s="435" t="s">
        <v>8254</v>
      </c>
      <c r="C2123" s="435" t="s">
        <v>5386</v>
      </c>
      <c r="D2123" s="435" t="s">
        <v>4076</v>
      </c>
      <c r="E2123" s="435" t="s">
        <v>4077</v>
      </c>
      <c r="F2123" s="435" t="s">
        <v>4078</v>
      </c>
    </row>
    <row r="2124" spans="1:6" ht="13.5">
      <c r="A2124" s="435" t="s">
        <v>8255</v>
      </c>
      <c r="B2124" s="435" t="s">
        <v>8256</v>
      </c>
      <c r="C2124" s="435" t="s">
        <v>5386</v>
      </c>
      <c r="D2124" s="435" t="s">
        <v>4076</v>
      </c>
      <c r="E2124" s="435" t="s">
        <v>4077</v>
      </c>
      <c r="F2124" s="435" t="s">
        <v>4078</v>
      </c>
    </row>
    <row r="2125" spans="1:6" ht="13.5">
      <c r="A2125" s="435" t="s">
        <v>8257</v>
      </c>
      <c r="B2125" s="435" t="s">
        <v>8258</v>
      </c>
      <c r="C2125" s="435" t="s">
        <v>5386</v>
      </c>
      <c r="D2125" s="435" t="s">
        <v>4161</v>
      </c>
      <c r="E2125" s="435" t="s">
        <v>4077</v>
      </c>
      <c r="F2125" s="435" t="s">
        <v>4078</v>
      </c>
    </row>
    <row r="2126" spans="1:6" ht="13.5">
      <c r="A2126" s="435" t="s">
        <v>8259</v>
      </c>
      <c r="B2126" s="435" t="s">
        <v>8260</v>
      </c>
      <c r="C2126" s="435" t="s">
        <v>5386</v>
      </c>
      <c r="D2126" s="435" t="s">
        <v>4076</v>
      </c>
      <c r="E2126" s="435" t="s">
        <v>4077</v>
      </c>
      <c r="F2126" s="435" t="s">
        <v>4078</v>
      </c>
    </row>
    <row r="2127" spans="1:6" ht="13.5">
      <c r="A2127" s="435" t="s">
        <v>8261</v>
      </c>
      <c r="B2127" s="435" t="s">
        <v>8262</v>
      </c>
      <c r="C2127" s="435" t="s">
        <v>5386</v>
      </c>
      <c r="D2127" s="435" t="s">
        <v>4076</v>
      </c>
      <c r="E2127" s="435" t="s">
        <v>4077</v>
      </c>
      <c r="F2127" s="435" t="s">
        <v>4078</v>
      </c>
    </row>
    <row r="2128" spans="1:6" ht="13.5">
      <c r="A2128" s="435" t="s">
        <v>8263</v>
      </c>
      <c r="B2128" s="435" t="s">
        <v>8264</v>
      </c>
      <c r="C2128" s="435" t="s">
        <v>5386</v>
      </c>
      <c r="D2128" s="435" t="s">
        <v>4076</v>
      </c>
      <c r="E2128" s="435" t="s">
        <v>4077</v>
      </c>
      <c r="F2128" s="435" t="s">
        <v>4078</v>
      </c>
    </row>
    <row r="2129" spans="1:6" ht="13.5">
      <c r="A2129" s="435" t="s">
        <v>8265</v>
      </c>
      <c r="B2129" s="435" t="s">
        <v>8266</v>
      </c>
      <c r="C2129" s="435" t="s">
        <v>5386</v>
      </c>
      <c r="D2129" s="435" t="s">
        <v>4076</v>
      </c>
      <c r="E2129" s="435" t="s">
        <v>4077</v>
      </c>
      <c r="F2129" s="435" t="s">
        <v>4078</v>
      </c>
    </row>
    <row r="2130" spans="1:6" ht="13.5">
      <c r="A2130" s="435" t="s">
        <v>8267</v>
      </c>
      <c r="B2130" s="435" t="s">
        <v>8268</v>
      </c>
      <c r="C2130" s="435" t="s">
        <v>5386</v>
      </c>
      <c r="D2130" s="435" t="s">
        <v>4076</v>
      </c>
      <c r="E2130" s="435" t="s">
        <v>4077</v>
      </c>
      <c r="F2130" s="435" t="s">
        <v>4078</v>
      </c>
    </row>
    <row r="2131" spans="1:6" ht="13.5">
      <c r="A2131" s="435" t="s">
        <v>8269</v>
      </c>
      <c r="B2131" s="435" t="s">
        <v>8270</v>
      </c>
      <c r="C2131" s="435" t="s">
        <v>5386</v>
      </c>
      <c r="D2131" s="435" t="s">
        <v>4161</v>
      </c>
      <c r="E2131" s="435" t="s">
        <v>4077</v>
      </c>
      <c r="F2131" s="435" t="s">
        <v>4078</v>
      </c>
    </row>
    <row r="2132" spans="1:6" ht="13.5">
      <c r="A2132" s="435" t="s">
        <v>8271</v>
      </c>
      <c r="B2132" s="435" t="s">
        <v>8272</v>
      </c>
      <c r="C2132" s="435" t="s">
        <v>5386</v>
      </c>
      <c r="D2132" s="435" t="s">
        <v>4076</v>
      </c>
      <c r="E2132" s="435" t="s">
        <v>4077</v>
      </c>
      <c r="F2132" s="435" t="s">
        <v>4078</v>
      </c>
    </row>
    <row r="2133" spans="1:6" ht="13.5">
      <c r="A2133" s="435" t="s">
        <v>8273</v>
      </c>
      <c r="B2133" s="435" t="s">
        <v>8274</v>
      </c>
      <c r="C2133" s="435" t="s">
        <v>5386</v>
      </c>
      <c r="D2133" s="435" t="s">
        <v>4076</v>
      </c>
      <c r="E2133" s="435" t="s">
        <v>4077</v>
      </c>
      <c r="F2133" s="435" t="s">
        <v>4078</v>
      </c>
    </row>
    <row r="2134" spans="1:6" ht="13.5">
      <c r="A2134" s="435" t="s">
        <v>8275</v>
      </c>
      <c r="B2134" s="435" t="s">
        <v>8276</v>
      </c>
      <c r="C2134" s="435" t="s">
        <v>5386</v>
      </c>
      <c r="D2134" s="435" t="s">
        <v>4076</v>
      </c>
      <c r="E2134" s="435" t="s">
        <v>4077</v>
      </c>
      <c r="F2134" s="435" t="s">
        <v>4078</v>
      </c>
    </row>
    <row r="2135" spans="1:6" ht="13.5">
      <c r="A2135" s="435" t="s">
        <v>8277</v>
      </c>
      <c r="B2135" s="435" t="s">
        <v>8278</v>
      </c>
      <c r="C2135" s="435" t="s">
        <v>5386</v>
      </c>
      <c r="D2135" s="435" t="s">
        <v>4076</v>
      </c>
      <c r="E2135" s="435" t="s">
        <v>4077</v>
      </c>
      <c r="F2135" s="435" t="s">
        <v>4078</v>
      </c>
    </row>
    <row r="2136" spans="1:6" ht="13.5">
      <c r="A2136" s="435" t="s">
        <v>8279</v>
      </c>
      <c r="B2136" s="435" t="s">
        <v>8280</v>
      </c>
      <c r="C2136" s="435" t="s">
        <v>5386</v>
      </c>
      <c r="D2136" s="435" t="s">
        <v>4076</v>
      </c>
      <c r="E2136" s="435" t="s">
        <v>4077</v>
      </c>
      <c r="F2136" s="435" t="s">
        <v>4078</v>
      </c>
    </row>
    <row r="2137" spans="1:6" ht="13.5">
      <c r="A2137" s="435" t="s">
        <v>8281</v>
      </c>
      <c r="B2137" s="435" t="s">
        <v>8282</v>
      </c>
      <c r="C2137" s="435" t="s">
        <v>5386</v>
      </c>
      <c r="D2137" s="435" t="s">
        <v>4076</v>
      </c>
      <c r="E2137" s="435" t="s">
        <v>4077</v>
      </c>
      <c r="F2137" s="435" t="s">
        <v>4078</v>
      </c>
    </row>
    <row r="2138" spans="1:6" ht="13.5">
      <c r="A2138" s="435" t="s">
        <v>8283</v>
      </c>
      <c r="B2138" s="435" t="s">
        <v>8284</v>
      </c>
      <c r="C2138" s="435" t="s">
        <v>5386</v>
      </c>
      <c r="D2138" s="435" t="s">
        <v>4076</v>
      </c>
      <c r="E2138" s="435" t="s">
        <v>4077</v>
      </c>
      <c r="F2138" s="435" t="s">
        <v>4078</v>
      </c>
    </row>
    <row r="2139" spans="1:6" ht="13.5">
      <c r="A2139" s="435" t="s">
        <v>8285</v>
      </c>
      <c r="B2139" s="435" t="s">
        <v>8286</v>
      </c>
      <c r="C2139" s="435" t="s">
        <v>5386</v>
      </c>
      <c r="D2139" s="435" t="s">
        <v>4076</v>
      </c>
      <c r="E2139" s="435" t="s">
        <v>4077</v>
      </c>
      <c r="F2139" s="435" t="s">
        <v>4078</v>
      </c>
    </row>
    <row r="2140" spans="1:6" ht="13.5">
      <c r="A2140" s="435" t="s">
        <v>8287</v>
      </c>
      <c r="B2140" s="435" t="s">
        <v>8288</v>
      </c>
      <c r="C2140" s="435" t="s">
        <v>5386</v>
      </c>
      <c r="D2140" s="435" t="s">
        <v>4076</v>
      </c>
      <c r="E2140" s="435" t="s">
        <v>4077</v>
      </c>
      <c r="F2140" s="435" t="s">
        <v>4078</v>
      </c>
    </row>
    <row r="2141" spans="1:6" ht="13.5">
      <c r="A2141" s="435" t="s">
        <v>8289</v>
      </c>
      <c r="B2141" s="435" t="s">
        <v>8290</v>
      </c>
      <c r="C2141" s="435" t="s">
        <v>5386</v>
      </c>
      <c r="D2141" s="435" t="s">
        <v>4076</v>
      </c>
      <c r="E2141" s="435" t="s">
        <v>4077</v>
      </c>
      <c r="F2141" s="435" t="s">
        <v>4078</v>
      </c>
    </row>
    <row r="2142" spans="1:6" ht="13.5">
      <c r="A2142" s="435" t="s">
        <v>8291</v>
      </c>
      <c r="B2142" s="435" t="s">
        <v>8292</v>
      </c>
      <c r="C2142" s="435" t="s">
        <v>5386</v>
      </c>
      <c r="D2142" s="435" t="s">
        <v>4076</v>
      </c>
      <c r="E2142" s="435" t="s">
        <v>4077</v>
      </c>
      <c r="F2142" s="435" t="s">
        <v>4078</v>
      </c>
    </row>
    <row r="2143" spans="1:6" ht="13.5">
      <c r="A2143" s="435" t="s">
        <v>8293</v>
      </c>
      <c r="B2143" s="435" t="s">
        <v>8294</v>
      </c>
      <c r="C2143" s="435" t="s">
        <v>5386</v>
      </c>
      <c r="D2143" s="435" t="s">
        <v>4076</v>
      </c>
      <c r="E2143" s="435" t="s">
        <v>4077</v>
      </c>
      <c r="F2143" s="435" t="s">
        <v>4078</v>
      </c>
    </row>
    <row r="2144" spans="1:6" ht="13.5">
      <c r="A2144" s="435" t="s">
        <v>8295</v>
      </c>
      <c r="B2144" s="435" t="s">
        <v>8296</v>
      </c>
      <c r="C2144" s="435" t="s">
        <v>5386</v>
      </c>
      <c r="D2144" s="435" t="s">
        <v>4076</v>
      </c>
      <c r="E2144" s="435" t="s">
        <v>4077</v>
      </c>
      <c r="F2144" s="435" t="s">
        <v>4078</v>
      </c>
    </row>
    <row r="2145" spans="1:6" ht="13.5">
      <c r="A2145" s="435" t="s">
        <v>8297</v>
      </c>
      <c r="B2145" s="435" t="s">
        <v>8298</v>
      </c>
      <c r="C2145" s="435" t="s">
        <v>5386</v>
      </c>
      <c r="D2145" s="435" t="s">
        <v>4076</v>
      </c>
      <c r="E2145" s="435" t="s">
        <v>4077</v>
      </c>
      <c r="F2145" s="435" t="s">
        <v>4078</v>
      </c>
    </row>
    <row r="2146" spans="1:6" ht="13.5">
      <c r="A2146" s="435" t="s">
        <v>8299</v>
      </c>
      <c r="B2146" s="435" t="s">
        <v>8300</v>
      </c>
      <c r="C2146" s="435" t="s">
        <v>5386</v>
      </c>
      <c r="D2146" s="435" t="s">
        <v>4076</v>
      </c>
      <c r="E2146" s="435" t="s">
        <v>4077</v>
      </c>
      <c r="F2146" s="435" t="s">
        <v>4078</v>
      </c>
    </row>
    <row r="2147" spans="1:6" ht="13.5">
      <c r="A2147" s="435" t="s">
        <v>8301</v>
      </c>
      <c r="B2147" s="435" t="s">
        <v>8302</v>
      </c>
      <c r="C2147" s="435" t="s">
        <v>5386</v>
      </c>
      <c r="D2147" s="435" t="s">
        <v>4076</v>
      </c>
      <c r="E2147" s="435" t="s">
        <v>4077</v>
      </c>
      <c r="F2147" s="435" t="s">
        <v>4078</v>
      </c>
    </row>
    <row r="2148" spans="1:6" ht="13.5">
      <c r="A2148" s="435" t="s">
        <v>8303</v>
      </c>
      <c r="B2148" s="435" t="s">
        <v>8304</v>
      </c>
      <c r="C2148" s="435" t="s">
        <v>5386</v>
      </c>
      <c r="D2148" s="435" t="s">
        <v>4076</v>
      </c>
      <c r="E2148" s="435" t="s">
        <v>4077</v>
      </c>
      <c r="F2148" s="435" t="s">
        <v>4078</v>
      </c>
    </row>
    <row r="2149" spans="1:6" ht="13.5">
      <c r="A2149" s="435" t="s">
        <v>8305</v>
      </c>
      <c r="B2149" s="435" t="s">
        <v>8306</v>
      </c>
      <c r="C2149" s="435" t="s">
        <v>5386</v>
      </c>
      <c r="D2149" s="435" t="s">
        <v>4076</v>
      </c>
      <c r="E2149" s="435" t="s">
        <v>4077</v>
      </c>
      <c r="F2149" s="435" t="s">
        <v>4078</v>
      </c>
    </row>
    <row r="2150" spans="1:6" ht="13.5">
      <c r="A2150" s="435" t="s">
        <v>8307</v>
      </c>
      <c r="B2150" s="435" t="s">
        <v>8308</v>
      </c>
      <c r="C2150" s="435" t="s">
        <v>5386</v>
      </c>
      <c r="D2150" s="435" t="s">
        <v>4076</v>
      </c>
      <c r="E2150" s="435" t="s">
        <v>4077</v>
      </c>
      <c r="F2150" s="435" t="s">
        <v>4078</v>
      </c>
    </row>
    <row r="2151" spans="1:6" ht="13.5">
      <c r="A2151" s="435" t="s">
        <v>8309</v>
      </c>
      <c r="B2151" s="435" t="s">
        <v>8310</v>
      </c>
      <c r="C2151" s="435" t="s">
        <v>5386</v>
      </c>
      <c r="D2151" s="435" t="s">
        <v>4076</v>
      </c>
      <c r="E2151" s="435" t="s">
        <v>4077</v>
      </c>
      <c r="F2151" s="435" t="s">
        <v>4078</v>
      </c>
    </row>
    <row r="2152" spans="1:6" ht="13.5">
      <c r="A2152" s="435" t="s">
        <v>8311</v>
      </c>
      <c r="B2152" s="435" t="s">
        <v>8312</v>
      </c>
      <c r="C2152" s="435" t="s">
        <v>5386</v>
      </c>
      <c r="D2152" s="435" t="s">
        <v>4076</v>
      </c>
      <c r="E2152" s="435" t="s">
        <v>4077</v>
      </c>
      <c r="F2152" s="435" t="s">
        <v>4078</v>
      </c>
    </row>
    <row r="2153" spans="1:6" ht="13.5">
      <c r="A2153" s="435" t="s">
        <v>8313</v>
      </c>
      <c r="B2153" s="435" t="s">
        <v>8314</v>
      </c>
      <c r="C2153" s="435" t="s">
        <v>5386</v>
      </c>
      <c r="D2153" s="435" t="s">
        <v>4076</v>
      </c>
      <c r="E2153" s="435" t="s">
        <v>4077</v>
      </c>
      <c r="F2153" s="435" t="s">
        <v>4078</v>
      </c>
    </row>
    <row r="2154" spans="1:6" ht="13.5">
      <c r="A2154" s="435" t="s">
        <v>8315</v>
      </c>
      <c r="B2154" s="435" t="s">
        <v>8316</v>
      </c>
      <c r="C2154" s="435" t="s">
        <v>5386</v>
      </c>
      <c r="D2154" s="435" t="s">
        <v>4076</v>
      </c>
      <c r="E2154" s="435" t="s">
        <v>4077</v>
      </c>
      <c r="F2154" s="435" t="s">
        <v>4078</v>
      </c>
    </row>
    <row r="2155" spans="1:6" ht="13.5">
      <c r="A2155" s="435" t="s">
        <v>8317</v>
      </c>
      <c r="B2155" s="435" t="s">
        <v>8318</v>
      </c>
      <c r="C2155" s="435" t="s">
        <v>5386</v>
      </c>
      <c r="D2155" s="435" t="s">
        <v>4076</v>
      </c>
      <c r="E2155" s="435" t="s">
        <v>4077</v>
      </c>
      <c r="F2155" s="435" t="s">
        <v>4078</v>
      </c>
    </row>
    <row r="2156" spans="1:6" ht="13.5">
      <c r="A2156" s="435" t="s">
        <v>8319</v>
      </c>
      <c r="B2156" s="435" t="s">
        <v>8320</v>
      </c>
      <c r="C2156" s="435" t="s">
        <v>5386</v>
      </c>
      <c r="D2156" s="435" t="s">
        <v>4076</v>
      </c>
      <c r="E2156" s="435" t="s">
        <v>4077</v>
      </c>
      <c r="F2156" s="435" t="s">
        <v>4078</v>
      </c>
    </row>
    <row r="2157" spans="1:6" ht="13.5">
      <c r="A2157" s="435" t="s">
        <v>8321</v>
      </c>
      <c r="B2157" s="435" t="s">
        <v>8322</v>
      </c>
      <c r="C2157" s="435" t="s">
        <v>5386</v>
      </c>
      <c r="D2157" s="435" t="s">
        <v>4076</v>
      </c>
      <c r="E2157" s="435" t="s">
        <v>4077</v>
      </c>
      <c r="F2157" s="435" t="s">
        <v>4078</v>
      </c>
    </row>
    <row r="2158" spans="1:6" ht="13.5">
      <c r="A2158" s="435" t="s">
        <v>8323</v>
      </c>
      <c r="B2158" s="435" t="s">
        <v>8324</v>
      </c>
      <c r="C2158" s="435" t="s">
        <v>5386</v>
      </c>
      <c r="D2158" s="435" t="s">
        <v>4076</v>
      </c>
      <c r="E2158" s="435" t="s">
        <v>4077</v>
      </c>
      <c r="F2158" s="435" t="s">
        <v>4078</v>
      </c>
    </row>
    <row r="2159" spans="1:6" ht="13.5">
      <c r="A2159" s="435" t="s">
        <v>8325</v>
      </c>
      <c r="B2159" s="435" t="s">
        <v>8326</v>
      </c>
      <c r="C2159" s="435" t="s">
        <v>5386</v>
      </c>
      <c r="D2159" s="435" t="s">
        <v>4076</v>
      </c>
      <c r="E2159" s="435" t="s">
        <v>4077</v>
      </c>
      <c r="F2159" s="435" t="s">
        <v>4078</v>
      </c>
    </row>
    <row r="2160" spans="1:6" ht="13.5">
      <c r="A2160" s="435" t="s">
        <v>8327</v>
      </c>
      <c r="B2160" s="435" t="s">
        <v>8328</v>
      </c>
      <c r="C2160" s="435" t="s">
        <v>5386</v>
      </c>
      <c r="D2160" s="435" t="s">
        <v>4161</v>
      </c>
      <c r="E2160" s="435" t="s">
        <v>4077</v>
      </c>
      <c r="F2160" s="435" t="s">
        <v>4078</v>
      </c>
    </row>
    <row r="2161" spans="1:6" ht="13.5">
      <c r="A2161" s="435" t="s">
        <v>8329</v>
      </c>
      <c r="B2161" s="435" t="s">
        <v>8330</v>
      </c>
      <c r="C2161" s="435" t="s">
        <v>5386</v>
      </c>
      <c r="D2161" s="435" t="s">
        <v>4076</v>
      </c>
      <c r="E2161" s="435" t="s">
        <v>4077</v>
      </c>
      <c r="F2161" s="435" t="s">
        <v>4078</v>
      </c>
    </row>
    <row r="2162" spans="1:6" ht="13.5">
      <c r="A2162" s="435" t="s">
        <v>8331</v>
      </c>
      <c r="B2162" s="435" t="s">
        <v>8332</v>
      </c>
      <c r="C2162" s="435" t="s">
        <v>5386</v>
      </c>
      <c r="D2162" s="435" t="s">
        <v>4076</v>
      </c>
      <c r="E2162" s="435" t="s">
        <v>4077</v>
      </c>
      <c r="F2162" s="435" t="s">
        <v>4078</v>
      </c>
    </row>
    <row r="2163" spans="1:6" ht="13.5">
      <c r="A2163" s="435" t="s">
        <v>8333</v>
      </c>
      <c r="B2163" s="435" t="s">
        <v>8334</v>
      </c>
      <c r="C2163" s="435" t="s">
        <v>5386</v>
      </c>
      <c r="D2163" s="435" t="s">
        <v>4076</v>
      </c>
      <c r="E2163" s="435" t="s">
        <v>4077</v>
      </c>
      <c r="F2163" s="435" t="s">
        <v>4078</v>
      </c>
    </row>
    <row r="2164" spans="1:6" ht="13.5">
      <c r="A2164" s="435" t="s">
        <v>8335</v>
      </c>
      <c r="B2164" s="435" t="s">
        <v>8336</v>
      </c>
      <c r="C2164" s="435" t="s">
        <v>5386</v>
      </c>
      <c r="D2164" s="435" t="s">
        <v>4076</v>
      </c>
      <c r="E2164" s="435" t="s">
        <v>4077</v>
      </c>
      <c r="F2164" s="435" t="s">
        <v>4078</v>
      </c>
    </row>
    <row r="2165" spans="1:6" ht="13.5">
      <c r="A2165" s="435" t="s">
        <v>8337</v>
      </c>
      <c r="B2165" s="435" t="s">
        <v>8338</v>
      </c>
      <c r="C2165" s="435" t="s">
        <v>5386</v>
      </c>
      <c r="D2165" s="435" t="s">
        <v>4076</v>
      </c>
      <c r="E2165" s="435" t="s">
        <v>4077</v>
      </c>
      <c r="F2165" s="435" t="s">
        <v>4078</v>
      </c>
    </row>
    <row r="2166" spans="1:6" ht="13.5">
      <c r="A2166" s="435" t="s">
        <v>8339</v>
      </c>
      <c r="B2166" s="435" t="s">
        <v>8340</v>
      </c>
      <c r="C2166" s="435" t="s">
        <v>5386</v>
      </c>
      <c r="D2166" s="435" t="s">
        <v>4076</v>
      </c>
      <c r="E2166" s="435" t="s">
        <v>4077</v>
      </c>
      <c r="F2166" s="435" t="s">
        <v>4078</v>
      </c>
    </row>
    <row r="2167" spans="1:6" ht="13.5">
      <c r="A2167" s="435" t="s">
        <v>8341</v>
      </c>
      <c r="B2167" s="435" t="s">
        <v>8342</v>
      </c>
      <c r="C2167" s="435" t="s">
        <v>5386</v>
      </c>
      <c r="D2167" s="435" t="s">
        <v>4076</v>
      </c>
      <c r="E2167" s="435" t="s">
        <v>4077</v>
      </c>
      <c r="F2167" s="435" t="s">
        <v>4078</v>
      </c>
    </row>
    <row r="2168" spans="1:6" ht="13.5">
      <c r="A2168" s="435" t="s">
        <v>8343</v>
      </c>
      <c r="B2168" s="435" t="s">
        <v>8344</v>
      </c>
      <c r="C2168" s="435" t="s">
        <v>5386</v>
      </c>
      <c r="D2168" s="435" t="s">
        <v>4161</v>
      </c>
      <c r="E2168" s="435" t="s">
        <v>4077</v>
      </c>
      <c r="F2168" s="435" t="s">
        <v>4078</v>
      </c>
    </row>
    <row r="2169" spans="1:6" ht="13.5">
      <c r="A2169" s="435" t="s">
        <v>8345</v>
      </c>
      <c r="B2169" s="435" t="s">
        <v>8346</v>
      </c>
      <c r="C2169" s="435" t="s">
        <v>5386</v>
      </c>
      <c r="D2169" s="435" t="s">
        <v>4076</v>
      </c>
      <c r="E2169" s="435" t="s">
        <v>4077</v>
      </c>
      <c r="F2169" s="435" t="s">
        <v>4078</v>
      </c>
    </row>
    <row r="2170" spans="1:6" ht="13.5">
      <c r="A2170" s="435" t="s">
        <v>8347</v>
      </c>
      <c r="B2170" s="435" t="s">
        <v>8348</v>
      </c>
      <c r="C2170" s="435" t="s">
        <v>5386</v>
      </c>
      <c r="D2170" s="435" t="s">
        <v>4076</v>
      </c>
      <c r="E2170" s="435" t="s">
        <v>4077</v>
      </c>
      <c r="F2170" s="435" t="s">
        <v>4078</v>
      </c>
    </row>
    <row r="2171" spans="1:6" ht="13.5">
      <c r="A2171" s="435" t="s">
        <v>8349</v>
      </c>
      <c r="B2171" s="435" t="s">
        <v>8350</v>
      </c>
      <c r="C2171" s="435" t="s">
        <v>5386</v>
      </c>
      <c r="D2171" s="435" t="s">
        <v>4076</v>
      </c>
      <c r="E2171" s="435" t="s">
        <v>4077</v>
      </c>
      <c r="F2171" s="435" t="s">
        <v>4078</v>
      </c>
    </row>
    <row r="2172" spans="1:6" ht="13.5">
      <c r="A2172" s="435" t="s">
        <v>8351</v>
      </c>
      <c r="B2172" s="435" t="s">
        <v>8352</v>
      </c>
      <c r="C2172" s="435" t="s">
        <v>5386</v>
      </c>
      <c r="D2172" s="435" t="s">
        <v>4076</v>
      </c>
      <c r="E2172" s="435" t="s">
        <v>4077</v>
      </c>
      <c r="F2172" s="435" t="s">
        <v>4078</v>
      </c>
    </row>
    <row r="2173" spans="1:6" ht="13.5">
      <c r="A2173" s="435" t="s">
        <v>8353</v>
      </c>
      <c r="B2173" s="435" t="s">
        <v>8354</v>
      </c>
      <c r="C2173" s="435" t="s">
        <v>5386</v>
      </c>
      <c r="D2173" s="435" t="s">
        <v>4161</v>
      </c>
      <c r="E2173" s="435" t="s">
        <v>4077</v>
      </c>
      <c r="F2173" s="435" t="s">
        <v>4078</v>
      </c>
    </row>
    <row r="2174" spans="1:6" ht="13.5">
      <c r="A2174" s="435" t="s">
        <v>8355</v>
      </c>
      <c r="B2174" s="435" t="s">
        <v>8356</v>
      </c>
      <c r="C2174" s="435" t="s">
        <v>5386</v>
      </c>
      <c r="D2174" s="435" t="s">
        <v>4076</v>
      </c>
      <c r="E2174" s="435" t="s">
        <v>4077</v>
      </c>
      <c r="F2174" s="435" t="s">
        <v>4078</v>
      </c>
    </row>
    <row r="2175" spans="1:6" ht="13.5">
      <c r="A2175" s="435" t="s">
        <v>8357</v>
      </c>
      <c r="B2175" s="435" t="s">
        <v>8358</v>
      </c>
      <c r="C2175" s="435" t="s">
        <v>5386</v>
      </c>
      <c r="D2175" s="435" t="s">
        <v>4076</v>
      </c>
      <c r="E2175" s="435" t="s">
        <v>4077</v>
      </c>
      <c r="F2175" s="435" t="s">
        <v>4078</v>
      </c>
    </row>
    <row r="2176" spans="1:6" ht="13.5">
      <c r="A2176" s="435" t="s">
        <v>8359</v>
      </c>
      <c r="B2176" s="435" t="s">
        <v>8360</v>
      </c>
      <c r="C2176" s="435" t="s">
        <v>5386</v>
      </c>
      <c r="D2176" s="435" t="s">
        <v>4076</v>
      </c>
      <c r="E2176" s="435" t="s">
        <v>4077</v>
      </c>
      <c r="F2176" s="435" t="s">
        <v>4078</v>
      </c>
    </row>
    <row r="2177" spans="1:6" ht="13.5">
      <c r="A2177" s="435" t="s">
        <v>8361</v>
      </c>
      <c r="B2177" s="435" t="s">
        <v>8362</v>
      </c>
      <c r="C2177" s="435" t="s">
        <v>5386</v>
      </c>
      <c r="D2177" s="435" t="s">
        <v>4076</v>
      </c>
      <c r="E2177" s="435" t="s">
        <v>4077</v>
      </c>
      <c r="F2177" s="435" t="s">
        <v>4078</v>
      </c>
    </row>
    <row r="2178" spans="1:6" ht="13.5">
      <c r="A2178" s="435" t="s">
        <v>8363</v>
      </c>
      <c r="B2178" s="435" t="s">
        <v>8364</v>
      </c>
      <c r="C2178" s="435" t="s">
        <v>5386</v>
      </c>
      <c r="D2178" s="435" t="s">
        <v>4076</v>
      </c>
      <c r="E2178" s="435" t="s">
        <v>4077</v>
      </c>
      <c r="F2178" s="435" t="s">
        <v>4078</v>
      </c>
    </row>
    <row r="2179" spans="1:6" ht="13.5">
      <c r="A2179" s="435" t="s">
        <v>8365</v>
      </c>
      <c r="B2179" s="435" t="s">
        <v>8366</v>
      </c>
      <c r="C2179" s="435" t="s">
        <v>5386</v>
      </c>
      <c r="D2179" s="435" t="s">
        <v>4076</v>
      </c>
      <c r="E2179" s="435" t="s">
        <v>4077</v>
      </c>
      <c r="F2179" s="435" t="s">
        <v>4078</v>
      </c>
    </row>
    <row r="2180" spans="1:6" ht="13.5">
      <c r="A2180" s="435" t="s">
        <v>8367</v>
      </c>
      <c r="B2180" s="435" t="s">
        <v>8368</v>
      </c>
      <c r="C2180" s="435" t="s">
        <v>5386</v>
      </c>
      <c r="D2180" s="435" t="s">
        <v>4076</v>
      </c>
      <c r="E2180" s="435" t="s">
        <v>4077</v>
      </c>
      <c r="F2180" s="435" t="s">
        <v>4078</v>
      </c>
    </row>
    <row r="2181" spans="1:6" ht="13.5">
      <c r="A2181" s="435" t="s">
        <v>8369</v>
      </c>
      <c r="B2181" s="435" t="s">
        <v>8370</v>
      </c>
      <c r="C2181" s="435" t="s">
        <v>5386</v>
      </c>
      <c r="D2181" s="435" t="s">
        <v>4076</v>
      </c>
      <c r="E2181" s="435" t="s">
        <v>4077</v>
      </c>
      <c r="F2181" s="435" t="s">
        <v>4078</v>
      </c>
    </row>
    <row r="2182" spans="1:6" ht="13.5">
      <c r="A2182" s="435" t="s">
        <v>8371</v>
      </c>
      <c r="B2182" s="435" t="s">
        <v>8372</v>
      </c>
      <c r="C2182" s="435" t="s">
        <v>5386</v>
      </c>
      <c r="D2182" s="435" t="s">
        <v>4076</v>
      </c>
      <c r="E2182" s="435" t="s">
        <v>4077</v>
      </c>
      <c r="F2182" s="435" t="s">
        <v>4078</v>
      </c>
    </row>
    <row r="2183" spans="1:6" ht="13.5">
      <c r="A2183" s="435" t="s">
        <v>8373</v>
      </c>
      <c r="B2183" s="435" t="s">
        <v>8374</v>
      </c>
      <c r="C2183" s="435" t="s">
        <v>5386</v>
      </c>
      <c r="D2183" s="435" t="s">
        <v>4076</v>
      </c>
      <c r="E2183" s="435" t="s">
        <v>4077</v>
      </c>
      <c r="F2183" s="435" t="s">
        <v>4078</v>
      </c>
    </row>
    <row r="2184" spans="1:6" ht="13.5">
      <c r="A2184" s="435" t="s">
        <v>8375</v>
      </c>
      <c r="B2184" s="435" t="s">
        <v>8376</v>
      </c>
      <c r="C2184" s="435" t="s">
        <v>5386</v>
      </c>
      <c r="D2184" s="435" t="s">
        <v>4076</v>
      </c>
      <c r="E2184" s="435" t="s">
        <v>4077</v>
      </c>
      <c r="F2184" s="435" t="s">
        <v>4078</v>
      </c>
    </row>
    <row r="2185" spans="1:6" ht="13.5">
      <c r="A2185" s="435" t="s">
        <v>8377</v>
      </c>
      <c r="B2185" s="435" t="s">
        <v>8378</v>
      </c>
      <c r="C2185" s="435" t="s">
        <v>5386</v>
      </c>
      <c r="D2185" s="435" t="s">
        <v>4076</v>
      </c>
      <c r="E2185" s="435" t="s">
        <v>4077</v>
      </c>
      <c r="F2185" s="435" t="s">
        <v>4078</v>
      </c>
    </row>
    <row r="2186" spans="1:6" ht="13.5">
      <c r="A2186" s="435" t="s">
        <v>8379</v>
      </c>
      <c r="B2186" s="435" t="s">
        <v>8380</v>
      </c>
      <c r="C2186" s="435" t="s">
        <v>5386</v>
      </c>
      <c r="D2186" s="435" t="s">
        <v>4076</v>
      </c>
      <c r="E2186" s="435" t="s">
        <v>4077</v>
      </c>
      <c r="F2186" s="435" t="s">
        <v>4078</v>
      </c>
    </row>
    <row r="2187" spans="1:6" ht="13.5">
      <c r="A2187" s="435" t="s">
        <v>8381</v>
      </c>
      <c r="B2187" s="435" t="s">
        <v>8382</v>
      </c>
      <c r="C2187" s="435" t="s">
        <v>5386</v>
      </c>
      <c r="D2187" s="435" t="s">
        <v>4076</v>
      </c>
      <c r="E2187" s="435" t="s">
        <v>4077</v>
      </c>
      <c r="F2187" s="435" t="s">
        <v>4078</v>
      </c>
    </row>
    <row r="2188" spans="1:6" ht="13.5">
      <c r="A2188" s="435" t="s">
        <v>8383</v>
      </c>
      <c r="B2188" s="435" t="s">
        <v>8384</v>
      </c>
      <c r="C2188" s="435" t="s">
        <v>5386</v>
      </c>
      <c r="D2188" s="435" t="s">
        <v>4161</v>
      </c>
      <c r="E2188" s="435" t="s">
        <v>4077</v>
      </c>
      <c r="F2188" s="435" t="s">
        <v>4078</v>
      </c>
    </row>
    <row r="2189" spans="1:6" ht="13.5">
      <c r="A2189" s="435" t="s">
        <v>8385</v>
      </c>
      <c r="B2189" s="435" t="s">
        <v>8386</v>
      </c>
      <c r="C2189" s="435" t="s">
        <v>5386</v>
      </c>
      <c r="D2189" s="435" t="s">
        <v>4076</v>
      </c>
      <c r="E2189" s="435" t="s">
        <v>4077</v>
      </c>
      <c r="F2189" s="435" t="s">
        <v>4078</v>
      </c>
    </row>
    <row r="2190" spans="1:6" ht="13.5">
      <c r="A2190" s="435" t="s">
        <v>8387</v>
      </c>
      <c r="B2190" s="435" t="s">
        <v>8388</v>
      </c>
      <c r="C2190" s="435" t="s">
        <v>5386</v>
      </c>
      <c r="D2190" s="435" t="s">
        <v>4076</v>
      </c>
      <c r="E2190" s="435" t="s">
        <v>4077</v>
      </c>
      <c r="F2190" s="435" t="s">
        <v>4078</v>
      </c>
    </row>
    <row r="2191" spans="1:6" ht="13.5">
      <c r="A2191" s="435" t="s">
        <v>8389</v>
      </c>
      <c r="B2191" s="435" t="s">
        <v>8390</v>
      </c>
      <c r="C2191" s="435" t="s">
        <v>5386</v>
      </c>
      <c r="D2191" s="435" t="s">
        <v>4076</v>
      </c>
      <c r="E2191" s="435" t="s">
        <v>4077</v>
      </c>
      <c r="F2191" s="435" t="s">
        <v>4078</v>
      </c>
    </row>
    <row r="2192" spans="1:6" ht="13.5">
      <c r="A2192" s="435" t="s">
        <v>8391</v>
      </c>
      <c r="B2192" s="435" t="s">
        <v>8392</v>
      </c>
      <c r="C2192" s="435" t="s">
        <v>5386</v>
      </c>
      <c r="D2192" s="435" t="s">
        <v>4076</v>
      </c>
      <c r="E2192" s="435" t="s">
        <v>4077</v>
      </c>
      <c r="F2192" s="435" t="s">
        <v>4078</v>
      </c>
    </row>
    <row r="2193" spans="1:6" ht="13.5">
      <c r="A2193" s="435" t="s">
        <v>8393</v>
      </c>
      <c r="B2193" s="435" t="s">
        <v>8394</v>
      </c>
      <c r="C2193" s="435" t="s">
        <v>5386</v>
      </c>
      <c r="D2193" s="435" t="s">
        <v>4076</v>
      </c>
      <c r="E2193" s="435" t="s">
        <v>4077</v>
      </c>
      <c r="F2193" s="435" t="s">
        <v>4078</v>
      </c>
    </row>
    <row r="2194" spans="1:6" ht="13.5">
      <c r="A2194" s="435" t="s">
        <v>8395</v>
      </c>
      <c r="B2194" s="435" t="s">
        <v>8396</v>
      </c>
      <c r="C2194" s="435" t="s">
        <v>5386</v>
      </c>
      <c r="D2194" s="435" t="s">
        <v>4076</v>
      </c>
      <c r="E2194" s="435" t="s">
        <v>4077</v>
      </c>
      <c r="F2194" s="435" t="s">
        <v>4078</v>
      </c>
    </row>
    <row r="2195" spans="1:6" ht="13.5">
      <c r="A2195" s="435" t="s">
        <v>8397</v>
      </c>
      <c r="B2195" s="435" t="s">
        <v>8398</v>
      </c>
      <c r="C2195" s="435" t="s">
        <v>5386</v>
      </c>
      <c r="D2195" s="435" t="s">
        <v>4076</v>
      </c>
      <c r="E2195" s="435" t="s">
        <v>4077</v>
      </c>
      <c r="F2195" s="435" t="s">
        <v>4078</v>
      </c>
    </row>
    <row r="2196" spans="1:6" ht="13.5">
      <c r="A2196" s="435" t="s">
        <v>8399</v>
      </c>
      <c r="B2196" s="435" t="s">
        <v>8400</v>
      </c>
      <c r="C2196" s="435" t="s">
        <v>5386</v>
      </c>
      <c r="D2196" s="435" t="s">
        <v>4076</v>
      </c>
      <c r="E2196" s="435" t="s">
        <v>4077</v>
      </c>
      <c r="F2196" s="435" t="s">
        <v>4078</v>
      </c>
    </row>
    <row r="2197" spans="1:6" ht="13.5">
      <c r="A2197" s="435" t="s">
        <v>8401</v>
      </c>
      <c r="B2197" s="435" t="s">
        <v>8402</v>
      </c>
      <c r="C2197" s="435" t="s">
        <v>5386</v>
      </c>
      <c r="D2197" s="435" t="s">
        <v>4076</v>
      </c>
      <c r="E2197" s="435" t="s">
        <v>4077</v>
      </c>
      <c r="F2197" s="435" t="s">
        <v>4078</v>
      </c>
    </row>
    <row r="2198" spans="1:6" ht="13.5">
      <c r="A2198" s="435" t="s">
        <v>8403</v>
      </c>
      <c r="B2198" s="435" t="s">
        <v>8404</v>
      </c>
      <c r="C2198" s="435" t="s">
        <v>5386</v>
      </c>
      <c r="D2198" s="435" t="s">
        <v>4076</v>
      </c>
      <c r="E2198" s="435" t="s">
        <v>4077</v>
      </c>
      <c r="F2198" s="435" t="s">
        <v>4078</v>
      </c>
    </row>
    <row r="2199" spans="1:6" ht="13.5">
      <c r="A2199" s="435" t="s">
        <v>8405</v>
      </c>
      <c r="B2199" s="435" t="s">
        <v>8406</v>
      </c>
      <c r="C2199" s="435" t="s">
        <v>5386</v>
      </c>
      <c r="D2199" s="435" t="s">
        <v>4076</v>
      </c>
      <c r="E2199" s="435" t="s">
        <v>4077</v>
      </c>
      <c r="F2199" s="435" t="s">
        <v>4078</v>
      </c>
    </row>
    <row r="2200" spans="1:6" ht="13.5">
      <c r="A2200" s="435" t="s">
        <v>8407</v>
      </c>
      <c r="B2200" s="435" t="s">
        <v>8408</v>
      </c>
      <c r="C2200" s="435" t="s">
        <v>5386</v>
      </c>
      <c r="D2200" s="435" t="s">
        <v>4076</v>
      </c>
      <c r="E2200" s="435" t="s">
        <v>4077</v>
      </c>
      <c r="F2200" s="435" t="s">
        <v>4078</v>
      </c>
    </row>
    <row r="2201" spans="1:6" ht="13.5">
      <c r="A2201" s="435" t="s">
        <v>8409</v>
      </c>
      <c r="B2201" s="435" t="s">
        <v>8410</v>
      </c>
      <c r="C2201" s="435" t="s">
        <v>5386</v>
      </c>
      <c r="D2201" s="435" t="s">
        <v>4076</v>
      </c>
      <c r="E2201" s="435" t="s">
        <v>4077</v>
      </c>
      <c r="F2201" s="435" t="s">
        <v>4078</v>
      </c>
    </row>
    <row r="2202" spans="1:6" ht="13.5">
      <c r="A2202" s="435" t="s">
        <v>8411</v>
      </c>
      <c r="B2202" s="435" t="s">
        <v>8412</v>
      </c>
      <c r="C2202" s="435" t="s">
        <v>5386</v>
      </c>
      <c r="D2202" s="435" t="s">
        <v>4076</v>
      </c>
      <c r="E2202" s="435" t="s">
        <v>4077</v>
      </c>
      <c r="F2202" s="435" t="s">
        <v>4078</v>
      </c>
    </row>
    <row r="2203" spans="1:6" ht="13.5">
      <c r="A2203" s="435" t="s">
        <v>8413</v>
      </c>
      <c r="B2203" s="435" t="s">
        <v>8414</v>
      </c>
      <c r="C2203" s="435" t="s">
        <v>5386</v>
      </c>
      <c r="D2203" s="435" t="s">
        <v>4076</v>
      </c>
      <c r="E2203" s="435" t="s">
        <v>4077</v>
      </c>
      <c r="F2203" s="435" t="s">
        <v>4078</v>
      </c>
    </row>
    <row r="2204" spans="1:6" ht="13.5">
      <c r="A2204" s="435" t="s">
        <v>8415</v>
      </c>
      <c r="B2204" s="435" t="s">
        <v>8416</v>
      </c>
      <c r="C2204" s="435" t="s">
        <v>5386</v>
      </c>
      <c r="D2204" s="435" t="s">
        <v>4076</v>
      </c>
      <c r="E2204" s="435" t="s">
        <v>4077</v>
      </c>
      <c r="F2204" s="435" t="s">
        <v>4078</v>
      </c>
    </row>
    <row r="2205" spans="1:6" ht="13.5">
      <c r="A2205" s="435" t="s">
        <v>8417</v>
      </c>
      <c r="B2205" s="435" t="s">
        <v>8418</v>
      </c>
      <c r="C2205" s="435" t="s">
        <v>5386</v>
      </c>
      <c r="D2205" s="435" t="s">
        <v>4161</v>
      </c>
      <c r="E2205" s="435" t="s">
        <v>4077</v>
      </c>
      <c r="F2205" s="435" t="s">
        <v>4078</v>
      </c>
    </row>
    <row r="2206" spans="1:6" ht="13.5">
      <c r="A2206" s="435" t="s">
        <v>8419</v>
      </c>
      <c r="B2206" s="435" t="s">
        <v>8420</v>
      </c>
      <c r="C2206" s="435" t="s">
        <v>5386</v>
      </c>
      <c r="D2206" s="435" t="s">
        <v>4076</v>
      </c>
      <c r="E2206" s="435" t="s">
        <v>4077</v>
      </c>
      <c r="F2206" s="435" t="s">
        <v>4078</v>
      </c>
    </row>
    <row r="2207" spans="1:6" ht="13.5">
      <c r="A2207" s="435" t="s">
        <v>8421</v>
      </c>
      <c r="B2207" s="435" t="s">
        <v>8422</v>
      </c>
      <c r="C2207" s="435" t="s">
        <v>5386</v>
      </c>
      <c r="D2207" s="435" t="s">
        <v>4076</v>
      </c>
      <c r="E2207" s="435" t="s">
        <v>4077</v>
      </c>
      <c r="F2207" s="435" t="s">
        <v>4078</v>
      </c>
    </row>
    <row r="2208" spans="1:6" ht="13.5">
      <c r="A2208" s="435" t="s">
        <v>8423</v>
      </c>
      <c r="B2208" s="435" t="s">
        <v>8424</v>
      </c>
      <c r="C2208" s="435" t="s">
        <v>5386</v>
      </c>
      <c r="D2208" s="435" t="s">
        <v>4076</v>
      </c>
      <c r="E2208" s="435" t="s">
        <v>4077</v>
      </c>
      <c r="F2208" s="435" t="s">
        <v>4078</v>
      </c>
    </row>
    <row r="2209" spans="1:6" ht="13.5">
      <c r="A2209" s="435" t="s">
        <v>8425</v>
      </c>
      <c r="B2209" s="435" t="s">
        <v>8426</v>
      </c>
      <c r="C2209" s="435" t="s">
        <v>5386</v>
      </c>
      <c r="D2209" s="435" t="s">
        <v>4076</v>
      </c>
      <c r="E2209" s="435" t="s">
        <v>4077</v>
      </c>
      <c r="F2209" s="435" t="s">
        <v>4078</v>
      </c>
    </row>
    <row r="2210" spans="1:6" ht="13.5">
      <c r="A2210" s="435" t="s">
        <v>8427</v>
      </c>
      <c r="B2210" s="435" t="s">
        <v>8428</v>
      </c>
      <c r="C2210" s="435" t="s">
        <v>5386</v>
      </c>
      <c r="D2210" s="435" t="s">
        <v>4076</v>
      </c>
      <c r="E2210" s="435" t="s">
        <v>4077</v>
      </c>
      <c r="F2210" s="435" t="s">
        <v>4078</v>
      </c>
    </row>
    <row r="2211" spans="1:6" ht="13.5">
      <c r="A2211" s="435" t="s">
        <v>8429</v>
      </c>
      <c r="B2211" s="435" t="s">
        <v>8430</v>
      </c>
      <c r="C2211" s="435" t="s">
        <v>5386</v>
      </c>
      <c r="D2211" s="435" t="s">
        <v>4076</v>
      </c>
      <c r="E2211" s="435" t="s">
        <v>4077</v>
      </c>
      <c r="F2211" s="435" t="s">
        <v>4078</v>
      </c>
    </row>
    <row r="2212" spans="1:6" ht="13.5">
      <c r="A2212" s="435" t="s">
        <v>8431</v>
      </c>
      <c r="B2212" s="435" t="s">
        <v>8432</v>
      </c>
      <c r="C2212" s="435" t="s">
        <v>5386</v>
      </c>
      <c r="D2212" s="435" t="s">
        <v>4076</v>
      </c>
      <c r="E2212" s="435" t="s">
        <v>4077</v>
      </c>
      <c r="F2212" s="435" t="s">
        <v>4078</v>
      </c>
    </row>
    <row r="2213" spans="1:6" ht="13.5">
      <c r="A2213" s="435" t="s">
        <v>8433</v>
      </c>
      <c r="B2213" s="435" t="s">
        <v>8434</v>
      </c>
      <c r="C2213" s="435" t="s">
        <v>5386</v>
      </c>
      <c r="D2213" s="435" t="s">
        <v>4076</v>
      </c>
      <c r="E2213" s="435" t="s">
        <v>4077</v>
      </c>
      <c r="F2213" s="435" t="s">
        <v>4078</v>
      </c>
    </row>
    <row r="2214" spans="1:6" ht="13.5">
      <c r="A2214" s="435" t="s">
        <v>8435</v>
      </c>
      <c r="B2214" s="435" t="s">
        <v>8436</v>
      </c>
      <c r="C2214" s="435" t="s">
        <v>5386</v>
      </c>
      <c r="D2214" s="435" t="s">
        <v>4076</v>
      </c>
      <c r="E2214" s="435" t="s">
        <v>4077</v>
      </c>
      <c r="F2214" s="435" t="s">
        <v>4078</v>
      </c>
    </row>
    <row r="2215" spans="1:6" ht="13.5">
      <c r="A2215" s="435" t="s">
        <v>8437</v>
      </c>
      <c r="B2215" s="435" t="s">
        <v>8438</v>
      </c>
      <c r="C2215" s="435" t="s">
        <v>5386</v>
      </c>
      <c r="D2215" s="435" t="s">
        <v>4076</v>
      </c>
      <c r="E2215" s="435" t="s">
        <v>4077</v>
      </c>
      <c r="F2215" s="435" t="s">
        <v>4078</v>
      </c>
    </row>
    <row r="2216" spans="1:6" ht="13.5">
      <c r="A2216" s="435" t="s">
        <v>8439</v>
      </c>
      <c r="B2216" s="435" t="s">
        <v>8440</v>
      </c>
      <c r="C2216" s="435" t="s">
        <v>5386</v>
      </c>
      <c r="D2216" s="435" t="s">
        <v>4076</v>
      </c>
      <c r="E2216" s="435" t="s">
        <v>4077</v>
      </c>
      <c r="F2216" s="435" t="s">
        <v>4078</v>
      </c>
    </row>
    <row r="2217" spans="1:6" ht="13.5">
      <c r="A2217" s="435" t="s">
        <v>8441</v>
      </c>
      <c r="B2217" s="435" t="s">
        <v>8442</v>
      </c>
      <c r="C2217" s="435" t="s">
        <v>5386</v>
      </c>
      <c r="D2217" s="435" t="s">
        <v>4076</v>
      </c>
      <c r="E2217" s="435" t="s">
        <v>4077</v>
      </c>
      <c r="F2217" s="435" t="s">
        <v>4078</v>
      </c>
    </row>
    <row r="2218" spans="1:6" ht="13.5">
      <c r="A2218" s="435" t="s">
        <v>8443</v>
      </c>
      <c r="B2218" s="435" t="s">
        <v>8444</v>
      </c>
      <c r="C2218" s="435" t="s">
        <v>5386</v>
      </c>
      <c r="D2218" s="435" t="s">
        <v>4076</v>
      </c>
      <c r="E2218" s="435" t="s">
        <v>4077</v>
      </c>
      <c r="F2218" s="435" t="s">
        <v>4078</v>
      </c>
    </row>
    <row r="2219" spans="1:6" ht="13.5">
      <c r="A2219" s="435" t="s">
        <v>8445</v>
      </c>
      <c r="B2219" s="435" t="s">
        <v>8446</v>
      </c>
      <c r="C2219" s="435" t="s">
        <v>5386</v>
      </c>
      <c r="D2219" s="435" t="s">
        <v>4076</v>
      </c>
      <c r="E2219" s="435" t="s">
        <v>4077</v>
      </c>
      <c r="F2219" s="435" t="s">
        <v>4078</v>
      </c>
    </row>
    <row r="2220" spans="1:6" ht="13.5">
      <c r="A2220" s="435" t="s">
        <v>8447</v>
      </c>
      <c r="B2220" s="435" t="s">
        <v>8448</v>
      </c>
      <c r="C2220" s="435" t="s">
        <v>5386</v>
      </c>
      <c r="D2220" s="435" t="s">
        <v>4076</v>
      </c>
      <c r="E2220" s="435" t="s">
        <v>4077</v>
      </c>
      <c r="F2220" s="435" t="s">
        <v>4078</v>
      </c>
    </row>
    <row r="2221" spans="1:6" ht="13.5">
      <c r="A2221" s="435" t="s">
        <v>8449</v>
      </c>
      <c r="B2221" s="435" t="s">
        <v>8450</v>
      </c>
      <c r="C2221" s="435" t="s">
        <v>5386</v>
      </c>
      <c r="D2221" s="435" t="s">
        <v>4076</v>
      </c>
      <c r="E2221" s="435" t="s">
        <v>4077</v>
      </c>
      <c r="F2221" s="435" t="s">
        <v>4078</v>
      </c>
    </row>
    <row r="2222" spans="1:6" ht="13.5">
      <c r="A2222" s="435" t="s">
        <v>8451</v>
      </c>
      <c r="B2222" s="435" t="s">
        <v>8452</v>
      </c>
      <c r="C2222" s="435" t="s">
        <v>5386</v>
      </c>
      <c r="D2222" s="435" t="s">
        <v>4161</v>
      </c>
      <c r="E2222" s="435" t="s">
        <v>4077</v>
      </c>
      <c r="F2222" s="435" t="s">
        <v>4078</v>
      </c>
    </row>
    <row r="2223" spans="1:6" ht="13.5">
      <c r="A2223" s="435" t="s">
        <v>8453</v>
      </c>
      <c r="B2223" s="435" t="s">
        <v>8454</v>
      </c>
      <c r="C2223" s="435" t="s">
        <v>5386</v>
      </c>
      <c r="D2223" s="435" t="s">
        <v>4076</v>
      </c>
      <c r="E2223" s="435" t="s">
        <v>4077</v>
      </c>
      <c r="F2223" s="435" t="s">
        <v>4078</v>
      </c>
    </row>
    <row r="2224" spans="1:6" ht="13.5">
      <c r="A2224" s="435" t="s">
        <v>8455</v>
      </c>
      <c r="B2224" s="435" t="s">
        <v>8456</v>
      </c>
      <c r="C2224" s="435" t="s">
        <v>5386</v>
      </c>
      <c r="D2224" s="435" t="s">
        <v>4161</v>
      </c>
      <c r="E2224" s="435" t="s">
        <v>4077</v>
      </c>
      <c r="F2224" s="435" t="s">
        <v>4078</v>
      </c>
    </row>
    <row r="2225" spans="1:6" ht="13.5">
      <c r="A2225" s="435" t="s">
        <v>8457</v>
      </c>
      <c r="B2225" s="435" t="s">
        <v>8458</v>
      </c>
      <c r="C2225" s="435" t="s">
        <v>5386</v>
      </c>
      <c r="D2225" s="435" t="s">
        <v>4076</v>
      </c>
      <c r="E2225" s="435" t="s">
        <v>4077</v>
      </c>
      <c r="F2225" s="435" t="s">
        <v>4078</v>
      </c>
    </row>
    <row r="2226" spans="1:6" ht="13.5">
      <c r="A2226" s="435" t="s">
        <v>8459</v>
      </c>
      <c r="B2226" s="435" t="s">
        <v>8460</v>
      </c>
      <c r="C2226" s="435" t="s">
        <v>5386</v>
      </c>
      <c r="D2226" s="435" t="s">
        <v>4076</v>
      </c>
      <c r="E2226" s="435" t="s">
        <v>4077</v>
      </c>
      <c r="F2226" s="435" t="s">
        <v>4078</v>
      </c>
    </row>
    <row r="2227" spans="1:6" ht="13.5">
      <c r="A2227" s="435" t="s">
        <v>8461</v>
      </c>
      <c r="B2227" s="435" t="s">
        <v>8462</v>
      </c>
      <c r="C2227" s="435" t="s">
        <v>5386</v>
      </c>
      <c r="D2227" s="435" t="s">
        <v>4076</v>
      </c>
      <c r="E2227" s="435" t="s">
        <v>4077</v>
      </c>
      <c r="F2227" s="435" t="s">
        <v>4078</v>
      </c>
    </row>
    <row r="2228" spans="1:6" ht="13.5">
      <c r="A2228" s="435" t="s">
        <v>8463</v>
      </c>
      <c r="B2228" s="435" t="s">
        <v>8464</v>
      </c>
      <c r="C2228" s="435" t="s">
        <v>5386</v>
      </c>
      <c r="D2228" s="435" t="s">
        <v>4076</v>
      </c>
      <c r="E2228" s="435" t="s">
        <v>4077</v>
      </c>
      <c r="F2228" s="435" t="s">
        <v>4078</v>
      </c>
    </row>
    <row r="2229" spans="1:6" ht="13.5">
      <c r="A2229" s="435" t="s">
        <v>8465</v>
      </c>
      <c r="B2229" s="435" t="s">
        <v>8466</v>
      </c>
      <c r="C2229" s="435" t="s">
        <v>5386</v>
      </c>
      <c r="D2229" s="435" t="s">
        <v>4076</v>
      </c>
      <c r="E2229" s="435" t="s">
        <v>4077</v>
      </c>
      <c r="F2229" s="435" t="s">
        <v>4078</v>
      </c>
    </row>
    <row r="2230" spans="1:6" ht="13.5">
      <c r="A2230" s="435" t="s">
        <v>8467</v>
      </c>
      <c r="B2230" s="435" t="s">
        <v>8468</v>
      </c>
      <c r="C2230" s="435" t="s">
        <v>5386</v>
      </c>
      <c r="D2230" s="435" t="s">
        <v>4076</v>
      </c>
      <c r="E2230" s="435" t="s">
        <v>4077</v>
      </c>
      <c r="F2230" s="435" t="s">
        <v>4078</v>
      </c>
    </row>
    <row r="2231" spans="1:6" ht="13.5">
      <c r="A2231" s="435" t="s">
        <v>8469</v>
      </c>
      <c r="B2231" s="435" t="s">
        <v>8470</v>
      </c>
      <c r="C2231" s="435" t="s">
        <v>5386</v>
      </c>
      <c r="D2231" s="435" t="s">
        <v>4076</v>
      </c>
      <c r="E2231" s="435" t="s">
        <v>4077</v>
      </c>
      <c r="F2231" s="435" t="s">
        <v>4078</v>
      </c>
    </row>
    <row r="2232" spans="1:6" ht="13.5">
      <c r="A2232" s="435" t="s">
        <v>8471</v>
      </c>
      <c r="B2232" s="435" t="s">
        <v>8472</v>
      </c>
      <c r="C2232" s="435" t="s">
        <v>5386</v>
      </c>
      <c r="D2232" s="435" t="s">
        <v>4076</v>
      </c>
      <c r="E2232" s="435" t="s">
        <v>4077</v>
      </c>
      <c r="F2232" s="435" t="s">
        <v>4078</v>
      </c>
    </row>
    <row r="2233" spans="1:6" ht="13.5">
      <c r="A2233" s="435" t="s">
        <v>8473</v>
      </c>
      <c r="B2233" s="435" t="s">
        <v>8474</v>
      </c>
      <c r="C2233" s="435" t="s">
        <v>5386</v>
      </c>
      <c r="D2233" s="435" t="s">
        <v>4076</v>
      </c>
      <c r="E2233" s="435" t="s">
        <v>4077</v>
      </c>
      <c r="F2233" s="435" t="s">
        <v>4078</v>
      </c>
    </row>
    <row r="2234" spans="1:6" ht="13.5">
      <c r="A2234" s="435" t="s">
        <v>8475</v>
      </c>
      <c r="B2234" s="435" t="s">
        <v>8476</v>
      </c>
      <c r="C2234" s="435" t="s">
        <v>5386</v>
      </c>
      <c r="D2234" s="435" t="s">
        <v>4076</v>
      </c>
      <c r="E2234" s="435" t="s">
        <v>4077</v>
      </c>
      <c r="F2234" s="435" t="s">
        <v>4078</v>
      </c>
    </row>
    <row r="2235" spans="1:6" ht="13.5">
      <c r="A2235" s="435" t="s">
        <v>8477</v>
      </c>
      <c r="B2235" s="435" t="s">
        <v>8478</v>
      </c>
      <c r="C2235" s="435" t="s">
        <v>5386</v>
      </c>
      <c r="D2235" s="435" t="s">
        <v>4076</v>
      </c>
      <c r="E2235" s="435" t="s">
        <v>4077</v>
      </c>
      <c r="F2235" s="435" t="s">
        <v>4078</v>
      </c>
    </row>
    <row r="2236" spans="1:6" ht="13.5">
      <c r="A2236" s="435" t="s">
        <v>8479</v>
      </c>
      <c r="B2236" s="435" t="s">
        <v>8480</v>
      </c>
      <c r="C2236" s="435" t="s">
        <v>5386</v>
      </c>
      <c r="D2236" s="435" t="s">
        <v>4076</v>
      </c>
      <c r="E2236" s="435" t="s">
        <v>4077</v>
      </c>
      <c r="F2236" s="435" t="s">
        <v>4078</v>
      </c>
    </row>
    <row r="2237" spans="1:6" ht="13.5">
      <c r="A2237" s="435" t="s">
        <v>8481</v>
      </c>
      <c r="B2237" s="435" t="s">
        <v>8482</v>
      </c>
      <c r="C2237" s="435" t="s">
        <v>5386</v>
      </c>
      <c r="D2237" s="435" t="s">
        <v>4076</v>
      </c>
      <c r="E2237" s="435" t="s">
        <v>4077</v>
      </c>
      <c r="F2237" s="435" t="s">
        <v>4078</v>
      </c>
    </row>
    <row r="2238" spans="1:6" ht="13.5">
      <c r="A2238" s="435" t="s">
        <v>8483</v>
      </c>
      <c r="B2238" s="435" t="s">
        <v>8484</v>
      </c>
      <c r="C2238" s="435" t="s">
        <v>5386</v>
      </c>
      <c r="D2238" s="435" t="s">
        <v>4076</v>
      </c>
      <c r="E2238" s="435" t="s">
        <v>4077</v>
      </c>
      <c r="F2238" s="435" t="s">
        <v>4078</v>
      </c>
    </row>
    <row r="2239" spans="1:6" ht="13.5">
      <c r="A2239" s="435" t="s">
        <v>8485</v>
      </c>
      <c r="B2239" s="435" t="s">
        <v>8486</v>
      </c>
      <c r="C2239" s="435" t="s">
        <v>5386</v>
      </c>
      <c r="D2239" s="435" t="s">
        <v>4076</v>
      </c>
      <c r="E2239" s="435" t="s">
        <v>4077</v>
      </c>
      <c r="F2239" s="435" t="s">
        <v>4078</v>
      </c>
    </row>
    <row r="2240" spans="1:6" ht="13.5">
      <c r="A2240" s="435" t="s">
        <v>8487</v>
      </c>
      <c r="B2240" s="435" t="s">
        <v>8488</v>
      </c>
      <c r="C2240" s="435" t="s">
        <v>5386</v>
      </c>
      <c r="D2240" s="435" t="s">
        <v>4076</v>
      </c>
      <c r="E2240" s="435" t="s">
        <v>4077</v>
      </c>
      <c r="F2240" s="435" t="s">
        <v>4078</v>
      </c>
    </row>
    <row r="2241" spans="1:6" ht="13.5">
      <c r="A2241" s="435" t="s">
        <v>8489</v>
      </c>
      <c r="B2241" s="435" t="s">
        <v>8490</v>
      </c>
      <c r="C2241" s="435" t="s">
        <v>5386</v>
      </c>
      <c r="D2241" s="435" t="s">
        <v>4076</v>
      </c>
      <c r="E2241" s="435" t="s">
        <v>4077</v>
      </c>
      <c r="F2241" s="435" t="s">
        <v>4078</v>
      </c>
    </row>
    <row r="2242" spans="1:6" ht="13.5">
      <c r="A2242" s="435" t="s">
        <v>8491</v>
      </c>
      <c r="B2242" s="435" t="s">
        <v>8492</v>
      </c>
      <c r="C2242" s="435" t="s">
        <v>5386</v>
      </c>
      <c r="D2242" s="435" t="s">
        <v>4076</v>
      </c>
      <c r="E2242" s="435" t="s">
        <v>4077</v>
      </c>
      <c r="F2242" s="435" t="s">
        <v>4078</v>
      </c>
    </row>
    <row r="2243" spans="1:6" ht="13.5">
      <c r="A2243" s="435" t="s">
        <v>8493</v>
      </c>
      <c r="B2243" s="435" t="s">
        <v>8494</v>
      </c>
      <c r="C2243" s="435" t="s">
        <v>5386</v>
      </c>
      <c r="D2243" s="435" t="s">
        <v>4076</v>
      </c>
      <c r="E2243" s="435" t="s">
        <v>4077</v>
      </c>
      <c r="F2243" s="435" t="s">
        <v>4078</v>
      </c>
    </row>
    <row r="2244" spans="1:6" ht="13.5">
      <c r="A2244" s="435" t="s">
        <v>8495</v>
      </c>
      <c r="B2244" s="435" t="s">
        <v>8496</v>
      </c>
      <c r="C2244" s="435" t="s">
        <v>5386</v>
      </c>
      <c r="D2244" s="435" t="s">
        <v>4076</v>
      </c>
      <c r="E2244" s="435" t="s">
        <v>4077</v>
      </c>
      <c r="F2244" s="435" t="s">
        <v>4078</v>
      </c>
    </row>
    <row r="2245" spans="1:6" ht="13.5">
      <c r="A2245" s="435" t="s">
        <v>8497</v>
      </c>
      <c r="B2245" s="435" t="s">
        <v>8498</v>
      </c>
      <c r="C2245" s="435" t="s">
        <v>5386</v>
      </c>
      <c r="D2245" s="435" t="s">
        <v>4076</v>
      </c>
      <c r="E2245" s="435" t="s">
        <v>4077</v>
      </c>
      <c r="F2245" s="435" t="s">
        <v>4078</v>
      </c>
    </row>
    <row r="2246" spans="1:6" ht="13.5">
      <c r="A2246" s="435" t="s">
        <v>8499</v>
      </c>
      <c r="B2246" s="435" t="s">
        <v>8500</v>
      </c>
      <c r="C2246" s="435" t="s">
        <v>5386</v>
      </c>
      <c r="D2246" s="435" t="s">
        <v>4076</v>
      </c>
      <c r="E2246" s="435" t="s">
        <v>4077</v>
      </c>
      <c r="F2246" s="435" t="s">
        <v>4078</v>
      </c>
    </row>
    <row r="2247" spans="1:6" ht="13.5">
      <c r="A2247" s="435" t="s">
        <v>8501</v>
      </c>
      <c r="B2247" s="435" t="s">
        <v>8502</v>
      </c>
      <c r="C2247" s="435" t="s">
        <v>5386</v>
      </c>
      <c r="D2247" s="435" t="s">
        <v>4076</v>
      </c>
      <c r="E2247" s="435" t="s">
        <v>4077</v>
      </c>
      <c r="F2247" s="435" t="s">
        <v>4078</v>
      </c>
    </row>
    <row r="2248" spans="1:6" ht="13.5">
      <c r="A2248" s="435" t="s">
        <v>8503</v>
      </c>
      <c r="B2248" s="435" t="s">
        <v>8504</v>
      </c>
      <c r="C2248" s="435" t="s">
        <v>5386</v>
      </c>
      <c r="D2248" s="435" t="s">
        <v>4076</v>
      </c>
      <c r="E2248" s="435" t="s">
        <v>4077</v>
      </c>
      <c r="F2248" s="435" t="s">
        <v>4078</v>
      </c>
    </row>
    <row r="2249" spans="1:6" ht="13.5">
      <c r="A2249" s="435" t="s">
        <v>8505</v>
      </c>
      <c r="B2249" s="435" t="s">
        <v>8506</v>
      </c>
      <c r="C2249" s="435" t="s">
        <v>5386</v>
      </c>
      <c r="D2249" s="435" t="s">
        <v>4076</v>
      </c>
      <c r="E2249" s="435" t="s">
        <v>4077</v>
      </c>
      <c r="F2249" s="435" t="s">
        <v>4078</v>
      </c>
    </row>
    <row r="2250" spans="1:6" ht="13.5">
      <c r="A2250" s="435" t="s">
        <v>8507</v>
      </c>
      <c r="B2250" s="435" t="s">
        <v>8508</v>
      </c>
      <c r="C2250" s="435" t="s">
        <v>5386</v>
      </c>
      <c r="D2250" s="435" t="s">
        <v>4076</v>
      </c>
      <c r="E2250" s="435" t="s">
        <v>4077</v>
      </c>
      <c r="F2250" s="435" t="s">
        <v>4078</v>
      </c>
    </row>
    <row r="2251" spans="1:6" ht="13.5">
      <c r="A2251" s="435" t="s">
        <v>8509</v>
      </c>
      <c r="B2251" s="435" t="s">
        <v>8510</v>
      </c>
      <c r="C2251" s="435" t="s">
        <v>5386</v>
      </c>
      <c r="D2251" s="435" t="s">
        <v>4076</v>
      </c>
      <c r="E2251" s="435" t="s">
        <v>4077</v>
      </c>
      <c r="F2251" s="435" t="s">
        <v>4078</v>
      </c>
    </row>
    <row r="2252" spans="1:6" ht="13.5">
      <c r="A2252" s="435" t="s">
        <v>8511</v>
      </c>
      <c r="B2252" s="435" t="s">
        <v>1071</v>
      </c>
      <c r="C2252" s="435" t="s">
        <v>5386</v>
      </c>
      <c r="D2252" s="435" t="s">
        <v>4076</v>
      </c>
      <c r="E2252" s="435" t="s">
        <v>4077</v>
      </c>
      <c r="F2252" s="435" t="s">
        <v>4078</v>
      </c>
    </row>
    <row r="2253" spans="1:6" ht="13.5">
      <c r="A2253" s="435" t="s">
        <v>8512</v>
      </c>
      <c r="B2253" s="435" t="s">
        <v>8513</v>
      </c>
      <c r="C2253" s="435" t="s">
        <v>5386</v>
      </c>
      <c r="D2253" s="435" t="s">
        <v>4076</v>
      </c>
      <c r="E2253" s="435" t="s">
        <v>4077</v>
      </c>
      <c r="F2253" s="435" t="s">
        <v>4078</v>
      </c>
    </row>
    <row r="2254" spans="1:6" ht="13.5">
      <c r="A2254" s="435" t="s">
        <v>8514</v>
      </c>
      <c r="B2254" s="435" t="s">
        <v>8515</v>
      </c>
      <c r="C2254" s="435" t="s">
        <v>5386</v>
      </c>
      <c r="D2254" s="435" t="s">
        <v>4076</v>
      </c>
      <c r="E2254" s="435" t="s">
        <v>4077</v>
      </c>
      <c r="F2254" s="435" t="s">
        <v>4078</v>
      </c>
    </row>
    <row r="2255" spans="1:6" ht="13.5">
      <c r="A2255" s="435" t="s">
        <v>8516</v>
      </c>
      <c r="B2255" s="435" t="s">
        <v>8517</v>
      </c>
      <c r="C2255" s="435" t="s">
        <v>5386</v>
      </c>
      <c r="D2255" s="435" t="s">
        <v>4076</v>
      </c>
      <c r="E2255" s="435" t="s">
        <v>4077</v>
      </c>
      <c r="F2255" s="435" t="s">
        <v>4078</v>
      </c>
    </row>
    <row r="2256" spans="1:6" ht="13.5">
      <c r="A2256" s="435" t="s">
        <v>8518</v>
      </c>
      <c r="B2256" s="435" t="s">
        <v>8519</v>
      </c>
      <c r="C2256" s="435" t="s">
        <v>5386</v>
      </c>
      <c r="D2256" s="435" t="s">
        <v>4076</v>
      </c>
      <c r="E2256" s="435" t="s">
        <v>4077</v>
      </c>
      <c r="F2256" s="435" t="s">
        <v>4078</v>
      </c>
    </row>
    <row r="2257" spans="1:6" ht="13.5">
      <c r="A2257" s="435" t="s">
        <v>8520</v>
      </c>
      <c r="B2257" s="435" t="s">
        <v>8521</v>
      </c>
      <c r="C2257" s="435" t="s">
        <v>5386</v>
      </c>
      <c r="D2257" s="435" t="s">
        <v>4076</v>
      </c>
      <c r="E2257" s="435" t="s">
        <v>4077</v>
      </c>
      <c r="F2257" s="435" t="s">
        <v>4078</v>
      </c>
    </row>
    <row r="2258" spans="1:6" ht="13.5">
      <c r="A2258" s="435" t="s">
        <v>8522</v>
      </c>
      <c r="B2258" s="435" t="s">
        <v>8523</v>
      </c>
      <c r="C2258" s="435" t="s">
        <v>5386</v>
      </c>
      <c r="D2258" s="435" t="s">
        <v>4076</v>
      </c>
      <c r="E2258" s="435" t="s">
        <v>4077</v>
      </c>
      <c r="F2258" s="435" t="s">
        <v>4078</v>
      </c>
    </row>
    <row r="2259" spans="1:6" ht="13.5">
      <c r="A2259" s="435" t="s">
        <v>8524</v>
      </c>
      <c r="B2259" s="435" t="s">
        <v>8525</v>
      </c>
      <c r="C2259" s="435" t="s">
        <v>5386</v>
      </c>
      <c r="D2259" s="435" t="s">
        <v>4076</v>
      </c>
      <c r="E2259" s="435" t="s">
        <v>4077</v>
      </c>
      <c r="F2259" s="435" t="s">
        <v>4078</v>
      </c>
    </row>
    <row r="2260" spans="1:6" ht="13.5">
      <c r="A2260" s="435" t="s">
        <v>8526</v>
      </c>
      <c r="B2260" s="435" t="s">
        <v>8527</v>
      </c>
      <c r="C2260" s="435" t="s">
        <v>5386</v>
      </c>
      <c r="D2260" s="435" t="s">
        <v>4076</v>
      </c>
      <c r="E2260" s="435" t="s">
        <v>4077</v>
      </c>
      <c r="F2260" s="435" t="s">
        <v>4078</v>
      </c>
    </row>
    <row r="2261" spans="1:6" ht="13.5">
      <c r="A2261" s="435" t="s">
        <v>8528</v>
      </c>
      <c r="B2261" s="435" t="s">
        <v>8529</v>
      </c>
      <c r="C2261" s="435" t="s">
        <v>5386</v>
      </c>
      <c r="D2261" s="435" t="s">
        <v>4076</v>
      </c>
      <c r="E2261" s="435" t="s">
        <v>4077</v>
      </c>
      <c r="F2261" s="435" t="s">
        <v>4078</v>
      </c>
    </row>
    <row r="2262" spans="1:6" ht="13.5">
      <c r="A2262" s="435" t="s">
        <v>8530</v>
      </c>
      <c r="B2262" s="435" t="s">
        <v>8531</v>
      </c>
      <c r="C2262" s="435" t="s">
        <v>5386</v>
      </c>
      <c r="D2262" s="435" t="s">
        <v>4076</v>
      </c>
      <c r="E2262" s="435" t="s">
        <v>4077</v>
      </c>
      <c r="F2262" s="435" t="s">
        <v>4078</v>
      </c>
    </row>
    <row r="2263" spans="1:6" ht="13.5">
      <c r="A2263" s="435" t="s">
        <v>8532</v>
      </c>
      <c r="B2263" s="435" t="s">
        <v>8533</v>
      </c>
      <c r="C2263" s="435" t="s">
        <v>5386</v>
      </c>
      <c r="D2263" s="435" t="s">
        <v>4076</v>
      </c>
      <c r="E2263" s="435" t="s">
        <v>4077</v>
      </c>
      <c r="F2263" s="435" t="s">
        <v>4078</v>
      </c>
    </row>
    <row r="2264" spans="1:6" ht="13.5">
      <c r="A2264" s="435" t="s">
        <v>8534</v>
      </c>
      <c r="B2264" s="435" t="s">
        <v>8535</v>
      </c>
      <c r="C2264" s="435" t="s">
        <v>5386</v>
      </c>
      <c r="D2264" s="435" t="s">
        <v>4076</v>
      </c>
      <c r="E2264" s="435" t="s">
        <v>4077</v>
      </c>
      <c r="F2264" s="435" t="s">
        <v>4078</v>
      </c>
    </row>
    <row r="2265" spans="1:6" ht="13.5">
      <c r="A2265" s="435" t="s">
        <v>8536</v>
      </c>
      <c r="B2265" s="435" t="s">
        <v>8537</v>
      </c>
      <c r="C2265" s="435" t="s">
        <v>5386</v>
      </c>
      <c r="D2265" s="435" t="s">
        <v>4076</v>
      </c>
      <c r="E2265" s="435" t="s">
        <v>4077</v>
      </c>
      <c r="F2265" s="435" t="s">
        <v>4078</v>
      </c>
    </row>
    <row r="2266" spans="1:6" ht="13.5">
      <c r="A2266" s="435" t="s">
        <v>8538</v>
      </c>
      <c r="B2266" s="435" t="s">
        <v>8539</v>
      </c>
      <c r="C2266" s="435" t="s">
        <v>5386</v>
      </c>
      <c r="D2266" s="435" t="s">
        <v>4076</v>
      </c>
      <c r="E2266" s="435" t="s">
        <v>4077</v>
      </c>
      <c r="F2266" s="435" t="s">
        <v>4078</v>
      </c>
    </row>
    <row r="2267" spans="1:6" ht="13.5">
      <c r="A2267" s="435" t="s">
        <v>8540</v>
      </c>
      <c r="B2267" s="435" t="s">
        <v>8541</v>
      </c>
      <c r="C2267" s="435" t="s">
        <v>5386</v>
      </c>
      <c r="D2267" s="435" t="s">
        <v>4076</v>
      </c>
      <c r="E2267" s="435" t="s">
        <v>4077</v>
      </c>
      <c r="F2267" s="435" t="s">
        <v>4078</v>
      </c>
    </row>
    <row r="2268" spans="1:6" ht="13.5">
      <c r="A2268" s="435" t="s">
        <v>8542</v>
      </c>
      <c r="B2268" s="435" t="s">
        <v>8543</v>
      </c>
      <c r="C2268" s="435" t="s">
        <v>5386</v>
      </c>
      <c r="D2268" s="435" t="s">
        <v>4076</v>
      </c>
      <c r="E2268" s="435" t="s">
        <v>4077</v>
      </c>
      <c r="F2268" s="435" t="s">
        <v>4078</v>
      </c>
    </row>
    <row r="2269" spans="1:6" ht="13.5">
      <c r="A2269" s="435" t="s">
        <v>8544</v>
      </c>
      <c r="B2269" s="435" t="s">
        <v>8545</v>
      </c>
      <c r="C2269" s="435" t="s">
        <v>5386</v>
      </c>
      <c r="D2269" s="435" t="s">
        <v>4076</v>
      </c>
      <c r="E2269" s="435" t="s">
        <v>4077</v>
      </c>
      <c r="F2269" s="435" t="s">
        <v>4078</v>
      </c>
    </row>
    <row r="2270" spans="1:6" ht="13.5">
      <c r="A2270" s="435" t="s">
        <v>8546</v>
      </c>
      <c r="B2270" s="435" t="s">
        <v>8547</v>
      </c>
      <c r="C2270" s="435" t="s">
        <v>5386</v>
      </c>
      <c r="D2270" s="435" t="s">
        <v>4076</v>
      </c>
      <c r="E2270" s="435" t="s">
        <v>4077</v>
      </c>
      <c r="F2270" s="435" t="s">
        <v>4078</v>
      </c>
    </row>
    <row r="2271" spans="1:6" ht="13.5">
      <c r="A2271" s="435" t="s">
        <v>8548</v>
      </c>
      <c r="B2271" s="435" t="s">
        <v>8549</v>
      </c>
      <c r="C2271" s="435" t="s">
        <v>5386</v>
      </c>
      <c r="D2271" s="435" t="s">
        <v>4076</v>
      </c>
      <c r="E2271" s="435" t="s">
        <v>4077</v>
      </c>
      <c r="F2271" s="435" t="s">
        <v>4078</v>
      </c>
    </row>
    <row r="2272" spans="1:6" ht="13.5">
      <c r="A2272" s="435" t="s">
        <v>8550</v>
      </c>
      <c r="B2272" s="435" t="s">
        <v>8551</v>
      </c>
      <c r="C2272" s="435" t="s">
        <v>5386</v>
      </c>
      <c r="D2272" s="435" t="s">
        <v>4076</v>
      </c>
      <c r="E2272" s="435" t="s">
        <v>4077</v>
      </c>
      <c r="F2272" s="435" t="s">
        <v>4078</v>
      </c>
    </row>
    <row r="2273" spans="1:6" ht="13.5">
      <c r="A2273" s="435" t="s">
        <v>8552</v>
      </c>
      <c r="B2273" s="435" t="s">
        <v>8553</v>
      </c>
      <c r="C2273" s="435" t="s">
        <v>5386</v>
      </c>
      <c r="D2273" s="435" t="s">
        <v>4076</v>
      </c>
      <c r="E2273" s="435" t="s">
        <v>4077</v>
      </c>
      <c r="F2273" s="435" t="s">
        <v>4078</v>
      </c>
    </row>
    <row r="2274" spans="1:6" ht="13.5">
      <c r="A2274" s="435" t="s">
        <v>8554</v>
      </c>
      <c r="B2274" s="435" t="s">
        <v>8555</v>
      </c>
      <c r="C2274" s="435" t="s">
        <v>5386</v>
      </c>
      <c r="D2274" s="435" t="s">
        <v>4076</v>
      </c>
      <c r="E2274" s="435" t="s">
        <v>4077</v>
      </c>
      <c r="F2274" s="435" t="s">
        <v>4078</v>
      </c>
    </row>
    <row r="2275" spans="1:6" ht="13.5">
      <c r="A2275" s="435" t="s">
        <v>8556</v>
      </c>
      <c r="B2275" s="435" t="s">
        <v>8557</v>
      </c>
      <c r="C2275" s="435" t="s">
        <v>5386</v>
      </c>
      <c r="D2275" s="435" t="s">
        <v>4076</v>
      </c>
      <c r="E2275" s="435" t="s">
        <v>4077</v>
      </c>
      <c r="F2275" s="435" t="s">
        <v>4078</v>
      </c>
    </row>
    <row r="2276" spans="1:6" ht="13.5">
      <c r="A2276" s="435" t="s">
        <v>8558</v>
      </c>
      <c r="B2276" s="435" t="s">
        <v>8559</v>
      </c>
      <c r="C2276" s="435" t="s">
        <v>5386</v>
      </c>
      <c r="D2276" s="435" t="s">
        <v>4076</v>
      </c>
      <c r="E2276" s="435" t="s">
        <v>4077</v>
      </c>
      <c r="F2276" s="435" t="s">
        <v>4078</v>
      </c>
    </row>
    <row r="2277" spans="1:6" ht="13.5">
      <c r="A2277" s="435" t="s">
        <v>8560</v>
      </c>
      <c r="B2277" s="435" t="s">
        <v>8561</v>
      </c>
      <c r="C2277" s="435" t="s">
        <v>5386</v>
      </c>
      <c r="D2277" s="435" t="s">
        <v>4076</v>
      </c>
      <c r="E2277" s="435" t="s">
        <v>4077</v>
      </c>
      <c r="F2277" s="435" t="s">
        <v>4078</v>
      </c>
    </row>
    <row r="2278" spans="1:6" ht="13.5">
      <c r="A2278" s="435" t="s">
        <v>8562</v>
      </c>
      <c r="B2278" s="435" t="s">
        <v>8563</v>
      </c>
      <c r="C2278" s="435" t="s">
        <v>5386</v>
      </c>
      <c r="D2278" s="435" t="s">
        <v>4076</v>
      </c>
      <c r="E2278" s="435" t="s">
        <v>4077</v>
      </c>
      <c r="F2278" s="435" t="s">
        <v>4078</v>
      </c>
    </row>
    <row r="2279" spans="1:6" ht="13.5">
      <c r="A2279" s="435" t="s">
        <v>8564</v>
      </c>
      <c r="B2279" s="435" t="s">
        <v>8565</v>
      </c>
      <c r="C2279" s="435" t="s">
        <v>5386</v>
      </c>
      <c r="D2279" s="435" t="s">
        <v>4076</v>
      </c>
      <c r="E2279" s="435" t="s">
        <v>4077</v>
      </c>
      <c r="F2279" s="435" t="s">
        <v>4078</v>
      </c>
    </row>
    <row r="2280" spans="1:6" ht="13.5">
      <c r="A2280" s="435" t="s">
        <v>8566</v>
      </c>
      <c r="B2280" s="435" t="s">
        <v>8567</v>
      </c>
      <c r="C2280" s="435" t="s">
        <v>5386</v>
      </c>
      <c r="D2280" s="435" t="s">
        <v>4076</v>
      </c>
      <c r="E2280" s="435" t="s">
        <v>4077</v>
      </c>
      <c r="F2280" s="435" t="s">
        <v>4078</v>
      </c>
    </row>
    <row r="2281" spans="1:6" ht="13.5">
      <c r="A2281" s="435" t="s">
        <v>8568</v>
      </c>
      <c r="B2281" s="435" t="s">
        <v>8569</v>
      </c>
      <c r="C2281" s="435" t="s">
        <v>5386</v>
      </c>
      <c r="D2281" s="435" t="s">
        <v>4076</v>
      </c>
      <c r="E2281" s="435" t="s">
        <v>4077</v>
      </c>
      <c r="F2281" s="435" t="s">
        <v>4078</v>
      </c>
    </row>
    <row r="2282" spans="1:6" ht="13.5">
      <c r="A2282" s="435" t="s">
        <v>8570</v>
      </c>
      <c r="B2282" s="435" t="s">
        <v>8571</v>
      </c>
      <c r="C2282" s="435" t="s">
        <v>5386</v>
      </c>
      <c r="D2282" s="435" t="s">
        <v>4076</v>
      </c>
      <c r="E2282" s="435" t="s">
        <v>4077</v>
      </c>
      <c r="F2282" s="435" t="s">
        <v>4078</v>
      </c>
    </row>
    <row r="2283" spans="1:6" ht="13.5">
      <c r="A2283" s="435" t="s">
        <v>8572</v>
      </c>
      <c r="B2283" s="435" t="s">
        <v>8573</v>
      </c>
      <c r="C2283" s="435" t="s">
        <v>5386</v>
      </c>
      <c r="D2283" s="435" t="s">
        <v>4076</v>
      </c>
      <c r="E2283" s="435" t="s">
        <v>4077</v>
      </c>
      <c r="F2283" s="435" t="s">
        <v>4078</v>
      </c>
    </row>
    <row r="2284" spans="1:6" ht="13.5">
      <c r="A2284" s="435" t="s">
        <v>8574</v>
      </c>
      <c r="B2284" s="435" t="s">
        <v>8575</v>
      </c>
      <c r="C2284" s="435" t="s">
        <v>5386</v>
      </c>
      <c r="D2284" s="435" t="s">
        <v>4076</v>
      </c>
      <c r="E2284" s="435" t="s">
        <v>4077</v>
      </c>
      <c r="F2284" s="435" t="s">
        <v>4078</v>
      </c>
    </row>
    <row r="2285" spans="1:6" ht="13.5">
      <c r="A2285" s="435" t="s">
        <v>8576</v>
      </c>
      <c r="B2285" s="435" t="s">
        <v>8577</v>
      </c>
      <c r="C2285" s="435" t="s">
        <v>5386</v>
      </c>
      <c r="D2285" s="435" t="s">
        <v>4076</v>
      </c>
      <c r="E2285" s="435" t="s">
        <v>4077</v>
      </c>
      <c r="F2285" s="435" t="s">
        <v>4078</v>
      </c>
    </row>
    <row r="2286" spans="1:6" ht="13.5">
      <c r="A2286" s="435" t="s">
        <v>8578</v>
      </c>
      <c r="B2286" s="435" t="s">
        <v>8579</v>
      </c>
      <c r="C2286" s="435" t="s">
        <v>5386</v>
      </c>
      <c r="D2286" s="435" t="s">
        <v>4076</v>
      </c>
      <c r="E2286" s="435" t="s">
        <v>4077</v>
      </c>
      <c r="F2286" s="435" t="s">
        <v>4078</v>
      </c>
    </row>
    <row r="2287" spans="1:6" ht="13.5">
      <c r="A2287" s="435" t="s">
        <v>8580</v>
      </c>
      <c r="B2287" s="435" t="s">
        <v>8581</v>
      </c>
      <c r="C2287" s="435" t="s">
        <v>5386</v>
      </c>
      <c r="D2287" s="435" t="s">
        <v>4076</v>
      </c>
      <c r="E2287" s="435" t="s">
        <v>4077</v>
      </c>
      <c r="F2287" s="435" t="s">
        <v>4078</v>
      </c>
    </row>
    <row r="2288" spans="1:6" ht="13.5">
      <c r="A2288" s="435" t="s">
        <v>8582</v>
      </c>
      <c r="B2288" s="435" t="s">
        <v>8583</v>
      </c>
      <c r="C2288" s="435" t="s">
        <v>5386</v>
      </c>
      <c r="D2288" s="435" t="s">
        <v>4076</v>
      </c>
      <c r="E2288" s="435" t="s">
        <v>4077</v>
      </c>
      <c r="F2288" s="435" t="s">
        <v>4078</v>
      </c>
    </row>
    <row r="2289" spans="1:6" ht="13.5">
      <c r="A2289" s="435" t="s">
        <v>8584</v>
      </c>
      <c r="B2289" s="435" t="s">
        <v>8585</v>
      </c>
      <c r="C2289" s="435" t="s">
        <v>5386</v>
      </c>
      <c r="D2289" s="435" t="s">
        <v>4076</v>
      </c>
      <c r="E2289" s="435" t="s">
        <v>4077</v>
      </c>
      <c r="F2289" s="435" t="s">
        <v>4078</v>
      </c>
    </row>
    <row r="2290" spans="1:6" ht="13.5">
      <c r="A2290" s="435" t="s">
        <v>8586</v>
      </c>
      <c r="B2290" s="435" t="s">
        <v>8587</v>
      </c>
      <c r="C2290" s="435" t="s">
        <v>5386</v>
      </c>
      <c r="D2290" s="435" t="s">
        <v>4076</v>
      </c>
      <c r="E2290" s="435" t="s">
        <v>4077</v>
      </c>
      <c r="F2290" s="435" t="s">
        <v>4078</v>
      </c>
    </row>
    <row r="2291" spans="1:6" ht="13.5">
      <c r="A2291" s="435" t="s">
        <v>8588</v>
      </c>
      <c r="B2291" s="435" t="s">
        <v>8589</v>
      </c>
      <c r="C2291" s="435" t="s">
        <v>5386</v>
      </c>
      <c r="D2291" s="435" t="s">
        <v>4076</v>
      </c>
      <c r="E2291" s="435" t="s">
        <v>4077</v>
      </c>
      <c r="F2291" s="435" t="s">
        <v>4078</v>
      </c>
    </row>
    <row r="2292" spans="1:6" ht="13.5">
      <c r="A2292" s="435" t="s">
        <v>8590</v>
      </c>
      <c r="B2292" s="435" t="s">
        <v>8591</v>
      </c>
      <c r="C2292" s="435" t="s">
        <v>5386</v>
      </c>
      <c r="D2292" s="435" t="s">
        <v>4076</v>
      </c>
      <c r="E2292" s="435" t="s">
        <v>4077</v>
      </c>
      <c r="F2292" s="435" t="s">
        <v>4078</v>
      </c>
    </row>
    <row r="2293" spans="1:6" ht="13.5">
      <c r="A2293" s="435" t="s">
        <v>8592</v>
      </c>
      <c r="B2293" s="435" t="s">
        <v>8593</v>
      </c>
      <c r="C2293" s="435" t="s">
        <v>5386</v>
      </c>
      <c r="D2293" s="435" t="s">
        <v>4076</v>
      </c>
      <c r="E2293" s="435" t="s">
        <v>4077</v>
      </c>
      <c r="F2293" s="435" t="s">
        <v>4078</v>
      </c>
    </row>
    <row r="2294" spans="1:6" ht="13.5">
      <c r="A2294" s="435" t="s">
        <v>8594</v>
      </c>
      <c r="B2294" s="435" t="s">
        <v>8595</v>
      </c>
      <c r="C2294" s="435" t="s">
        <v>5386</v>
      </c>
      <c r="D2294" s="435" t="s">
        <v>4076</v>
      </c>
      <c r="E2294" s="435" t="s">
        <v>4077</v>
      </c>
      <c r="F2294" s="435" t="s">
        <v>4078</v>
      </c>
    </row>
    <row r="2295" spans="1:6" ht="13.5">
      <c r="A2295" s="435" t="s">
        <v>8596</v>
      </c>
      <c r="B2295" s="435" t="s">
        <v>8597</v>
      </c>
      <c r="C2295" s="435" t="s">
        <v>5386</v>
      </c>
      <c r="D2295" s="435" t="s">
        <v>4076</v>
      </c>
      <c r="E2295" s="435" t="s">
        <v>4077</v>
      </c>
      <c r="F2295" s="435" t="s">
        <v>4078</v>
      </c>
    </row>
    <row r="2296" spans="1:6" ht="13.5">
      <c r="A2296" s="435" t="s">
        <v>8598</v>
      </c>
      <c r="B2296" s="435" t="s">
        <v>8599</v>
      </c>
      <c r="C2296" s="435" t="s">
        <v>5386</v>
      </c>
      <c r="D2296" s="435" t="s">
        <v>4076</v>
      </c>
      <c r="E2296" s="435" t="s">
        <v>4077</v>
      </c>
      <c r="F2296" s="435" t="s">
        <v>4078</v>
      </c>
    </row>
    <row r="2297" spans="1:6" ht="13.5">
      <c r="A2297" s="435" t="s">
        <v>8600</v>
      </c>
      <c r="B2297" s="435" t="s">
        <v>8601</v>
      </c>
      <c r="C2297" s="435" t="s">
        <v>5386</v>
      </c>
      <c r="D2297" s="435" t="s">
        <v>4076</v>
      </c>
      <c r="E2297" s="435" t="s">
        <v>4077</v>
      </c>
      <c r="F2297" s="435" t="s">
        <v>4078</v>
      </c>
    </row>
    <row r="2298" spans="1:6" ht="13.5">
      <c r="A2298" s="435" t="s">
        <v>8602</v>
      </c>
      <c r="B2298" s="435" t="s">
        <v>8603</v>
      </c>
      <c r="C2298" s="435" t="s">
        <v>5386</v>
      </c>
      <c r="D2298" s="435" t="s">
        <v>4076</v>
      </c>
      <c r="E2298" s="435" t="s">
        <v>4077</v>
      </c>
      <c r="F2298" s="435" t="s">
        <v>4078</v>
      </c>
    </row>
    <row r="2299" spans="1:6" ht="13.5">
      <c r="A2299" s="435" t="s">
        <v>8604</v>
      </c>
      <c r="B2299" s="435" t="s">
        <v>8605</v>
      </c>
      <c r="C2299" s="435" t="s">
        <v>5386</v>
      </c>
      <c r="D2299" s="435" t="s">
        <v>4076</v>
      </c>
      <c r="E2299" s="435" t="s">
        <v>4077</v>
      </c>
      <c r="F2299" s="435" t="s">
        <v>4078</v>
      </c>
    </row>
    <row r="2300" spans="1:6" ht="13.5">
      <c r="A2300" s="435" t="s">
        <v>8606</v>
      </c>
      <c r="B2300" s="435" t="s">
        <v>8607</v>
      </c>
      <c r="C2300" s="435" t="s">
        <v>5386</v>
      </c>
      <c r="D2300" s="435" t="s">
        <v>4076</v>
      </c>
      <c r="E2300" s="435" t="s">
        <v>4077</v>
      </c>
      <c r="F2300" s="435" t="s">
        <v>4078</v>
      </c>
    </row>
    <row r="2301" spans="1:6" ht="13.5">
      <c r="A2301" s="435" t="s">
        <v>8608</v>
      </c>
      <c r="B2301" s="435" t="s">
        <v>8609</v>
      </c>
      <c r="C2301" s="435" t="s">
        <v>5386</v>
      </c>
      <c r="D2301" s="435" t="s">
        <v>4076</v>
      </c>
      <c r="E2301" s="435" t="s">
        <v>4077</v>
      </c>
      <c r="F2301" s="435" t="s">
        <v>4078</v>
      </c>
    </row>
    <row r="2302" spans="1:6" ht="13.5">
      <c r="A2302" s="435" t="s">
        <v>8610</v>
      </c>
      <c r="B2302" s="435" t="s">
        <v>8611</v>
      </c>
      <c r="C2302" s="435" t="s">
        <v>5386</v>
      </c>
      <c r="D2302" s="435" t="s">
        <v>4076</v>
      </c>
      <c r="E2302" s="435" t="s">
        <v>4077</v>
      </c>
      <c r="F2302" s="435" t="s">
        <v>4078</v>
      </c>
    </row>
    <row r="2303" spans="1:6" ht="13.5">
      <c r="A2303" s="435" t="s">
        <v>8612</v>
      </c>
      <c r="B2303" s="435" t="s">
        <v>8613</v>
      </c>
      <c r="C2303" s="435" t="s">
        <v>5386</v>
      </c>
      <c r="D2303" s="435" t="s">
        <v>4076</v>
      </c>
      <c r="E2303" s="435" t="s">
        <v>4077</v>
      </c>
      <c r="F2303" s="435" t="s">
        <v>4078</v>
      </c>
    </row>
    <row r="2304" spans="1:6" ht="13.5">
      <c r="A2304" s="435" t="s">
        <v>8614</v>
      </c>
      <c r="B2304" s="435" t="s">
        <v>8615</v>
      </c>
      <c r="C2304" s="435" t="s">
        <v>5386</v>
      </c>
      <c r="D2304" s="435" t="s">
        <v>4076</v>
      </c>
      <c r="E2304" s="435" t="s">
        <v>4077</v>
      </c>
      <c r="F2304" s="435" t="s">
        <v>4078</v>
      </c>
    </row>
    <row r="2305" spans="1:6" ht="13.5">
      <c r="A2305" s="435" t="s">
        <v>8616</v>
      </c>
      <c r="B2305" s="435" t="s">
        <v>8617</v>
      </c>
      <c r="C2305" s="435" t="s">
        <v>5386</v>
      </c>
      <c r="D2305" s="435" t="s">
        <v>4076</v>
      </c>
      <c r="E2305" s="435" t="s">
        <v>4077</v>
      </c>
      <c r="F2305" s="435" t="s">
        <v>4078</v>
      </c>
    </row>
    <row r="2306" spans="1:6" ht="13.5">
      <c r="A2306" s="435" t="s">
        <v>8618</v>
      </c>
      <c r="B2306" s="435" t="s">
        <v>8619</v>
      </c>
      <c r="C2306" s="435" t="s">
        <v>5386</v>
      </c>
      <c r="D2306" s="435" t="s">
        <v>4076</v>
      </c>
      <c r="E2306" s="435" t="s">
        <v>4077</v>
      </c>
      <c r="F2306" s="435" t="s">
        <v>4078</v>
      </c>
    </row>
    <row r="2307" spans="1:6" ht="13.5">
      <c r="A2307" s="435" t="s">
        <v>8620</v>
      </c>
      <c r="B2307" s="435" t="s">
        <v>8621</v>
      </c>
      <c r="C2307" s="435" t="s">
        <v>5386</v>
      </c>
      <c r="D2307" s="435" t="s">
        <v>4076</v>
      </c>
      <c r="E2307" s="435" t="s">
        <v>4077</v>
      </c>
      <c r="F2307" s="435" t="s">
        <v>4078</v>
      </c>
    </row>
    <row r="2308" spans="1:6" ht="13.5">
      <c r="A2308" s="435" t="s">
        <v>8622</v>
      </c>
      <c r="B2308" s="435" t="s">
        <v>8623</v>
      </c>
      <c r="C2308" s="435" t="s">
        <v>5386</v>
      </c>
      <c r="D2308" s="435" t="s">
        <v>4076</v>
      </c>
      <c r="E2308" s="435" t="s">
        <v>4077</v>
      </c>
      <c r="F2308" s="435" t="s">
        <v>4078</v>
      </c>
    </row>
    <row r="2309" spans="1:6" ht="13.5">
      <c r="A2309" s="435" t="s">
        <v>8624</v>
      </c>
      <c r="B2309" s="435" t="s">
        <v>8625</v>
      </c>
      <c r="C2309" s="435" t="s">
        <v>5386</v>
      </c>
      <c r="D2309" s="435" t="s">
        <v>4076</v>
      </c>
      <c r="E2309" s="435" t="s">
        <v>4077</v>
      </c>
      <c r="F2309" s="435" t="s">
        <v>4078</v>
      </c>
    </row>
    <row r="2310" spans="1:6" ht="13.5">
      <c r="A2310" s="435" t="s">
        <v>8626</v>
      </c>
      <c r="B2310" s="435" t="s">
        <v>8627</v>
      </c>
      <c r="C2310" s="435" t="s">
        <v>5386</v>
      </c>
      <c r="D2310" s="435" t="s">
        <v>4076</v>
      </c>
      <c r="E2310" s="435" t="s">
        <v>4077</v>
      </c>
      <c r="F2310" s="435" t="s">
        <v>4078</v>
      </c>
    </row>
    <row r="2311" spans="1:6" ht="13.5">
      <c r="A2311" s="435" t="s">
        <v>8628</v>
      </c>
      <c r="B2311" s="435" t="s">
        <v>8629</v>
      </c>
      <c r="C2311" s="435" t="s">
        <v>5386</v>
      </c>
      <c r="D2311" s="435" t="s">
        <v>4161</v>
      </c>
      <c r="E2311" s="435" t="s">
        <v>4077</v>
      </c>
      <c r="F2311" s="435" t="s">
        <v>4078</v>
      </c>
    </row>
    <row r="2312" spans="1:6" ht="13.5">
      <c r="A2312" s="435" t="s">
        <v>8630</v>
      </c>
      <c r="B2312" s="435" t="s">
        <v>8631</v>
      </c>
      <c r="C2312" s="435" t="s">
        <v>5386</v>
      </c>
      <c r="D2312" s="435" t="s">
        <v>4076</v>
      </c>
      <c r="E2312" s="435" t="s">
        <v>4077</v>
      </c>
      <c r="F2312" s="435" t="s">
        <v>4078</v>
      </c>
    </row>
    <row r="2313" spans="1:6" ht="13.5">
      <c r="A2313" s="435" t="s">
        <v>8632</v>
      </c>
      <c r="B2313" s="435" t="s">
        <v>8633</v>
      </c>
      <c r="C2313" s="435" t="s">
        <v>5386</v>
      </c>
      <c r="D2313" s="435" t="s">
        <v>4076</v>
      </c>
      <c r="E2313" s="435" t="s">
        <v>4077</v>
      </c>
      <c r="F2313" s="435" t="s">
        <v>4078</v>
      </c>
    </row>
    <row r="2314" spans="1:6" ht="13.5">
      <c r="A2314" s="435" t="s">
        <v>8634</v>
      </c>
      <c r="B2314" s="435" t="s">
        <v>8635</v>
      </c>
      <c r="C2314" s="435" t="s">
        <v>5386</v>
      </c>
      <c r="D2314" s="435" t="s">
        <v>4076</v>
      </c>
      <c r="E2314" s="435" t="s">
        <v>4077</v>
      </c>
      <c r="F2314" s="435" t="s">
        <v>4078</v>
      </c>
    </row>
    <row r="2315" spans="1:6" ht="13.5">
      <c r="A2315" s="435" t="s">
        <v>8636</v>
      </c>
      <c r="B2315" s="435" t="s">
        <v>8637</v>
      </c>
      <c r="C2315" s="435" t="s">
        <v>5386</v>
      </c>
      <c r="D2315" s="435" t="s">
        <v>4076</v>
      </c>
      <c r="E2315" s="435" t="s">
        <v>4077</v>
      </c>
      <c r="F2315" s="435" t="s">
        <v>4078</v>
      </c>
    </row>
    <row r="2316" spans="1:6" ht="13.5">
      <c r="A2316" s="435" t="s">
        <v>8638</v>
      </c>
      <c r="B2316" s="435" t="s">
        <v>8639</v>
      </c>
      <c r="C2316" s="435" t="s">
        <v>5386</v>
      </c>
      <c r="D2316" s="435" t="s">
        <v>4076</v>
      </c>
      <c r="E2316" s="435" t="s">
        <v>4077</v>
      </c>
      <c r="F2316" s="435" t="s">
        <v>4078</v>
      </c>
    </row>
    <row r="2317" spans="1:6" ht="13.5">
      <c r="A2317" s="435" t="s">
        <v>8640</v>
      </c>
      <c r="B2317" s="435" t="s">
        <v>8641</v>
      </c>
      <c r="C2317" s="435" t="s">
        <v>5386</v>
      </c>
      <c r="D2317" s="435" t="s">
        <v>4161</v>
      </c>
      <c r="E2317" s="435" t="s">
        <v>4077</v>
      </c>
      <c r="F2317" s="435" t="s">
        <v>4078</v>
      </c>
    </row>
    <row r="2318" spans="1:6" ht="13.5">
      <c r="A2318" s="435" t="s">
        <v>8642</v>
      </c>
      <c r="B2318" s="435" t="s">
        <v>8643</v>
      </c>
      <c r="C2318" s="435" t="s">
        <v>5386</v>
      </c>
      <c r="D2318" s="435" t="s">
        <v>4076</v>
      </c>
      <c r="E2318" s="435" t="s">
        <v>4077</v>
      </c>
      <c r="F2318" s="435" t="s">
        <v>4078</v>
      </c>
    </row>
    <row r="2319" spans="1:6" ht="13.5">
      <c r="A2319" s="435" t="s">
        <v>8644</v>
      </c>
      <c r="B2319" s="435" t="s">
        <v>8645</v>
      </c>
      <c r="C2319" s="435" t="s">
        <v>5386</v>
      </c>
      <c r="D2319" s="435" t="s">
        <v>4076</v>
      </c>
      <c r="E2319" s="435" t="s">
        <v>4077</v>
      </c>
      <c r="F2319" s="435" t="s">
        <v>4078</v>
      </c>
    </row>
    <row r="2320" spans="1:6" ht="13.5">
      <c r="A2320" s="435" t="s">
        <v>8646</v>
      </c>
      <c r="B2320" s="435" t="s">
        <v>8647</v>
      </c>
      <c r="C2320" s="435" t="s">
        <v>5386</v>
      </c>
      <c r="D2320" s="435" t="s">
        <v>4076</v>
      </c>
      <c r="E2320" s="435" t="s">
        <v>4077</v>
      </c>
      <c r="F2320" s="435" t="s">
        <v>4078</v>
      </c>
    </row>
    <row r="2321" spans="1:6" ht="13.5">
      <c r="A2321" s="435" t="s">
        <v>8648</v>
      </c>
      <c r="B2321" s="435" t="s">
        <v>8649</v>
      </c>
      <c r="C2321" s="435" t="s">
        <v>5386</v>
      </c>
      <c r="D2321" s="435" t="s">
        <v>4076</v>
      </c>
      <c r="E2321" s="435" t="s">
        <v>4077</v>
      </c>
      <c r="F2321" s="435" t="s">
        <v>4078</v>
      </c>
    </row>
    <row r="2322" spans="1:6" ht="13.5">
      <c r="A2322" s="435" t="s">
        <v>8650</v>
      </c>
      <c r="B2322" s="435" t="s">
        <v>8651</v>
      </c>
      <c r="C2322" s="435" t="s">
        <v>5386</v>
      </c>
      <c r="D2322" s="435" t="s">
        <v>4076</v>
      </c>
      <c r="E2322" s="435" t="s">
        <v>4077</v>
      </c>
      <c r="F2322" s="435" t="s">
        <v>4078</v>
      </c>
    </row>
    <row r="2323" spans="1:6" ht="13.5">
      <c r="A2323" s="435" t="s">
        <v>8652</v>
      </c>
      <c r="B2323" s="435" t="s">
        <v>8653</v>
      </c>
      <c r="C2323" s="435" t="s">
        <v>5386</v>
      </c>
      <c r="D2323" s="435" t="s">
        <v>4076</v>
      </c>
      <c r="E2323" s="435" t="s">
        <v>4077</v>
      </c>
      <c r="F2323" s="435" t="s">
        <v>4078</v>
      </c>
    </row>
    <row r="2324" spans="1:6" ht="13.5">
      <c r="A2324" s="435" t="s">
        <v>8654</v>
      </c>
      <c r="B2324" s="435" t="s">
        <v>8655</v>
      </c>
      <c r="C2324" s="435" t="s">
        <v>5386</v>
      </c>
      <c r="D2324" s="435" t="s">
        <v>4076</v>
      </c>
      <c r="E2324" s="435" t="s">
        <v>4077</v>
      </c>
      <c r="F2324" s="435" t="s">
        <v>4078</v>
      </c>
    </row>
    <row r="2325" spans="1:6" ht="13.5">
      <c r="A2325" s="435" t="s">
        <v>8656</v>
      </c>
      <c r="B2325" s="435" t="s">
        <v>8657</v>
      </c>
      <c r="C2325" s="435" t="s">
        <v>5386</v>
      </c>
      <c r="D2325" s="435" t="s">
        <v>4076</v>
      </c>
      <c r="E2325" s="435" t="s">
        <v>4077</v>
      </c>
      <c r="F2325" s="435" t="s">
        <v>4078</v>
      </c>
    </row>
    <row r="2326" spans="1:6" ht="13.5">
      <c r="A2326" s="435" t="s">
        <v>8658</v>
      </c>
      <c r="B2326" s="435" t="s">
        <v>8659</v>
      </c>
      <c r="C2326" s="435" t="s">
        <v>5386</v>
      </c>
      <c r="D2326" s="435" t="s">
        <v>4076</v>
      </c>
      <c r="E2326" s="435" t="s">
        <v>4077</v>
      </c>
      <c r="F2326" s="435" t="s">
        <v>4078</v>
      </c>
    </row>
    <row r="2327" spans="1:6" ht="13.5">
      <c r="A2327" s="435" t="s">
        <v>8660</v>
      </c>
      <c r="B2327" s="435" t="s">
        <v>8661</v>
      </c>
      <c r="C2327" s="435" t="s">
        <v>5386</v>
      </c>
      <c r="D2327" s="435" t="s">
        <v>4076</v>
      </c>
      <c r="E2327" s="435" t="s">
        <v>4077</v>
      </c>
      <c r="F2327" s="435" t="s">
        <v>4078</v>
      </c>
    </row>
    <row r="2328" spans="1:6" ht="13.5">
      <c r="A2328" s="435" t="s">
        <v>8662</v>
      </c>
      <c r="B2328" s="435" t="s">
        <v>8663</v>
      </c>
      <c r="C2328" s="435" t="s">
        <v>5386</v>
      </c>
      <c r="D2328" s="435" t="s">
        <v>4076</v>
      </c>
      <c r="E2328" s="435" t="s">
        <v>4077</v>
      </c>
      <c r="F2328" s="435" t="s">
        <v>4078</v>
      </c>
    </row>
    <row r="2329" spans="1:6" ht="13.5">
      <c r="A2329" s="435" t="s">
        <v>8664</v>
      </c>
      <c r="B2329" s="435" t="s">
        <v>8665</v>
      </c>
      <c r="C2329" s="435" t="s">
        <v>5386</v>
      </c>
      <c r="D2329" s="435" t="s">
        <v>4076</v>
      </c>
      <c r="E2329" s="435" t="s">
        <v>4077</v>
      </c>
      <c r="F2329" s="435" t="s">
        <v>4078</v>
      </c>
    </row>
    <row r="2330" spans="1:6" ht="13.5">
      <c r="A2330" s="435" t="s">
        <v>8666</v>
      </c>
      <c r="B2330" s="435" t="s">
        <v>8667</v>
      </c>
      <c r="C2330" s="435" t="s">
        <v>5386</v>
      </c>
      <c r="D2330" s="435" t="s">
        <v>4076</v>
      </c>
      <c r="E2330" s="435" t="s">
        <v>4077</v>
      </c>
      <c r="F2330" s="435" t="s">
        <v>4078</v>
      </c>
    </row>
    <row r="2331" spans="1:6" ht="13.5">
      <c r="A2331" s="435" t="s">
        <v>8668</v>
      </c>
      <c r="B2331" s="435" t="s">
        <v>8669</v>
      </c>
      <c r="C2331" s="435" t="s">
        <v>5386</v>
      </c>
      <c r="D2331" s="435" t="s">
        <v>4076</v>
      </c>
      <c r="E2331" s="435" t="s">
        <v>4077</v>
      </c>
      <c r="F2331" s="435" t="s">
        <v>4078</v>
      </c>
    </row>
    <row r="2332" spans="1:6" ht="13.5">
      <c r="A2332" s="435" t="s">
        <v>8670</v>
      </c>
      <c r="B2332" s="435" t="s">
        <v>8671</v>
      </c>
      <c r="C2332" s="435" t="s">
        <v>5386</v>
      </c>
      <c r="D2332" s="435" t="s">
        <v>4076</v>
      </c>
      <c r="E2332" s="435" t="s">
        <v>4077</v>
      </c>
      <c r="F2332" s="435" t="s">
        <v>4078</v>
      </c>
    </row>
    <row r="2333" spans="1:6" ht="13.5">
      <c r="A2333" s="435" t="s">
        <v>8672</v>
      </c>
      <c r="B2333" s="435" t="s">
        <v>8673</v>
      </c>
      <c r="C2333" s="435" t="s">
        <v>5386</v>
      </c>
      <c r="D2333" s="435" t="s">
        <v>4076</v>
      </c>
      <c r="E2333" s="435" t="s">
        <v>4077</v>
      </c>
      <c r="F2333" s="435" t="s">
        <v>4078</v>
      </c>
    </row>
    <row r="2334" spans="1:6" ht="13.5">
      <c r="A2334" s="435" t="s">
        <v>8674</v>
      </c>
      <c r="B2334" s="435" t="s">
        <v>8675</v>
      </c>
      <c r="C2334" s="435" t="s">
        <v>5386</v>
      </c>
      <c r="D2334" s="435" t="s">
        <v>4161</v>
      </c>
      <c r="E2334" s="435" t="s">
        <v>4077</v>
      </c>
      <c r="F2334" s="435" t="s">
        <v>4078</v>
      </c>
    </row>
    <row r="2335" spans="1:6" ht="13.5">
      <c r="A2335" s="435" t="s">
        <v>8676</v>
      </c>
      <c r="B2335" s="435" t="s">
        <v>8677</v>
      </c>
      <c r="C2335" s="435" t="s">
        <v>5386</v>
      </c>
      <c r="D2335" s="435" t="s">
        <v>4076</v>
      </c>
      <c r="E2335" s="435" t="s">
        <v>4077</v>
      </c>
      <c r="F2335" s="435" t="s">
        <v>4078</v>
      </c>
    </row>
    <row r="2336" spans="1:6" ht="13.5">
      <c r="A2336" s="435" t="s">
        <v>8678</v>
      </c>
      <c r="B2336" s="435" t="s">
        <v>8679</v>
      </c>
      <c r="C2336" s="435" t="s">
        <v>5386</v>
      </c>
      <c r="D2336" s="435" t="s">
        <v>4076</v>
      </c>
      <c r="E2336" s="435" t="s">
        <v>4077</v>
      </c>
      <c r="F2336" s="435" t="s">
        <v>4078</v>
      </c>
    </row>
    <row r="2337" spans="1:6" ht="13.5">
      <c r="A2337" s="435" t="s">
        <v>8680</v>
      </c>
      <c r="B2337" s="435" t="s">
        <v>8681</v>
      </c>
      <c r="C2337" s="435" t="s">
        <v>5386</v>
      </c>
      <c r="D2337" s="435" t="s">
        <v>4076</v>
      </c>
      <c r="E2337" s="435" t="s">
        <v>4077</v>
      </c>
      <c r="F2337" s="435" t="s">
        <v>4078</v>
      </c>
    </row>
    <row r="2338" spans="1:6" ht="13.5">
      <c r="A2338" s="435" t="s">
        <v>8682</v>
      </c>
      <c r="B2338" s="435" t="s">
        <v>8683</v>
      </c>
      <c r="C2338" s="435" t="s">
        <v>5386</v>
      </c>
      <c r="D2338" s="435" t="s">
        <v>4076</v>
      </c>
      <c r="E2338" s="435" t="s">
        <v>4077</v>
      </c>
      <c r="F2338" s="435" t="s">
        <v>4078</v>
      </c>
    </row>
    <row r="2339" spans="1:6" ht="13.5">
      <c r="A2339" s="435" t="s">
        <v>8684</v>
      </c>
      <c r="B2339" s="435" t="s">
        <v>8685</v>
      </c>
      <c r="C2339" s="435" t="s">
        <v>5386</v>
      </c>
      <c r="D2339" s="435" t="s">
        <v>4076</v>
      </c>
      <c r="E2339" s="435" t="s">
        <v>4077</v>
      </c>
      <c r="F2339" s="435" t="s">
        <v>4078</v>
      </c>
    </row>
    <row r="2340" spans="1:6" ht="13.5">
      <c r="A2340" s="435" t="s">
        <v>8686</v>
      </c>
      <c r="B2340" s="435" t="s">
        <v>8687</v>
      </c>
      <c r="C2340" s="435" t="s">
        <v>5386</v>
      </c>
      <c r="D2340" s="435" t="s">
        <v>4076</v>
      </c>
      <c r="E2340" s="435" t="s">
        <v>4077</v>
      </c>
      <c r="F2340" s="435" t="s">
        <v>4078</v>
      </c>
    </row>
    <row r="2341" spans="1:6" ht="13.5">
      <c r="A2341" s="435" t="s">
        <v>8688</v>
      </c>
      <c r="B2341" s="435" t="s">
        <v>8689</v>
      </c>
      <c r="C2341" s="435" t="s">
        <v>5386</v>
      </c>
      <c r="D2341" s="435" t="s">
        <v>4076</v>
      </c>
      <c r="E2341" s="435" t="s">
        <v>4077</v>
      </c>
      <c r="F2341" s="435" t="s">
        <v>4078</v>
      </c>
    </row>
    <row r="2342" spans="1:6" ht="13.5">
      <c r="A2342" s="435" t="s">
        <v>8690</v>
      </c>
      <c r="B2342" s="435" t="s">
        <v>8691</v>
      </c>
      <c r="C2342" s="435" t="s">
        <v>5386</v>
      </c>
      <c r="D2342" s="435" t="s">
        <v>4076</v>
      </c>
      <c r="E2342" s="435" t="s">
        <v>4077</v>
      </c>
      <c r="F2342" s="435" t="s">
        <v>4078</v>
      </c>
    </row>
    <row r="2343" spans="1:6" ht="13.5">
      <c r="A2343" s="435" t="s">
        <v>8692</v>
      </c>
      <c r="B2343" s="435" t="s">
        <v>8693</v>
      </c>
      <c r="C2343" s="435" t="s">
        <v>5386</v>
      </c>
      <c r="D2343" s="435" t="s">
        <v>4076</v>
      </c>
      <c r="E2343" s="435" t="s">
        <v>4077</v>
      </c>
      <c r="F2343" s="435" t="s">
        <v>4078</v>
      </c>
    </row>
    <row r="2344" spans="1:6" ht="13.5">
      <c r="A2344" s="435" t="s">
        <v>8694</v>
      </c>
      <c r="B2344" s="435" t="s">
        <v>8695</v>
      </c>
      <c r="C2344" s="435" t="s">
        <v>5386</v>
      </c>
      <c r="D2344" s="435" t="s">
        <v>4076</v>
      </c>
      <c r="E2344" s="435" t="s">
        <v>4077</v>
      </c>
      <c r="F2344" s="435" t="s">
        <v>4078</v>
      </c>
    </row>
    <row r="2345" spans="1:6" ht="13.5">
      <c r="A2345" s="435" t="s">
        <v>8696</v>
      </c>
      <c r="B2345" s="435" t="s">
        <v>8697</v>
      </c>
      <c r="C2345" s="435" t="s">
        <v>5386</v>
      </c>
      <c r="D2345" s="435" t="s">
        <v>4076</v>
      </c>
      <c r="E2345" s="435" t="s">
        <v>4077</v>
      </c>
      <c r="F2345" s="435" t="s">
        <v>4078</v>
      </c>
    </row>
    <row r="2346" spans="1:6" ht="13.5">
      <c r="A2346" s="435" t="s">
        <v>8698</v>
      </c>
      <c r="B2346" s="435" t="s">
        <v>8699</v>
      </c>
      <c r="C2346" s="435" t="s">
        <v>5386</v>
      </c>
      <c r="D2346" s="435" t="s">
        <v>4076</v>
      </c>
      <c r="E2346" s="435" t="s">
        <v>4077</v>
      </c>
      <c r="F2346" s="435" t="s">
        <v>4078</v>
      </c>
    </row>
    <row r="2347" spans="1:6" ht="13.5">
      <c r="A2347" s="435" t="s">
        <v>8700</v>
      </c>
      <c r="B2347" s="435" t="s">
        <v>8701</v>
      </c>
      <c r="C2347" s="435" t="s">
        <v>5386</v>
      </c>
      <c r="D2347" s="435" t="s">
        <v>4076</v>
      </c>
      <c r="E2347" s="435" t="s">
        <v>4077</v>
      </c>
      <c r="F2347" s="435" t="s">
        <v>4078</v>
      </c>
    </row>
    <row r="2348" spans="1:6" ht="13.5">
      <c r="A2348" s="435" t="s">
        <v>8702</v>
      </c>
      <c r="B2348" s="435" t="s">
        <v>8703</v>
      </c>
      <c r="C2348" s="435" t="s">
        <v>5386</v>
      </c>
      <c r="D2348" s="435" t="s">
        <v>4076</v>
      </c>
      <c r="E2348" s="435" t="s">
        <v>4077</v>
      </c>
      <c r="F2348" s="435" t="s">
        <v>4078</v>
      </c>
    </row>
    <row r="2349" spans="1:6" ht="13.5">
      <c r="A2349" s="435" t="s">
        <v>8704</v>
      </c>
      <c r="B2349" s="435" t="s">
        <v>8705</v>
      </c>
      <c r="C2349" s="435" t="s">
        <v>5386</v>
      </c>
      <c r="D2349" s="435" t="s">
        <v>4076</v>
      </c>
      <c r="E2349" s="435" t="s">
        <v>4077</v>
      </c>
      <c r="F2349" s="435" t="s">
        <v>4078</v>
      </c>
    </row>
    <row r="2350" spans="1:6" ht="13.5">
      <c r="A2350" s="435" t="s">
        <v>8706</v>
      </c>
      <c r="B2350" s="435" t="s">
        <v>8707</v>
      </c>
      <c r="C2350" s="435" t="s">
        <v>5386</v>
      </c>
      <c r="D2350" s="435" t="s">
        <v>4076</v>
      </c>
      <c r="E2350" s="435" t="s">
        <v>4077</v>
      </c>
      <c r="F2350" s="435" t="s">
        <v>4078</v>
      </c>
    </row>
    <row r="2351" spans="1:6" ht="13.5">
      <c r="A2351" s="435" t="s">
        <v>8708</v>
      </c>
      <c r="B2351" s="435" t="s">
        <v>8709</v>
      </c>
      <c r="C2351" s="435" t="s">
        <v>5386</v>
      </c>
      <c r="D2351" s="435" t="s">
        <v>4076</v>
      </c>
      <c r="E2351" s="435" t="s">
        <v>4077</v>
      </c>
      <c r="F2351" s="435" t="s">
        <v>4078</v>
      </c>
    </row>
    <row r="2352" spans="1:6" ht="13.5">
      <c r="A2352" s="435" t="s">
        <v>8710</v>
      </c>
      <c r="B2352" s="435" t="s">
        <v>8711</v>
      </c>
      <c r="C2352" s="435" t="s">
        <v>5386</v>
      </c>
      <c r="D2352" s="435" t="s">
        <v>4076</v>
      </c>
      <c r="E2352" s="435" t="s">
        <v>4077</v>
      </c>
      <c r="F2352" s="435" t="s">
        <v>4078</v>
      </c>
    </row>
    <row r="2353" spans="1:6" ht="13.5">
      <c r="A2353" s="435" t="s">
        <v>8712</v>
      </c>
      <c r="B2353" s="435" t="s">
        <v>8713</v>
      </c>
      <c r="C2353" s="435" t="s">
        <v>5386</v>
      </c>
      <c r="D2353" s="435" t="s">
        <v>4076</v>
      </c>
      <c r="E2353" s="435" t="s">
        <v>4077</v>
      </c>
      <c r="F2353" s="435" t="s">
        <v>4078</v>
      </c>
    </row>
    <row r="2354" spans="1:6" ht="13.5">
      <c r="A2354" s="435" t="s">
        <v>8714</v>
      </c>
      <c r="B2354" s="435" t="s">
        <v>8715</v>
      </c>
      <c r="C2354" s="435" t="s">
        <v>5386</v>
      </c>
      <c r="D2354" s="435" t="s">
        <v>4076</v>
      </c>
      <c r="E2354" s="435" t="s">
        <v>4077</v>
      </c>
      <c r="F2354" s="435" t="s">
        <v>4078</v>
      </c>
    </row>
    <row r="2355" spans="1:6" ht="13.5">
      <c r="A2355" s="435" t="s">
        <v>8716</v>
      </c>
      <c r="B2355" s="435" t="s">
        <v>8717</v>
      </c>
      <c r="C2355" s="435" t="s">
        <v>5386</v>
      </c>
      <c r="D2355" s="435" t="s">
        <v>4076</v>
      </c>
      <c r="E2355" s="435" t="s">
        <v>4077</v>
      </c>
      <c r="F2355" s="435" t="s">
        <v>4078</v>
      </c>
    </row>
    <row r="2356" spans="1:6" ht="13.5">
      <c r="A2356" s="435" t="s">
        <v>8718</v>
      </c>
      <c r="B2356" s="435" t="s">
        <v>8719</v>
      </c>
      <c r="C2356" s="435" t="s">
        <v>5386</v>
      </c>
      <c r="D2356" s="435" t="s">
        <v>4076</v>
      </c>
      <c r="E2356" s="435" t="s">
        <v>4077</v>
      </c>
      <c r="F2356" s="435" t="s">
        <v>4078</v>
      </c>
    </row>
    <row r="2357" spans="1:6" ht="13.5">
      <c r="A2357" s="435" t="s">
        <v>8720</v>
      </c>
      <c r="B2357" s="435" t="s">
        <v>8721</v>
      </c>
      <c r="C2357" s="435" t="s">
        <v>5386</v>
      </c>
      <c r="D2357" s="435" t="s">
        <v>4076</v>
      </c>
      <c r="E2357" s="435" t="s">
        <v>4077</v>
      </c>
      <c r="F2357" s="435" t="s">
        <v>4078</v>
      </c>
    </row>
    <row r="2358" spans="1:6" ht="13.5">
      <c r="A2358" s="435" t="s">
        <v>8722</v>
      </c>
      <c r="B2358" s="435" t="s">
        <v>8723</v>
      </c>
      <c r="C2358" s="435" t="s">
        <v>5386</v>
      </c>
      <c r="D2358" s="435" t="s">
        <v>4076</v>
      </c>
      <c r="E2358" s="435" t="s">
        <v>4077</v>
      </c>
      <c r="F2358" s="435" t="s">
        <v>4078</v>
      </c>
    </row>
    <row r="2359" spans="1:6" ht="13.5">
      <c r="A2359" s="435" t="s">
        <v>8724</v>
      </c>
      <c r="B2359" s="435" t="s">
        <v>8725</v>
      </c>
      <c r="C2359" s="435" t="s">
        <v>5386</v>
      </c>
      <c r="D2359" s="435" t="s">
        <v>4076</v>
      </c>
      <c r="E2359" s="435" t="s">
        <v>4077</v>
      </c>
      <c r="F2359" s="435" t="s">
        <v>4078</v>
      </c>
    </row>
    <row r="2360" spans="1:6" ht="13.5">
      <c r="A2360" s="435" t="s">
        <v>8726</v>
      </c>
      <c r="B2360" s="435" t="s">
        <v>8727</v>
      </c>
      <c r="C2360" s="435" t="s">
        <v>5386</v>
      </c>
      <c r="D2360" s="435" t="s">
        <v>4076</v>
      </c>
      <c r="E2360" s="435" t="s">
        <v>4077</v>
      </c>
      <c r="F2360" s="435" t="s">
        <v>4078</v>
      </c>
    </row>
    <row r="2361" spans="1:6" ht="13.5">
      <c r="A2361" s="435" t="s">
        <v>8728</v>
      </c>
      <c r="B2361" s="435" t="s">
        <v>8729</v>
      </c>
      <c r="C2361" s="435" t="s">
        <v>5386</v>
      </c>
      <c r="D2361" s="435" t="s">
        <v>4076</v>
      </c>
      <c r="E2361" s="435" t="s">
        <v>4077</v>
      </c>
      <c r="F2361" s="435" t="s">
        <v>4078</v>
      </c>
    </row>
    <row r="2362" spans="1:6" ht="13.5">
      <c r="A2362" s="435" t="s">
        <v>8730</v>
      </c>
      <c r="B2362" s="435" t="s">
        <v>8731</v>
      </c>
      <c r="C2362" s="435" t="s">
        <v>5386</v>
      </c>
      <c r="D2362" s="435" t="s">
        <v>4076</v>
      </c>
      <c r="E2362" s="435" t="s">
        <v>4077</v>
      </c>
      <c r="F2362" s="435" t="s">
        <v>4078</v>
      </c>
    </row>
    <row r="2363" spans="1:6" ht="13.5">
      <c r="A2363" s="435" t="s">
        <v>8732</v>
      </c>
      <c r="B2363" s="435" t="s">
        <v>8733</v>
      </c>
      <c r="C2363" s="435" t="s">
        <v>5386</v>
      </c>
      <c r="D2363" s="435" t="s">
        <v>4076</v>
      </c>
      <c r="E2363" s="435" t="s">
        <v>4077</v>
      </c>
      <c r="F2363" s="435" t="s">
        <v>4078</v>
      </c>
    </row>
    <row r="2364" spans="1:6" ht="13.5">
      <c r="A2364" s="435" t="s">
        <v>8734</v>
      </c>
      <c r="B2364" s="435" t="s">
        <v>8735</v>
      </c>
      <c r="C2364" s="435" t="s">
        <v>5386</v>
      </c>
      <c r="D2364" s="435" t="s">
        <v>4076</v>
      </c>
      <c r="E2364" s="435" t="s">
        <v>4077</v>
      </c>
      <c r="F2364" s="435" t="s">
        <v>4078</v>
      </c>
    </row>
    <row r="2365" spans="1:6" ht="13.5">
      <c r="A2365" s="435" t="s">
        <v>8736</v>
      </c>
      <c r="B2365" s="435" t="s">
        <v>8737</v>
      </c>
      <c r="C2365" s="435" t="s">
        <v>5386</v>
      </c>
      <c r="D2365" s="435" t="s">
        <v>4076</v>
      </c>
      <c r="E2365" s="435" t="s">
        <v>4077</v>
      </c>
      <c r="F2365" s="435" t="s">
        <v>4078</v>
      </c>
    </row>
    <row r="2366" spans="1:6" ht="13.5">
      <c r="A2366" s="435" t="s">
        <v>8738</v>
      </c>
      <c r="B2366" s="435" t="s">
        <v>8739</v>
      </c>
      <c r="C2366" s="435" t="s">
        <v>5386</v>
      </c>
      <c r="D2366" s="435" t="s">
        <v>4076</v>
      </c>
      <c r="E2366" s="435" t="s">
        <v>4077</v>
      </c>
      <c r="F2366" s="435" t="s">
        <v>4078</v>
      </c>
    </row>
    <row r="2367" spans="1:6" ht="13.5">
      <c r="A2367" s="435" t="s">
        <v>8740</v>
      </c>
      <c r="B2367" s="435" t="s">
        <v>8741</v>
      </c>
      <c r="C2367" s="435" t="s">
        <v>5386</v>
      </c>
      <c r="D2367" s="435" t="s">
        <v>4076</v>
      </c>
      <c r="E2367" s="435" t="s">
        <v>4077</v>
      </c>
      <c r="F2367" s="435" t="s">
        <v>4078</v>
      </c>
    </row>
    <row r="2368" spans="1:6" ht="13.5">
      <c r="A2368" s="435" t="s">
        <v>8742</v>
      </c>
      <c r="B2368" s="435" t="s">
        <v>8743</v>
      </c>
      <c r="C2368" s="435" t="s">
        <v>5386</v>
      </c>
      <c r="D2368" s="435" t="s">
        <v>4076</v>
      </c>
      <c r="E2368" s="435" t="s">
        <v>4077</v>
      </c>
      <c r="F2368" s="435" t="s">
        <v>4078</v>
      </c>
    </row>
    <row r="2369" spans="1:6" ht="13.5">
      <c r="A2369" s="435" t="s">
        <v>8744</v>
      </c>
      <c r="B2369" s="435" t="s">
        <v>8745</v>
      </c>
      <c r="C2369" s="435" t="s">
        <v>5386</v>
      </c>
      <c r="D2369" s="435" t="s">
        <v>4076</v>
      </c>
      <c r="E2369" s="435" t="s">
        <v>4077</v>
      </c>
      <c r="F2369" s="435" t="s">
        <v>4078</v>
      </c>
    </row>
    <row r="2370" spans="1:6" ht="13.5">
      <c r="A2370" s="435" t="s">
        <v>8746</v>
      </c>
      <c r="B2370" s="435" t="s">
        <v>8747</v>
      </c>
      <c r="C2370" s="435" t="s">
        <v>5386</v>
      </c>
      <c r="D2370" s="435" t="s">
        <v>4076</v>
      </c>
      <c r="E2370" s="435" t="s">
        <v>4077</v>
      </c>
      <c r="F2370" s="435" t="s">
        <v>4078</v>
      </c>
    </row>
    <row r="2371" spans="1:6" ht="13.5">
      <c r="A2371" s="435" t="s">
        <v>8748</v>
      </c>
      <c r="B2371" s="435" t="s">
        <v>8749</v>
      </c>
      <c r="C2371" s="435" t="s">
        <v>5386</v>
      </c>
      <c r="D2371" s="435" t="s">
        <v>4076</v>
      </c>
      <c r="E2371" s="435" t="s">
        <v>4077</v>
      </c>
      <c r="F2371" s="435" t="s">
        <v>4078</v>
      </c>
    </row>
    <row r="2372" spans="1:6" ht="13.5">
      <c r="A2372" s="435" t="s">
        <v>8750</v>
      </c>
      <c r="B2372" s="435" t="s">
        <v>8751</v>
      </c>
      <c r="C2372" s="435" t="s">
        <v>5386</v>
      </c>
      <c r="D2372" s="435" t="s">
        <v>4076</v>
      </c>
      <c r="E2372" s="435" t="s">
        <v>4077</v>
      </c>
      <c r="F2372" s="435" t="s">
        <v>4078</v>
      </c>
    </row>
    <row r="2373" spans="1:6" ht="13.5">
      <c r="A2373" s="435" t="s">
        <v>8752</v>
      </c>
      <c r="B2373" s="435" t="s">
        <v>8753</v>
      </c>
      <c r="C2373" s="435" t="s">
        <v>5386</v>
      </c>
      <c r="D2373" s="435" t="s">
        <v>4076</v>
      </c>
      <c r="E2373" s="435" t="s">
        <v>4077</v>
      </c>
      <c r="F2373" s="435" t="s">
        <v>4078</v>
      </c>
    </row>
    <row r="2374" spans="1:6" ht="13.5">
      <c r="A2374" s="435" t="s">
        <v>8754</v>
      </c>
      <c r="B2374" s="435" t="s">
        <v>8755</v>
      </c>
      <c r="C2374" s="435" t="s">
        <v>5386</v>
      </c>
      <c r="D2374" s="435" t="s">
        <v>4076</v>
      </c>
      <c r="E2374" s="435" t="s">
        <v>4077</v>
      </c>
      <c r="F2374" s="435" t="s">
        <v>4078</v>
      </c>
    </row>
    <row r="2375" spans="1:6" ht="13.5">
      <c r="A2375" s="435" t="s">
        <v>8756</v>
      </c>
      <c r="B2375" s="435" t="s">
        <v>8757</v>
      </c>
      <c r="C2375" s="435" t="s">
        <v>5386</v>
      </c>
      <c r="D2375" s="435" t="s">
        <v>4076</v>
      </c>
      <c r="E2375" s="435" t="s">
        <v>4077</v>
      </c>
      <c r="F2375" s="435" t="s">
        <v>4078</v>
      </c>
    </row>
    <row r="2376" spans="1:6" ht="13.5">
      <c r="A2376" s="435" t="s">
        <v>8758</v>
      </c>
      <c r="B2376" s="435" t="s">
        <v>8759</v>
      </c>
      <c r="C2376" s="435" t="s">
        <v>5386</v>
      </c>
      <c r="D2376" s="435" t="s">
        <v>4076</v>
      </c>
      <c r="E2376" s="435" t="s">
        <v>4077</v>
      </c>
      <c r="F2376" s="435" t="s">
        <v>4078</v>
      </c>
    </row>
    <row r="2377" spans="1:6" ht="13.5">
      <c r="A2377" s="435" t="s">
        <v>8760</v>
      </c>
      <c r="B2377" s="435" t="s">
        <v>8761</v>
      </c>
      <c r="C2377" s="435" t="s">
        <v>5386</v>
      </c>
      <c r="D2377" s="435" t="s">
        <v>4076</v>
      </c>
      <c r="E2377" s="435" t="s">
        <v>4077</v>
      </c>
      <c r="F2377" s="435" t="s">
        <v>4078</v>
      </c>
    </row>
    <row r="2378" spans="1:6" ht="13.5">
      <c r="A2378" s="435" t="s">
        <v>8762</v>
      </c>
      <c r="B2378" s="435" t="s">
        <v>8763</v>
      </c>
      <c r="C2378" s="435" t="s">
        <v>5386</v>
      </c>
      <c r="D2378" s="435" t="s">
        <v>4076</v>
      </c>
      <c r="E2378" s="435" t="s">
        <v>4077</v>
      </c>
      <c r="F2378" s="435" t="s">
        <v>4078</v>
      </c>
    </row>
    <row r="2379" spans="1:6" ht="13.5">
      <c r="A2379" s="435" t="s">
        <v>8764</v>
      </c>
      <c r="B2379" s="435" t="s">
        <v>8765</v>
      </c>
      <c r="C2379" s="435" t="s">
        <v>5386</v>
      </c>
      <c r="D2379" s="435" t="s">
        <v>4076</v>
      </c>
      <c r="E2379" s="435" t="s">
        <v>4077</v>
      </c>
      <c r="F2379" s="435" t="s">
        <v>4078</v>
      </c>
    </row>
    <row r="2380" spans="1:6" ht="13.5">
      <c r="A2380" s="435" t="s">
        <v>8766</v>
      </c>
      <c r="B2380" s="435" t="s">
        <v>8767</v>
      </c>
      <c r="C2380" s="435" t="s">
        <v>5386</v>
      </c>
      <c r="D2380" s="435" t="s">
        <v>4076</v>
      </c>
      <c r="E2380" s="435" t="s">
        <v>4077</v>
      </c>
      <c r="F2380" s="435" t="s">
        <v>4078</v>
      </c>
    </row>
    <row r="2381" spans="1:6" ht="13.5">
      <c r="A2381" s="435" t="s">
        <v>8768</v>
      </c>
      <c r="B2381" s="435" t="s">
        <v>8769</v>
      </c>
      <c r="C2381" s="435" t="s">
        <v>5386</v>
      </c>
      <c r="D2381" s="435" t="s">
        <v>4161</v>
      </c>
      <c r="E2381" s="435" t="s">
        <v>4077</v>
      </c>
      <c r="F2381" s="435" t="s">
        <v>4078</v>
      </c>
    </row>
    <row r="2382" spans="1:6" ht="13.5">
      <c r="A2382" s="435" t="s">
        <v>8770</v>
      </c>
      <c r="B2382" s="435" t="s">
        <v>8771</v>
      </c>
      <c r="C2382" s="435" t="s">
        <v>5386</v>
      </c>
      <c r="D2382" s="435" t="s">
        <v>4076</v>
      </c>
      <c r="E2382" s="435" t="s">
        <v>4077</v>
      </c>
      <c r="F2382" s="435" t="s">
        <v>4078</v>
      </c>
    </row>
    <row r="2383" spans="1:6" ht="13.5">
      <c r="A2383" s="435" t="s">
        <v>8772</v>
      </c>
      <c r="B2383" s="435" t="s">
        <v>8773</v>
      </c>
      <c r="C2383" s="435" t="s">
        <v>5386</v>
      </c>
      <c r="D2383" s="435" t="s">
        <v>4076</v>
      </c>
      <c r="E2383" s="435" t="s">
        <v>4077</v>
      </c>
      <c r="F2383" s="435" t="s">
        <v>4078</v>
      </c>
    </row>
    <row r="2384" spans="1:6" ht="13.5">
      <c r="A2384" s="435" t="s">
        <v>8774</v>
      </c>
      <c r="B2384" s="435" t="s">
        <v>8775</v>
      </c>
      <c r="C2384" s="435" t="s">
        <v>5386</v>
      </c>
      <c r="D2384" s="435" t="s">
        <v>4076</v>
      </c>
      <c r="E2384" s="435" t="s">
        <v>4077</v>
      </c>
      <c r="F2384" s="435" t="s">
        <v>4078</v>
      </c>
    </row>
    <row r="2385" spans="1:6" ht="13.5">
      <c r="A2385" s="435" t="s">
        <v>8776</v>
      </c>
      <c r="B2385" s="435" t="s">
        <v>8777</v>
      </c>
      <c r="C2385" s="435" t="s">
        <v>5386</v>
      </c>
      <c r="D2385" s="435" t="s">
        <v>4076</v>
      </c>
      <c r="E2385" s="435" t="s">
        <v>4077</v>
      </c>
      <c r="F2385" s="435" t="s">
        <v>4078</v>
      </c>
    </row>
    <row r="2386" spans="1:6" ht="13.5">
      <c r="A2386" s="435" t="s">
        <v>8778</v>
      </c>
      <c r="B2386" s="435" t="s">
        <v>8779</v>
      </c>
      <c r="C2386" s="435" t="s">
        <v>5386</v>
      </c>
      <c r="D2386" s="435" t="s">
        <v>4076</v>
      </c>
      <c r="E2386" s="435" t="s">
        <v>4077</v>
      </c>
      <c r="F2386" s="435" t="s">
        <v>4078</v>
      </c>
    </row>
    <row r="2387" spans="1:6" ht="13.5">
      <c r="A2387" s="435" t="s">
        <v>8780</v>
      </c>
      <c r="B2387" s="435" t="s">
        <v>8781</v>
      </c>
      <c r="C2387" s="435" t="s">
        <v>5386</v>
      </c>
      <c r="D2387" s="435" t="s">
        <v>4076</v>
      </c>
      <c r="E2387" s="435" t="s">
        <v>4077</v>
      </c>
      <c r="F2387" s="435" t="s">
        <v>4078</v>
      </c>
    </row>
    <row r="2388" spans="1:6" ht="13.5">
      <c r="A2388" s="435" t="s">
        <v>8782</v>
      </c>
      <c r="B2388" s="435" t="s">
        <v>8783</v>
      </c>
      <c r="C2388" s="435" t="s">
        <v>5386</v>
      </c>
      <c r="D2388" s="435" t="s">
        <v>4076</v>
      </c>
      <c r="E2388" s="435" t="s">
        <v>4077</v>
      </c>
      <c r="F2388" s="435" t="s">
        <v>4078</v>
      </c>
    </row>
    <row r="2389" spans="1:6" ht="13.5">
      <c r="A2389" s="435" t="s">
        <v>8784</v>
      </c>
      <c r="B2389" s="435" t="s">
        <v>8785</v>
      </c>
      <c r="C2389" s="435" t="s">
        <v>5386</v>
      </c>
      <c r="D2389" s="435" t="s">
        <v>4076</v>
      </c>
      <c r="E2389" s="435" t="s">
        <v>4077</v>
      </c>
      <c r="F2389" s="435" t="s">
        <v>4078</v>
      </c>
    </row>
    <row r="2390" spans="1:6" ht="13.5">
      <c r="A2390" s="435" t="s">
        <v>8786</v>
      </c>
      <c r="B2390" s="435" t="s">
        <v>8787</v>
      </c>
      <c r="C2390" s="435" t="s">
        <v>5386</v>
      </c>
      <c r="D2390" s="435" t="s">
        <v>4076</v>
      </c>
      <c r="E2390" s="435" t="s">
        <v>4077</v>
      </c>
      <c r="F2390" s="435" t="s">
        <v>4078</v>
      </c>
    </row>
    <row r="2391" spans="1:6" ht="13.5">
      <c r="A2391" s="435" t="s">
        <v>8788</v>
      </c>
      <c r="B2391" s="435" t="s">
        <v>8789</v>
      </c>
      <c r="C2391" s="435" t="s">
        <v>5386</v>
      </c>
      <c r="D2391" s="435" t="s">
        <v>4076</v>
      </c>
      <c r="E2391" s="435" t="s">
        <v>4077</v>
      </c>
      <c r="F2391" s="435" t="s">
        <v>4078</v>
      </c>
    </row>
    <row r="2392" spans="1:6" ht="13.5">
      <c r="A2392" s="435" t="s">
        <v>8790</v>
      </c>
      <c r="B2392" s="435" t="s">
        <v>8791</v>
      </c>
      <c r="C2392" s="435" t="s">
        <v>5386</v>
      </c>
      <c r="D2392" s="435" t="s">
        <v>4076</v>
      </c>
      <c r="E2392" s="435" t="s">
        <v>4077</v>
      </c>
      <c r="F2392" s="435" t="s">
        <v>4078</v>
      </c>
    </row>
    <row r="2393" spans="1:6" ht="13.5">
      <c r="A2393" s="435" t="s">
        <v>8792</v>
      </c>
      <c r="B2393" s="435" t="s">
        <v>8793</v>
      </c>
      <c r="C2393" s="435" t="s">
        <v>5386</v>
      </c>
      <c r="D2393" s="435" t="s">
        <v>4076</v>
      </c>
      <c r="E2393" s="435" t="s">
        <v>4077</v>
      </c>
      <c r="F2393" s="435" t="s">
        <v>4078</v>
      </c>
    </row>
    <row r="2394" spans="1:6" ht="13.5">
      <c r="A2394" s="435" t="s">
        <v>8794</v>
      </c>
      <c r="B2394" s="435" t="s">
        <v>8795</v>
      </c>
      <c r="C2394" s="435" t="s">
        <v>5386</v>
      </c>
      <c r="D2394" s="435" t="s">
        <v>4076</v>
      </c>
      <c r="E2394" s="435" t="s">
        <v>4077</v>
      </c>
      <c r="F2394" s="435" t="s">
        <v>4078</v>
      </c>
    </row>
    <row r="2395" spans="1:6" ht="13.5">
      <c r="A2395" s="435" t="s">
        <v>8796</v>
      </c>
      <c r="B2395" s="435" t="s">
        <v>8797</v>
      </c>
      <c r="C2395" s="435" t="s">
        <v>5386</v>
      </c>
      <c r="D2395" s="435" t="s">
        <v>4076</v>
      </c>
      <c r="E2395" s="435" t="s">
        <v>4077</v>
      </c>
      <c r="F2395" s="435" t="s">
        <v>4078</v>
      </c>
    </row>
    <row r="2396" spans="1:6" ht="13.5">
      <c r="A2396" s="435" t="s">
        <v>8798</v>
      </c>
      <c r="B2396" s="435" t="s">
        <v>8799</v>
      </c>
      <c r="C2396" s="435" t="s">
        <v>5386</v>
      </c>
      <c r="D2396" s="435" t="s">
        <v>4076</v>
      </c>
      <c r="E2396" s="435" t="s">
        <v>4077</v>
      </c>
      <c r="F2396" s="435" t="s">
        <v>4078</v>
      </c>
    </row>
    <row r="2397" spans="1:6" ht="13.5">
      <c r="A2397" s="435" t="s">
        <v>8800</v>
      </c>
      <c r="B2397" s="435" t="s">
        <v>8801</v>
      </c>
      <c r="C2397" s="435" t="s">
        <v>5386</v>
      </c>
      <c r="D2397" s="435" t="s">
        <v>4076</v>
      </c>
      <c r="E2397" s="435" t="s">
        <v>4077</v>
      </c>
      <c r="F2397" s="435" t="s">
        <v>4078</v>
      </c>
    </row>
    <row r="2398" spans="1:6" ht="13.5">
      <c r="A2398" s="435" t="s">
        <v>8802</v>
      </c>
      <c r="B2398" s="435" t="s">
        <v>8803</v>
      </c>
      <c r="C2398" s="435" t="s">
        <v>5386</v>
      </c>
      <c r="D2398" s="435" t="s">
        <v>4076</v>
      </c>
      <c r="E2398" s="435" t="s">
        <v>4077</v>
      </c>
      <c r="F2398" s="435" t="s">
        <v>4078</v>
      </c>
    </row>
    <row r="2399" spans="1:6" ht="13.5">
      <c r="A2399" s="435" t="s">
        <v>8804</v>
      </c>
      <c r="B2399" s="435" t="s">
        <v>8805</v>
      </c>
      <c r="C2399" s="435" t="s">
        <v>5386</v>
      </c>
      <c r="D2399" s="435" t="s">
        <v>4076</v>
      </c>
      <c r="E2399" s="435" t="s">
        <v>4077</v>
      </c>
      <c r="F2399" s="435" t="s">
        <v>4078</v>
      </c>
    </row>
    <row r="2400" spans="1:6" ht="13.5">
      <c r="A2400" s="435" t="s">
        <v>8806</v>
      </c>
      <c r="B2400" s="435" t="s">
        <v>8807</v>
      </c>
      <c r="C2400" s="435" t="s">
        <v>5386</v>
      </c>
      <c r="D2400" s="435" t="s">
        <v>4076</v>
      </c>
      <c r="E2400" s="435" t="s">
        <v>4077</v>
      </c>
      <c r="F2400" s="435" t="s">
        <v>4078</v>
      </c>
    </row>
    <row r="2401" spans="1:6" ht="13.5">
      <c r="A2401" s="435" t="s">
        <v>8808</v>
      </c>
      <c r="B2401" s="435" t="s">
        <v>8809</v>
      </c>
      <c r="C2401" s="435" t="s">
        <v>5386</v>
      </c>
      <c r="D2401" s="435" t="s">
        <v>4076</v>
      </c>
      <c r="E2401" s="435" t="s">
        <v>4077</v>
      </c>
      <c r="F2401" s="435" t="s">
        <v>4078</v>
      </c>
    </row>
    <row r="2402" spans="1:6" ht="13.5">
      <c r="A2402" s="435" t="s">
        <v>8810</v>
      </c>
      <c r="B2402" s="435" t="s">
        <v>8811</v>
      </c>
      <c r="C2402" s="435" t="s">
        <v>5386</v>
      </c>
      <c r="D2402" s="435" t="s">
        <v>4076</v>
      </c>
      <c r="E2402" s="435" t="s">
        <v>4077</v>
      </c>
      <c r="F2402" s="435" t="s">
        <v>4078</v>
      </c>
    </row>
    <row r="2403" spans="1:6" ht="13.5">
      <c r="A2403" s="435" t="s">
        <v>8812</v>
      </c>
      <c r="B2403" s="435" t="s">
        <v>8813</v>
      </c>
      <c r="C2403" s="435" t="s">
        <v>5386</v>
      </c>
      <c r="D2403" s="435" t="s">
        <v>4076</v>
      </c>
      <c r="E2403" s="435" t="s">
        <v>4077</v>
      </c>
      <c r="F2403" s="435" t="s">
        <v>4078</v>
      </c>
    </row>
    <row r="2404" spans="1:6" ht="13.5">
      <c r="A2404" s="435" t="s">
        <v>8814</v>
      </c>
      <c r="B2404" s="435" t="s">
        <v>8815</v>
      </c>
      <c r="C2404" s="435" t="s">
        <v>5386</v>
      </c>
      <c r="D2404" s="435" t="s">
        <v>4076</v>
      </c>
      <c r="E2404" s="435" t="s">
        <v>4077</v>
      </c>
      <c r="F2404" s="435" t="s">
        <v>4078</v>
      </c>
    </row>
    <row r="2405" spans="1:6" ht="13.5">
      <c r="A2405" s="435" t="s">
        <v>8816</v>
      </c>
      <c r="B2405" s="435" t="s">
        <v>8817</v>
      </c>
      <c r="C2405" s="435" t="s">
        <v>5386</v>
      </c>
      <c r="D2405" s="435" t="s">
        <v>4076</v>
      </c>
      <c r="E2405" s="435" t="s">
        <v>4077</v>
      </c>
      <c r="F2405" s="435" t="s">
        <v>4078</v>
      </c>
    </row>
    <row r="2406" spans="1:6" ht="13.5">
      <c r="A2406" s="435" t="s">
        <v>8818</v>
      </c>
      <c r="B2406" s="435" t="s">
        <v>8819</v>
      </c>
      <c r="C2406" s="435" t="s">
        <v>5386</v>
      </c>
      <c r="D2406" s="435" t="s">
        <v>4076</v>
      </c>
      <c r="E2406" s="435" t="s">
        <v>4077</v>
      </c>
      <c r="F2406" s="435" t="s">
        <v>4078</v>
      </c>
    </row>
    <row r="2407" spans="1:6" ht="13.5">
      <c r="A2407" s="435" t="s">
        <v>8820</v>
      </c>
      <c r="B2407" s="435" t="s">
        <v>8821</v>
      </c>
      <c r="C2407" s="435" t="s">
        <v>5386</v>
      </c>
      <c r="D2407" s="435" t="s">
        <v>4076</v>
      </c>
      <c r="E2407" s="435" t="s">
        <v>4077</v>
      </c>
      <c r="F2407" s="435" t="s">
        <v>4078</v>
      </c>
    </row>
    <row r="2408" spans="1:6" ht="13.5">
      <c r="A2408" s="435" t="s">
        <v>8822</v>
      </c>
      <c r="B2408" s="435" t="s">
        <v>8823</v>
      </c>
      <c r="C2408" s="435" t="s">
        <v>5386</v>
      </c>
      <c r="D2408" s="435" t="s">
        <v>4076</v>
      </c>
      <c r="E2408" s="435" t="s">
        <v>4077</v>
      </c>
      <c r="F2408" s="435" t="s">
        <v>4078</v>
      </c>
    </row>
    <row r="2409" spans="1:6" ht="13.5">
      <c r="A2409" s="435" t="s">
        <v>8824</v>
      </c>
      <c r="B2409" s="435" t="s">
        <v>8825</v>
      </c>
      <c r="C2409" s="435" t="s">
        <v>5386</v>
      </c>
      <c r="D2409" s="435" t="s">
        <v>4076</v>
      </c>
      <c r="E2409" s="435" t="s">
        <v>4077</v>
      </c>
      <c r="F2409" s="435" t="s">
        <v>4078</v>
      </c>
    </row>
    <row r="2410" spans="1:6" ht="13.5">
      <c r="A2410" s="435" t="s">
        <v>8826</v>
      </c>
      <c r="B2410" s="435" t="s">
        <v>8827</v>
      </c>
      <c r="C2410" s="435" t="s">
        <v>5386</v>
      </c>
      <c r="D2410" s="435" t="s">
        <v>4076</v>
      </c>
      <c r="E2410" s="435" t="s">
        <v>4077</v>
      </c>
      <c r="F2410" s="435" t="s">
        <v>4078</v>
      </c>
    </row>
    <row r="2411" spans="1:6" ht="13.5">
      <c r="A2411" s="435" t="s">
        <v>8828</v>
      </c>
      <c r="B2411" s="435" t="s">
        <v>8829</v>
      </c>
      <c r="C2411" s="435" t="s">
        <v>5386</v>
      </c>
      <c r="D2411" s="435" t="s">
        <v>4076</v>
      </c>
      <c r="E2411" s="435" t="s">
        <v>4077</v>
      </c>
      <c r="F2411" s="435" t="s">
        <v>4078</v>
      </c>
    </row>
    <row r="2412" spans="1:6" ht="13.5">
      <c r="A2412" s="435" t="s">
        <v>8830</v>
      </c>
      <c r="B2412" s="435" t="s">
        <v>8831</v>
      </c>
      <c r="C2412" s="435" t="s">
        <v>5386</v>
      </c>
      <c r="D2412" s="435" t="s">
        <v>4076</v>
      </c>
      <c r="E2412" s="435" t="s">
        <v>4077</v>
      </c>
      <c r="F2412" s="435" t="s">
        <v>4078</v>
      </c>
    </row>
    <row r="2413" spans="1:6" ht="13.5">
      <c r="A2413" s="435" t="s">
        <v>8832</v>
      </c>
      <c r="B2413" s="435" t="s">
        <v>8833</v>
      </c>
      <c r="C2413" s="435" t="s">
        <v>5386</v>
      </c>
      <c r="D2413" s="435" t="s">
        <v>4076</v>
      </c>
      <c r="E2413" s="435" t="s">
        <v>4077</v>
      </c>
      <c r="F2413" s="435" t="s">
        <v>4078</v>
      </c>
    </row>
    <row r="2414" spans="1:6" ht="13.5">
      <c r="A2414" s="435" t="s">
        <v>8834</v>
      </c>
      <c r="B2414" s="435" t="s">
        <v>8835</v>
      </c>
      <c r="C2414" s="435" t="s">
        <v>5386</v>
      </c>
      <c r="D2414" s="435" t="s">
        <v>4076</v>
      </c>
      <c r="E2414" s="435" t="s">
        <v>4077</v>
      </c>
      <c r="F2414" s="435" t="s">
        <v>4078</v>
      </c>
    </row>
    <row r="2415" spans="1:6" ht="13.5">
      <c r="A2415" s="435" t="s">
        <v>8836</v>
      </c>
      <c r="B2415" s="435" t="s">
        <v>8837</v>
      </c>
      <c r="C2415" s="435" t="s">
        <v>5386</v>
      </c>
      <c r="D2415" s="435" t="s">
        <v>4076</v>
      </c>
      <c r="E2415" s="435" t="s">
        <v>4077</v>
      </c>
      <c r="F2415" s="435" t="s">
        <v>4078</v>
      </c>
    </row>
    <row r="2416" spans="1:6" ht="13.5">
      <c r="A2416" s="435" t="s">
        <v>8838</v>
      </c>
      <c r="B2416" s="435" t="s">
        <v>8839</v>
      </c>
      <c r="C2416" s="435" t="s">
        <v>5386</v>
      </c>
      <c r="D2416" s="435" t="s">
        <v>4076</v>
      </c>
      <c r="E2416" s="435" t="s">
        <v>4077</v>
      </c>
      <c r="F2416" s="435" t="s">
        <v>4078</v>
      </c>
    </row>
    <row r="2417" spans="1:6" ht="13.5">
      <c r="A2417" s="435" t="s">
        <v>8840</v>
      </c>
      <c r="B2417" s="435" t="s">
        <v>8841</v>
      </c>
      <c r="C2417" s="435" t="s">
        <v>5386</v>
      </c>
      <c r="D2417" s="435" t="s">
        <v>4076</v>
      </c>
      <c r="E2417" s="435" t="s">
        <v>4077</v>
      </c>
      <c r="F2417" s="435" t="s">
        <v>4078</v>
      </c>
    </row>
    <row r="2418" spans="1:6" ht="13.5">
      <c r="A2418" s="435" t="s">
        <v>8842</v>
      </c>
      <c r="B2418" s="435" t="s">
        <v>8843</v>
      </c>
      <c r="C2418" s="435" t="s">
        <v>5386</v>
      </c>
      <c r="D2418" s="435" t="s">
        <v>4076</v>
      </c>
      <c r="E2418" s="435" t="s">
        <v>4077</v>
      </c>
      <c r="F2418" s="435" t="s">
        <v>4078</v>
      </c>
    </row>
    <row r="2419" spans="1:6" ht="13.5">
      <c r="A2419" s="435" t="s">
        <v>8844</v>
      </c>
      <c r="B2419" s="435" t="s">
        <v>8845</v>
      </c>
      <c r="C2419" s="435" t="s">
        <v>5386</v>
      </c>
      <c r="D2419" s="435" t="s">
        <v>4076</v>
      </c>
      <c r="E2419" s="435" t="s">
        <v>4077</v>
      </c>
      <c r="F2419" s="435" t="s">
        <v>4078</v>
      </c>
    </row>
    <row r="2420" spans="1:6" ht="13.5">
      <c r="A2420" s="435" t="s">
        <v>8846</v>
      </c>
      <c r="B2420" s="435" t="s">
        <v>8847</v>
      </c>
      <c r="C2420" s="435" t="s">
        <v>5386</v>
      </c>
      <c r="D2420" s="435" t="s">
        <v>4076</v>
      </c>
      <c r="E2420" s="435" t="s">
        <v>4077</v>
      </c>
      <c r="F2420" s="435" t="s">
        <v>4078</v>
      </c>
    </row>
    <row r="2421" spans="1:6" ht="13.5">
      <c r="A2421" s="435" t="s">
        <v>8848</v>
      </c>
      <c r="B2421" s="435" t="s">
        <v>8849</v>
      </c>
      <c r="C2421" s="435" t="s">
        <v>5386</v>
      </c>
      <c r="D2421" s="435" t="s">
        <v>4076</v>
      </c>
      <c r="E2421" s="435" t="s">
        <v>4077</v>
      </c>
      <c r="F2421" s="435" t="s">
        <v>4078</v>
      </c>
    </row>
    <row r="2422" spans="1:6" ht="13.5">
      <c r="A2422" s="435" t="s">
        <v>8850</v>
      </c>
      <c r="B2422" s="435" t="s">
        <v>8851</v>
      </c>
      <c r="C2422" s="435" t="s">
        <v>5386</v>
      </c>
      <c r="D2422" s="435" t="s">
        <v>4076</v>
      </c>
      <c r="E2422" s="435" t="s">
        <v>4077</v>
      </c>
      <c r="F2422" s="435" t="s">
        <v>4078</v>
      </c>
    </row>
    <row r="2423" spans="1:6" ht="13.5">
      <c r="A2423" s="435" t="s">
        <v>8852</v>
      </c>
      <c r="B2423" s="435" t="s">
        <v>8853</v>
      </c>
      <c r="C2423" s="435" t="s">
        <v>5386</v>
      </c>
      <c r="D2423" s="435" t="s">
        <v>4161</v>
      </c>
      <c r="E2423" s="435" t="s">
        <v>4077</v>
      </c>
      <c r="F2423" s="435" t="s">
        <v>4078</v>
      </c>
    </row>
    <row r="2424" spans="1:6" ht="13.5">
      <c r="A2424" s="435" t="s">
        <v>8854</v>
      </c>
      <c r="B2424" s="435" t="s">
        <v>8855</v>
      </c>
      <c r="C2424" s="435" t="s">
        <v>5386</v>
      </c>
      <c r="D2424" s="435" t="s">
        <v>4076</v>
      </c>
      <c r="E2424" s="435" t="s">
        <v>4077</v>
      </c>
      <c r="F2424" s="435" t="s">
        <v>4078</v>
      </c>
    </row>
    <row r="2425" spans="1:6" ht="13.5">
      <c r="A2425" s="435" t="s">
        <v>8856</v>
      </c>
      <c r="B2425" s="435" t="s">
        <v>8857</v>
      </c>
      <c r="C2425" s="435" t="s">
        <v>5386</v>
      </c>
      <c r="D2425" s="435" t="s">
        <v>4076</v>
      </c>
      <c r="E2425" s="435" t="s">
        <v>4077</v>
      </c>
      <c r="F2425" s="435" t="s">
        <v>4078</v>
      </c>
    </row>
    <row r="2426" spans="1:6" ht="13.5">
      <c r="A2426" s="435" t="s">
        <v>8858</v>
      </c>
      <c r="B2426" s="435" t="s">
        <v>8859</v>
      </c>
      <c r="C2426" s="435" t="s">
        <v>5386</v>
      </c>
      <c r="D2426" s="435" t="s">
        <v>4076</v>
      </c>
      <c r="E2426" s="435" t="s">
        <v>4077</v>
      </c>
      <c r="F2426" s="435" t="s">
        <v>4078</v>
      </c>
    </row>
    <row r="2427" spans="1:6" ht="13.5">
      <c r="A2427" s="435" t="s">
        <v>8860</v>
      </c>
      <c r="B2427" s="435" t="s">
        <v>8861</v>
      </c>
      <c r="C2427" s="435" t="s">
        <v>5386</v>
      </c>
      <c r="D2427" s="435" t="s">
        <v>4076</v>
      </c>
      <c r="E2427" s="435" t="s">
        <v>4077</v>
      </c>
      <c r="F2427" s="435" t="s">
        <v>4078</v>
      </c>
    </row>
    <row r="2428" spans="1:6" ht="13.5">
      <c r="A2428" s="435" t="s">
        <v>8862</v>
      </c>
      <c r="B2428" s="435" t="s">
        <v>8863</v>
      </c>
      <c r="C2428" s="435" t="s">
        <v>5386</v>
      </c>
      <c r="D2428" s="435" t="s">
        <v>4076</v>
      </c>
      <c r="E2428" s="435" t="s">
        <v>4077</v>
      </c>
      <c r="F2428" s="435" t="s">
        <v>4078</v>
      </c>
    </row>
    <row r="2429" spans="1:6" ht="13.5">
      <c r="A2429" s="435" t="s">
        <v>8864</v>
      </c>
      <c r="B2429" s="435" t="s">
        <v>8865</v>
      </c>
      <c r="C2429" s="435" t="s">
        <v>5386</v>
      </c>
      <c r="D2429" s="435" t="s">
        <v>4076</v>
      </c>
      <c r="E2429" s="435" t="s">
        <v>4077</v>
      </c>
      <c r="F2429" s="435" t="s">
        <v>4078</v>
      </c>
    </row>
    <row r="2430" spans="1:6" ht="13.5">
      <c r="A2430" s="435" t="s">
        <v>8866</v>
      </c>
      <c r="B2430" s="435" t="s">
        <v>8867</v>
      </c>
      <c r="C2430" s="435" t="s">
        <v>5386</v>
      </c>
      <c r="D2430" s="435" t="s">
        <v>4076</v>
      </c>
      <c r="E2430" s="435" t="s">
        <v>4077</v>
      </c>
      <c r="F2430" s="435" t="s">
        <v>4078</v>
      </c>
    </row>
    <row r="2431" spans="1:6" ht="13.5">
      <c r="A2431" s="435" t="s">
        <v>8868</v>
      </c>
      <c r="B2431" s="435" t="s">
        <v>8869</v>
      </c>
      <c r="C2431" s="435" t="s">
        <v>5386</v>
      </c>
      <c r="D2431" s="435" t="s">
        <v>4076</v>
      </c>
      <c r="E2431" s="435" t="s">
        <v>4077</v>
      </c>
      <c r="F2431" s="435" t="s">
        <v>4078</v>
      </c>
    </row>
    <row r="2432" spans="1:6" ht="13.5">
      <c r="A2432" s="435" t="s">
        <v>8870</v>
      </c>
      <c r="B2432" s="435" t="s">
        <v>8871</v>
      </c>
      <c r="C2432" s="435" t="s">
        <v>5386</v>
      </c>
      <c r="D2432" s="435" t="s">
        <v>4076</v>
      </c>
      <c r="E2432" s="435" t="s">
        <v>4077</v>
      </c>
      <c r="F2432" s="435" t="s">
        <v>4078</v>
      </c>
    </row>
    <row r="2433" spans="1:6" ht="13.5">
      <c r="A2433" s="435" t="s">
        <v>8872</v>
      </c>
      <c r="B2433" s="435" t="s">
        <v>8873</v>
      </c>
      <c r="C2433" s="435" t="s">
        <v>5386</v>
      </c>
      <c r="D2433" s="435" t="s">
        <v>4076</v>
      </c>
      <c r="E2433" s="435" t="s">
        <v>4077</v>
      </c>
      <c r="F2433" s="435" t="s">
        <v>4078</v>
      </c>
    </row>
    <row r="2434" spans="1:6" ht="13.5">
      <c r="A2434" s="435" t="s">
        <v>8874</v>
      </c>
      <c r="B2434" s="435" t="s">
        <v>8875</v>
      </c>
      <c r="C2434" s="435" t="s">
        <v>5386</v>
      </c>
      <c r="D2434" s="435" t="s">
        <v>4076</v>
      </c>
      <c r="E2434" s="435" t="s">
        <v>4077</v>
      </c>
      <c r="F2434" s="435" t="s">
        <v>4078</v>
      </c>
    </row>
    <row r="2435" spans="1:6" ht="13.5">
      <c r="A2435" s="435" t="s">
        <v>8876</v>
      </c>
      <c r="B2435" s="435" t="s">
        <v>8877</v>
      </c>
      <c r="C2435" s="435" t="s">
        <v>5386</v>
      </c>
      <c r="D2435" s="435" t="s">
        <v>4076</v>
      </c>
      <c r="E2435" s="435" t="s">
        <v>4077</v>
      </c>
      <c r="F2435" s="435" t="s">
        <v>4078</v>
      </c>
    </row>
    <row r="2436" spans="1:6" ht="13.5">
      <c r="A2436" s="435" t="s">
        <v>8878</v>
      </c>
      <c r="B2436" s="435" t="s">
        <v>8879</v>
      </c>
      <c r="C2436" s="435" t="s">
        <v>5386</v>
      </c>
      <c r="D2436" s="435" t="s">
        <v>4076</v>
      </c>
      <c r="E2436" s="435" t="s">
        <v>4077</v>
      </c>
      <c r="F2436" s="435" t="s">
        <v>4078</v>
      </c>
    </row>
    <row r="2437" spans="1:6" ht="13.5">
      <c r="A2437" s="435" t="s">
        <v>8880</v>
      </c>
      <c r="B2437" s="435" t="s">
        <v>8881</v>
      </c>
      <c r="C2437" s="435" t="s">
        <v>5386</v>
      </c>
      <c r="D2437" s="435" t="s">
        <v>4076</v>
      </c>
      <c r="E2437" s="435" t="s">
        <v>4077</v>
      </c>
      <c r="F2437" s="435" t="s">
        <v>4078</v>
      </c>
    </row>
    <row r="2438" spans="1:6" ht="13.5">
      <c r="A2438" s="435" t="s">
        <v>8882</v>
      </c>
      <c r="B2438" s="435" t="s">
        <v>8883</v>
      </c>
      <c r="C2438" s="435" t="s">
        <v>5386</v>
      </c>
      <c r="D2438" s="435" t="s">
        <v>4076</v>
      </c>
      <c r="E2438" s="435" t="s">
        <v>4077</v>
      </c>
      <c r="F2438" s="435" t="s">
        <v>4078</v>
      </c>
    </row>
    <row r="2439" spans="1:6" ht="13.5">
      <c r="A2439" s="435" t="s">
        <v>8884</v>
      </c>
      <c r="B2439" s="435" t="s">
        <v>8885</v>
      </c>
      <c r="C2439" s="435" t="s">
        <v>5386</v>
      </c>
      <c r="D2439" s="435" t="s">
        <v>4076</v>
      </c>
      <c r="E2439" s="435" t="s">
        <v>4077</v>
      </c>
      <c r="F2439" s="435" t="s">
        <v>4078</v>
      </c>
    </row>
    <row r="2440" spans="1:6" ht="13.5">
      <c r="A2440" s="435" t="s">
        <v>8886</v>
      </c>
      <c r="B2440" s="435" t="s">
        <v>8887</v>
      </c>
      <c r="C2440" s="435" t="s">
        <v>5386</v>
      </c>
      <c r="D2440" s="435" t="s">
        <v>4076</v>
      </c>
      <c r="E2440" s="435" t="s">
        <v>4077</v>
      </c>
      <c r="F2440" s="435" t="s">
        <v>4078</v>
      </c>
    </row>
    <row r="2441" spans="1:6" ht="13.5">
      <c r="A2441" s="435" t="s">
        <v>8888</v>
      </c>
      <c r="B2441" s="435" t="s">
        <v>8889</v>
      </c>
      <c r="C2441" s="435" t="s">
        <v>5386</v>
      </c>
      <c r="D2441" s="435" t="s">
        <v>4076</v>
      </c>
      <c r="E2441" s="435" t="s">
        <v>4077</v>
      </c>
      <c r="F2441" s="435" t="s">
        <v>4078</v>
      </c>
    </row>
    <row r="2442" spans="1:6" ht="13.5">
      <c r="A2442" s="435" t="s">
        <v>8890</v>
      </c>
      <c r="B2442" s="435" t="s">
        <v>8891</v>
      </c>
      <c r="C2442" s="435" t="s">
        <v>5386</v>
      </c>
      <c r="D2442" s="435" t="s">
        <v>4076</v>
      </c>
      <c r="E2442" s="435" t="s">
        <v>4077</v>
      </c>
      <c r="F2442" s="435" t="s">
        <v>4078</v>
      </c>
    </row>
    <row r="2443" spans="1:6" ht="13.5">
      <c r="A2443" s="435" t="s">
        <v>8892</v>
      </c>
      <c r="B2443" s="435" t="s">
        <v>8893</v>
      </c>
      <c r="C2443" s="435" t="s">
        <v>5386</v>
      </c>
      <c r="D2443" s="435" t="s">
        <v>4076</v>
      </c>
      <c r="E2443" s="435" t="s">
        <v>4077</v>
      </c>
      <c r="F2443" s="435" t="s">
        <v>4078</v>
      </c>
    </row>
    <row r="2444" spans="1:6" ht="13.5">
      <c r="A2444" s="435" t="s">
        <v>8894</v>
      </c>
      <c r="B2444" s="435" t="s">
        <v>8895</v>
      </c>
      <c r="C2444" s="435" t="s">
        <v>5386</v>
      </c>
      <c r="D2444" s="435" t="s">
        <v>4076</v>
      </c>
      <c r="E2444" s="435" t="s">
        <v>4077</v>
      </c>
      <c r="F2444" s="435" t="s">
        <v>4078</v>
      </c>
    </row>
    <row r="2445" spans="1:6" ht="13.5">
      <c r="A2445" s="435" t="s">
        <v>8896</v>
      </c>
      <c r="B2445" s="435" t="s">
        <v>8897</v>
      </c>
      <c r="C2445" s="435" t="s">
        <v>5386</v>
      </c>
      <c r="D2445" s="435" t="s">
        <v>4076</v>
      </c>
      <c r="E2445" s="435" t="s">
        <v>4077</v>
      </c>
      <c r="F2445" s="435" t="s">
        <v>4078</v>
      </c>
    </row>
    <row r="2446" spans="1:6" ht="13.5">
      <c r="A2446" s="435" t="s">
        <v>8898</v>
      </c>
      <c r="B2446" s="435" t="s">
        <v>8899</v>
      </c>
      <c r="C2446" s="435" t="s">
        <v>5386</v>
      </c>
      <c r="D2446" s="435" t="s">
        <v>4076</v>
      </c>
      <c r="E2446" s="435" t="s">
        <v>4077</v>
      </c>
      <c r="F2446" s="435" t="s">
        <v>4078</v>
      </c>
    </row>
    <row r="2447" spans="1:6" ht="13.5">
      <c r="A2447" s="435" t="s">
        <v>8900</v>
      </c>
      <c r="B2447" s="435" t="s">
        <v>8901</v>
      </c>
      <c r="C2447" s="435" t="s">
        <v>5386</v>
      </c>
      <c r="D2447" s="435" t="s">
        <v>4076</v>
      </c>
      <c r="E2447" s="435" t="s">
        <v>4077</v>
      </c>
      <c r="F2447" s="435" t="s">
        <v>4078</v>
      </c>
    </row>
    <row r="2448" spans="1:6" ht="13.5">
      <c r="A2448" s="435" t="s">
        <v>8902</v>
      </c>
      <c r="B2448" s="435" t="s">
        <v>8903</v>
      </c>
      <c r="C2448" s="435" t="s">
        <v>5386</v>
      </c>
      <c r="D2448" s="435" t="s">
        <v>4076</v>
      </c>
      <c r="E2448" s="435" t="s">
        <v>4077</v>
      </c>
      <c r="F2448" s="435" t="s">
        <v>4078</v>
      </c>
    </row>
    <row r="2449" spans="1:6" ht="13.5">
      <c r="A2449" s="435" t="s">
        <v>8904</v>
      </c>
      <c r="B2449" s="435" t="s">
        <v>8905</v>
      </c>
      <c r="C2449" s="435" t="s">
        <v>5386</v>
      </c>
      <c r="D2449" s="435" t="s">
        <v>4076</v>
      </c>
      <c r="E2449" s="435" t="s">
        <v>4077</v>
      </c>
      <c r="F2449" s="435" t="s">
        <v>4078</v>
      </c>
    </row>
    <row r="2450" spans="1:6" ht="13.5">
      <c r="A2450" s="435" t="s">
        <v>8906</v>
      </c>
      <c r="B2450" s="435" t="s">
        <v>8907</v>
      </c>
      <c r="C2450" s="435" t="s">
        <v>5386</v>
      </c>
      <c r="D2450" s="435" t="s">
        <v>4076</v>
      </c>
      <c r="E2450" s="435" t="s">
        <v>4077</v>
      </c>
      <c r="F2450" s="435" t="s">
        <v>4078</v>
      </c>
    </row>
    <row r="2451" spans="1:6" ht="13.5">
      <c r="A2451" s="435" t="s">
        <v>8908</v>
      </c>
      <c r="B2451" s="435" t="s">
        <v>8909</v>
      </c>
      <c r="C2451" s="435" t="s">
        <v>5386</v>
      </c>
      <c r="D2451" s="435" t="s">
        <v>4076</v>
      </c>
      <c r="E2451" s="435" t="s">
        <v>4077</v>
      </c>
      <c r="F2451" s="435" t="s">
        <v>4078</v>
      </c>
    </row>
    <row r="2452" spans="1:6" ht="13.5">
      <c r="A2452" s="435" t="s">
        <v>8910</v>
      </c>
      <c r="B2452" s="435" t="s">
        <v>8911</v>
      </c>
      <c r="C2452" s="435" t="s">
        <v>5386</v>
      </c>
      <c r="D2452" s="435" t="s">
        <v>4076</v>
      </c>
      <c r="E2452" s="435" t="s">
        <v>4077</v>
      </c>
      <c r="F2452" s="435" t="s">
        <v>4078</v>
      </c>
    </row>
    <row r="2453" spans="1:6" ht="13.5">
      <c r="A2453" s="435" t="s">
        <v>8912</v>
      </c>
      <c r="B2453" s="435" t="s">
        <v>8913</v>
      </c>
      <c r="C2453" s="435" t="s">
        <v>5386</v>
      </c>
      <c r="D2453" s="435" t="s">
        <v>4076</v>
      </c>
      <c r="E2453" s="435" t="s">
        <v>4077</v>
      </c>
      <c r="F2453" s="435" t="s">
        <v>4078</v>
      </c>
    </row>
    <row r="2454" spans="1:6" ht="13.5">
      <c r="A2454" s="435" t="s">
        <v>8914</v>
      </c>
      <c r="B2454" s="435" t="s">
        <v>8915</v>
      </c>
      <c r="C2454" s="435" t="s">
        <v>5386</v>
      </c>
      <c r="D2454" s="435" t="s">
        <v>4076</v>
      </c>
      <c r="E2454" s="435" t="s">
        <v>4077</v>
      </c>
      <c r="F2454" s="435" t="s">
        <v>4078</v>
      </c>
    </row>
    <row r="2455" spans="1:6" ht="13.5">
      <c r="A2455" s="435" t="s">
        <v>8916</v>
      </c>
      <c r="B2455" s="435" t="s">
        <v>8917</v>
      </c>
      <c r="C2455" s="435" t="s">
        <v>5386</v>
      </c>
      <c r="D2455" s="435" t="s">
        <v>4076</v>
      </c>
      <c r="E2455" s="435" t="s">
        <v>4077</v>
      </c>
      <c r="F2455" s="435" t="s">
        <v>4078</v>
      </c>
    </row>
    <row r="2456" spans="1:6" ht="13.5">
      <c r="A2456" s="435" t="s">
        <v>8918</v>
      </c>
      <c r="B2456" s="435" t="s">
        <v>8919</v>
      </c>
      <c r="C2456" s="435" t="s">
        <v>5386</v>
      </c>
      <c r="D2456" s="435" t="s">
        <v>4076</v>
      </c>
      <c r="E2456" s="435" t="s">
        <v>4077</v>
      </c>
      <c r="F2456" s="435" t="s">
        <v>4078</v>
      </c>
    </row>
    <row r="2457" spans="1:6" ht="13.5">
      <c r="A2457" s="435" t="s">
        <v>8920</v>
      </c>
      <c r="B2457" s="435" t="s">
        <v>8921</v>
      </c>
      <c r="C2457" s="435" t="s">
        <v>5386</v>
      </c>
      <c r="D2457" s="435" t="s">
        <v>4076</v>
      </c>
      <c r="E2457" s="435" t="s">
        <v>4077</v>
      </c>
      <c r="F2457" s="435" t="s">
        <v>4078</v>
      </c>
    </row>
    <row r="2458" spans="1:6" ht="13.5">
      <c r="A2458" s="435" t="s">
        <v>8922</v>
      </c>
      <c r="B2458" s="435" t="s">
        <v>8923</v>
      </c>
      <c r="C2458" s="435" t="s">
        <v>5386</v>
      </c>
      <c r="D2458" s="435" t="s">
        <v>4076</v>
      </c>
      <c r="E2458" s="435" t="s">
        <v>4077</v>
      </c>
      <c r="F2458" s="435" t="s">
        <v>4078</v>
      </c>
    </row>
    <row r="2459" spans="1:6" ht="13.5">
      <c r="A2459" s="435" t="s">
        <v>8924</v>
      </c>
      <c r="B2459" s="435" t="s">
        <v>8925</v>
      </c>
      <c r="C2459" s="435" t="s">
        <v>5386</v>
      </c>
      <c r="D2459" s="435" t="s">
        <v>4076</v>
      </c>
      <c r="E2459" s="435" t="s">
        <v>4077</v>
      </c>
      <c r="F2459" s="435" t="s">
        <v>4078</v>
      </c>
    </row>
    <row r="2460" spans="1:6" ht="13.5">
      <c r="A2460" s="435" t="s">
        <v>8926</v>
      </c>
      <c r="B2460" s="435" t="s">
        <v>8927</v>
      </c>
      <c r="C2460" s="435" t="s">
        <v>5386</v>
      </c>
      <c r="D2460" s="435" t="s">
        <v>4076</v>
      </c>
      <c r="E2460" s="435" t="s">
        <v>4077</v>
      </c>
      <c r="F2460" s="435" t="s">
        <v>4078</v>
      </c>
    </row>
    <row r="2461" spans="1:6" ht="13.5">
      <c r="A2461" s="435" t="s">
        <v>8928</v>
      </c>
      <c r="B2461" s="435" t="s">
        <v>8929</v>
      </c>
      <c r="C2461" s="435" t="s">
        <v>5386</v>
      </c>
      <c r="D2461" s="435" t="s">
        <v>4076</v>
      </c>
      <c r="E2461" s="435" t="s">
        <v>4077</v>
      </c>
      <c r="F2461" s="435" t="s">
        <v>4078</v>
      </c>
    </row>
    <row r="2462" spans="1:6" ht="13.5">
      <c r="A2462" s="435" t="s">
        <v>8930</v>
      </c>
      <c r="B2462" s="435" t="s">
        <v>8931</v>
      </c>
      <c r="C2462" s="435" t="s">
        <v>5386</v>
      </c>
      <c r="D2462" s="435" t="s">
        <v>4076</v>
      </c>
      <c r="E2462" s="435" t="s">
        <v>4077</v>
      </c>
      <c r="F2462" s="435" t="s">
        <v>4078</v>
      </c>
    </row>
    <row r="2463" spans="1:6" ht="13.5">
      <c r="A2463" s="435" t="s">
        <v>8932</v>
      </c>
      <c r="B2463" s="435" t="s">
        <v>8933</v>
      </c>
      <c r="C2463" s="435" t="s">
        <v>5386</v>
      </c>
      <c r="D2463" s="435" t="s">
        <v>4076</v>
      </c>
      <c r="E2463" s="435" t="s">
        <v>4077</v>
      </c>
      <c r="F2463" s="435" t="s">
        <v>4078</v>
      </c>
    </row>
    <row r="2464" spans="1:6" ht="13.5">
      <c r="A2464" s="435" t="s">
        <v>8934</v>
      </c>
      <c r="B2464" s="435" t="s">
        <v>8935</v>
      </c>
      <c r="C2464" s="435" t="s">
        <v>5386</v>
      </c>
      <c r="D2464" s="435" t="s">
        <v>4076</v>
      </c>
      <c r="E2464" s="435" t="s">
        <v>4077</v>
      </c>
      <c r="F2464" s="435" t="s">
        <v>4078</v>
      </c>
    </row>
    <row r="2465" spans="1:6" ht="13.5">
      <c r="A2465" s="435" t="s">
        <v>8936</v>
      </c>
      <c r="B2465" s="435" t="s">
        <v>8937</v>
      </c>
      <c r="C2465" s="435" t="s">
        <v>5386</v>
      </c>
      <c r="D2465" s="435" t="s">
        <v>4076</v>
      </c>
      <c r="E2465" s="435" t="s">
        <v>4077</v>
      </c>
      <c r="F2465" s="435" t="s">
        <v>4078</v>
      </c>
    </row>
    <row r="2466" spans="1:6" ht="13.5">
      <c r="A2466" s="435" t="s">
        <v>8938</v>
      </c>
      <c r="B2466" s="435" t="s">
        <v>8939</v>
      </c>
      <c r="C2466" s="435" t="s">
        <v>5386</v>
      </c>
      <c r="D2466" s="435" t="s">
        <v>4076</v>
      </c>
      <c r="E2466" s="435" t="s">
        <v>4077</v>
      </c>
      <c r="F2466" s="435" t="s">
        <v>4078</v>
      </c>
    </row>
    <row r="2467" spans="1:6" ht="13.5">
      <c r="A2467" s="435" t="s">
        <v>8940</v>
      </c>
      <c r="B2467" s="435" t="s">
        <v>8941</v>
      </c>
      <c r="C2467" s="435" t="s">
        <v>5386</v>
      </c>
      <c r="D2467" s="435" t="s">
        <v>4076</v>
      </c>
      <c r="E2467" s="435" t="s">
        <v>4077</v>
      </c>
      <c r="F2467" s="435" t="s">
        <v>4078</v>
      </c>
    </row>
    <row r="2468" spans="1:6" ht="13.5">
      <c r="A2468" s="435" t="s">
        <v>8942</v>
      </c>
      <c r="B2468" s="435" t="s">
        <v>8943</v>
      </c>
      <c r="C2468" s="435" t="s">
        <v>5386</v>
      </c>
      <c r="D2468" s="435" t="s">
        <v>4076</v>
      </c>
      <c r="E2468" s="435" t="s">
        <v>4077</v>
      </c>
      <c r="F2468" s="435" t="s">
        <v>4078</v>
      </c>
    </row>
    <row r="2469" spans="1:6" ht="13.5">
      <c r="A2469" s="435" t="s">
        <v>8944</v>
      </c>
      <c r="B2469" s="435" t="s">
        <v>8945</v>
      </c>
      <c r="C2469" s="435" t="s">
        <v>5386</v>
      </c>
      <c r="D2469" s="435" t="s">
        <v>4161</v>
      </c>
      <c r="E2469" s="435" t="s">
        <v>4077</v>
      </c>
      <c r="F2469" s="435" t="s">
        <v>4078</v>
      </c>
    </row>
    <row r="2470" spans="1:6" ht="13.5">
      <c r="A2470" s="435" t="s">
        <v>8946</v>
      </c>
      <c r="B2470" s="435" t="s">
        <v>8947</v>
      </c>
      <c r="C2470" s="435" t="s">
        <v>5386</v>
      </c>
      <c r="D2470" s="435" t="s">
        <v>4076</v>
      </c>
      <c r="E2470" s="435" t="s">
        <v>4077</v>
      </c>
      <c r="F2470" s="435" t="s">
        <v>4078</v>
      </c>
    </row>
    <row r="2471" spans="1:6" ht="13.5">
      <c r="A2471" s="435" t="s">
        <v>8948</v>
      </c>
      <c r="B2471" s="435" t="s">
        <v>8949</v>
      </c>
      <c r="C2471" s="435" t="s">
        <v>5386</v>
      </c>
      <c r="D2471" s="435" t="s">
        <v>4076</v>
      </c>
      <c r="E2471" s="435" t="s">
        <v>4077</v>
      </c>
      <c r="F2471" s="435" t="s">
        <v>4078</v>
      </c>
    </row>
    <row r="2472" spans="1:6" ht="13.5">
      <c r="A2472" s="435" t="s">
        <v>8950</v>
      </c>
      <c r="B2472" s="435" t="s">
        <v>8951</v>
      </c>
      <c r="C2472" s="435" t="s">
        <v>5386</v>
      </c>
      <c r="D2472" s="435" t="s">
        <v>4161</v>
      </c>
      <c r="E2472" s="435" t="s">
        <v>4077</v>
      </c>
      <c r="F2472" s="435" t="s">
        <v>4078</v>
      </c>
    </row>
    <row r="2473" spans="1:6" ht="13.5">
      <c r="A2473" s="435" t="s">
        <v>8952</v>
      </c>
      <c r="B2473" s="435" t="s">
        <v>8953</v>
      </c>
      <c r="C2473" s="435" t="s">
        <v>5386</v>
      </c>
      <c r="D2473" s="435" t="s">
        <v>4076</v>
      </c>
      <c r="E2473" s="435" t="s">
        <v>4077</v>
      </c>
      <c r="F2473" s="435" t="s">
        <v>4078</v>
      </c>
    </row>
    <row r="2474" spans="1:6" ht="13.5">
      <c r="A2474" s="435" t="s">
        <v>8954</v>
      </c>
      <c r="B2474" s="435" t="s">
        <v>8955</v>
      </c>
      <c r="C2474" s="435" t="s">
        <v>5386</v>
      </c>
      <c r="D2474" s="435" t="s">
        <v>4161</v>
      </c>
      <c r="E2474" s="435" t="s">
        <v>4077</v>
      </c>
      <c r="F2474" s="435" t="s">
        <v>4078</v>
      </c>
    </row>
    <row r="2475" spans="1:6" ht="13.5">
      <c r="A2475" s="435" t="s">
        <v>8956</v>
      </c>
      <c r="B2475" s="435" t="s">
        <v>8957</v>
      </c>
      <c r="C2475" s="435" t="s">
        <v>5386</v>
      </c>
      <c r="D2475" s="435" t="s">
        <v>4076</v>
      </c>
      <c r="E2475" s="435" t="s">
        <v>4077</v>
      </c>
      <c r="F2475" s="435" t="s">
        <v>4078</v>
      </c>
    </row>
    <row r="2476" spans="1:6" ht="13.5">
      <c r="A2476" s="435" t="s">
        <v>8958</v>
      </c>
      <c r="B2476" s="435" t="s">
        <v>8959</v>
      </c>
      <c r="C2476" s="435" t="s">
        <v>5386</v>
      </c>
      <c r="D2476" s="435" t="s">
        <v>4076</v>
      </c>
      <c r="E2476" s="435" t="s">
        <v>4077</v>
      </c>
      <c r="F2476" s="435" t="s">
        <v>4078</v>
      </c>
    </row>
    <row r="2477" spans="1:6" ht="13.5">
      <c r="A2477" s="435" t="s">
        <v>8960</v>
      </c>
      <c r="B2477" s="435" t="s">
        <v>8961</v>
      </c>
      <c r="C2477" s="435" t="s">
        <v>5386</v>
      </c>
      <c r="D2477" s="435" t="s">
        <v>4076</v>
      </c>
      <c r="E2477" s="435" t="s">
        <v>4077</v>
      </c>
      <c r="F2477" s="435" t="s">
        <v>4078</v>
      </c>
    </row>
    <row r="2478" spans="1:6" ht="13.5">
      <c r="A2478" s="435" t="s">
        <v>8962</v>
      </c>
      <c r="B2478" s="435" t="s">
        <v>8963</v>
      </c>
      <c r="C2478" s="435" t="s">
        <v>5386</v>
      </c>
      <c r="D2478" s="435" t="s">
        <v>4076</v>
      </c>
      <c r="E2478" s="435" t="s">
        <v>4077</v>
      </c>
      <c r="F2478" s="435" t="s">
        <v>4078</v>
      </c>
    </row>
    <row r="2479" spans="1:6" ht="13.5">
      <c r="A2479" s="435" t="s">
        <v>8964</v>
      </c>
      <c r="B2479" s="435" t="s">
        <v>8965</v>
      </c>
      <c r="C2479" s="435" t="s">
        <v>5386</v>
      </c>
      <c r="D2479" s="435" t="s">
        <v>4076</v>
      </c>
      <c r="E2479" s="435" t="s">
        <v>4077</v>
      </c>
      <c r="F2479" s="435" t="s">
        <v>4078</v>
      </c>
    </row>
    <row r="2480" spans="1:6" ht="13.5">
      <c r="A2480" s="435" t="s">
        <v>8966</v>
      </c>
      <c r="B2480" s="435" t="s">
        <v>8967</v>
      </c>
      <c r="C2480" s="435" t="s">
        <v>5386</v>
      </c>
      <c r="D2480" s="435" t="s">
        <v>4076</v>
      </c>
      <c r="E2480" s="435" t="s">
        <v>4077</v>
      </c>
      <c r="F2480" s="435" t="s">
        <v>4078</v>
      </c>
    </row>
    <row r="2481" spans="1:6" ht="13.5">
      <c r="A2481" s="435" t="s">
        <v>8968</v>
      </c>
      <c r="B2481" s="435" t="s">
        <v>8969</v>
      </c>
      <c r="C2481" s="435" t="s">
        <v>5386</v>
      </c>
      <c r="D2481" s="435" t="s">
        <v>4076</v>
      </c>
      <c r="E2481" s="435" t="s">
        <v>4077</v>
      </c>
      <c r="F2481" s="435" t="s">
        <v>4078</v>
      </c>
    </row>
    <row r="2482" spans="1:6" ht="13.5">
      <c r="A2482" s="435" t="s">
        <v>8970</v>
      </c>
      <c r="B2482" s="435" t="s">
        <v>8971</v>
      </c>
      <c r="C2482" s="435" t="s">
        <v>5386</v>
      </c>
      <c r="D2482" s="435" t="s">
        <v>4076</v>
      </c>
      <c r="E2482" s="435" t="s">
        <v>4077</v>
      </c>
      <c r="F2482" s="435" t="s">
        <v>4078</v>
      </c>
    </row>
    <row r="2483" spans="1:6" ht="13.5">
      <c r="A2483" s="435" t="s">
        <v>8972</v>
      </c>
      <c r="B2483" s="435" t="s">
        <v>8973</v>
      </c>
      <c r="C2483" s="435" t="s">
        <v>5386</v>
      </c>
      <c r="D2483" s="435" t="s">
        <v>4076</v>
      </c>
      <c r="E2483" s="435" t="s">
        <v>4077</v>
      </c>
      <c r="F2483" s="435" t="s">
        <v>4078</v>
      </c>
    </row>
    <row r="2484" spans="1:6" ht="13.5">
      <c r="A2484" s="435" t="s">
        <v>8974</v>
      </c>
      <c r="B2484" s="435" t="s">
        <v>8975</v>
      </c>
      <c r="C2484" s="435" t="s">
        <v>5386</v>
      </c>
      <c r="D2484" s="435" t="s">
        <v>4076</v>
      </c>
      <c r="E2484" s="435" t="s">
        <v>4077</v>
      </c>
      <c r="F2484" s="435" t="s">
        <v>4078</v>
      </c>
    </row>
    <row r="2485" spans="1:6" ht="13.5">
      <c r="A2485" s="435" t="s">
        <v>8976</v>
      </c>
      <c r="B2485" s="435" t="s">
        <v>8977</v>
      </c>
      <c r="C2485" s="435" t="s">
        <v>5386</v>
      </c>
      <c r="D2485" s="435" t="s">
        <v>4076</v>
      </c>
      <c r="E2485" s="435" t="s">
        <v>4077</v>
      </c>
      <c r="F2485" s="435" t="s">
        <v>4078</v>
      </c>
    </row>
    <row r="2486" spans="1:6" ht="13.5">
      <c r="A2486" s="435" t="s">
        <v>8978</v>
      </c>
      <c r="B2486" s="435" t="s">
        <v>8979</v>
      </c>
      <c r="C2486" s="435" t="s">
        <v>5386</v>
      </c>
      <c r="D2486" s="435" t="s">
        <v>4076</v>
      </c>
      <c r="E2486" s="435" t="s">
        <v>4077</v>
      </c>
      <c r="F2486" s="435" t="s">
        <v>4078</v>
      </c>
    </row>
    <row r="2487" spans="1:6" ht="13.5">
      <c r="A2487" s="435" t="s">
        <v>8980</v>
      </c>
      <c r="B2487" s="435" t="s">
        <v>8981</v>
      </c>
      <c r="C2487" s="435" t="s">
        <v>5386</v>
      </c>
      <c r="D2487" s="435" t="s">
        <v>4076</v>
      </c>
      <c r="E2487" s="435" t="s">
        <v>4077</v>
      </c>
      <c r="F2487" s="435" t="s">
        <v>4078</v>
      </c>
    </row>
    <row r="2488" spans="1:6" ht="13.5">
      <c r="A2488" s="435" t="s">
        <v>8982</v>
      </c>
      <c r="B2488" s="435" t="s">
        <v>8983</v>
      </c>
      <c r="C2488" s="435" t="s">
        <v>5386</v>
      </c>
      <c r="D2488" s="435" t="s">
        <v>4076</v>
      </c>
      <c r="E2488" s="435" t="s">
        <v>4077</v>
      </c>
      <c r="F2488" s="435" t="s">
        <v>4078</v>
      </c>
    </row>
    <row r="2489" spans="1:6" ht="13.5">
      <c r="A2489" s="435" t="s">
        <v>8984</v>
      </c>
      <c r="B2489" s="435" t="s">
        <v>8985</v>
      </c>
      <c r="C2489" s="435" t="s">
        <v>5386</v>
      </c>
      <c r="D2489" s="435" t="s">
        <v>4076</v>
      </c>
      <c r="E2489" s="435" t="s">
        <v>4077</v>
      </c>
      <c r="F2489" s="435" t="s">
        <v>4078</v>
      </c>
    </row>
    <row r="2490" spans="1:6" ht="13.5">
      <c r="A2490" s="435" t="s">
        <v>8986</v>
      </c>
      <c r="B2490" s="435" t="s">
        <v>8987</v>
      </c>
      <c r="C2490" s="435" t="s">
        <v>5386</v>
      </c>
      <c r="D2490" s="435" t="s">
        <v>4076</v>
      </c>
      <c r="E2490" s="435" t="s">
        <v>4077</v>
      </c>
      <c r="F2490" s="435" t="s">
        <v>4078</v>
      </c>
    </row>
    <row r="2491" spans="1:6" ht="13.5">
      <c r="A2491" s="435" t="s">
        <v>8988</v>
      </c>
      <c r="B2491" s="435" t="s">
        <v>8989</v>
      </c>
      <c r="C2491" s="435" t="s">
        <v>5386</v>
      </c>
      <c r="D2491" s="435" t="s">
        <v>4076</v>
      </c>
      <c r="E2491" s="435" t="s">
        <v>4077</v>
      </c>
      <c r="F2491" s="435" t="s">
        <v>4078</v>
      </c>
    </row>
    <row r="2492" spans="1:6" ht="13.5">
      <c r="A2492" s="435" t="s">
        <v>8990</v>
      </c>
      <c r="B2492" s="435" t="s">
        <v>8991</v>
      </c>
      <c r="C2492" s="435" t="s">
        <v>5386</v>
      </c>
      <c r="D2492" s="435" t="s">
        <v>4076</v>
      </c>
      <c r="E2492" s="435" t="s">
        <v>4077</v>
      </c>
      <c r="F2492" s="435" t="s">
        <v>4078</v>
      </c>
    </row>
    <row r="2493" spans="1:6" ht="13.5">
      <c r="A2493" s="435" t="s">
        <v>8992</v>
      </c>
      <c r="B2493" s="435" t="s">
        <v>8993</v>
      </c>
      <c r="C2493" s="435" t="s">
        <v>5386</v>
      </c>
      <c r="D2493" s="435" t="s">
        <v>4076</v>
      </c>
      <c r="E2493" s="435" t="s">
        <v>4077</v>
      </c>
      <c r="F2493" s="435" t="s">
        <v>4078</v>
      </c>
    </row>
    <row r="2494" spans="1:6" ht="13.5">
      <c r="A2494" s="435" t="s">
        <v>8994</v>
      </c>
      <c r="B2494" s="435" t="s">
        <v>8995</v>
      </c>
      <c r="C2494" s="435" t="s">
        <v>5386</v>
      </c>
      <c r="D2494" s="435" t="s">
        <v>4076</v>
      </c>
      <c r="E2494" s="435" t="s">
        <v>4077</v>
      </c>
      <c r="F2494" s="435" t="s">
        <v>4078</v>
      </c>
    </row>
    <row r="2495" spans="1:6" ht="13.5">
      <c r="A2495" s="435" t="s">
        <v>8996</v>
      </c>
      <c r="B2495" s="435" t="s">
        <v>8997</v>
      </c>
      <c r="C2495" s="435" t="s">
        <v>5386</v>
      </c>
      <c r="D2495" s="435" t="s">
        <v>4076</v>
      </c>
      <c r="E2495" s="435" t="s">
        <v>4077</v>
      </c>
      <c r="F2495" s="435" t="s">
        <v>4078</v>
      </c>
    </row>
    <row r="2496" spans="1:6" ht="13.5">
      <c r="A2496" s="435" t="s">
        <v>8998</v>
      </c>
      <c r="B2496" s="435" t="s">
        <v>8999</v>
      </c>
      <c r="C2496" s="435" t="s">
        <v>5386</v>
      </c>
      <c r="D2496" s="435" t="s">
        <v>4076</v>
      </c>
      <c r="E2496" s="435" t="s">
        <v>4077</v>
      </c>
      <c r="F2496" s="435" t="s">
        <v>4078</v>
      </c>
    </row>
    <row r="2497" spans="1:6" ht="13.5">
      <c r="A2497" s="435" t="s">
        <v>9000</v>
      </c>
      <c r="B2497" s="435" t="s">
        <v>9001</v>
      </c>
      <c r="C2497" s="435" t="s">
        <v>5386</v>
      </c>
      <c r="D2497" s="435" t="s">
        <v>4076</v>
      </c>
      <c r="E2497" s="435" t="s">
        <v>4077</v>
      </c>
      <c r="F2497" s="435" t="s">
        <v>4078</v>
      </c>
    </row>
    <row r="2498" spans="1:6" ht="13.5">
      <c r="A2498" s="435" t="s">
        <v>9002</v>
      </c>
      <c r="B2498" s="435" t="s">
        <v>9003</v>
      </c>
      <c r="C2498" s="435" t="s">
        <v>5386</v>
      </c>
      <c r="D2498" s="435" t="s">
        <v>4076</v>
      </c>
      <c r="E2498" s="435" t="s">
        <v>4077</v>
      </c>
      <c r="F2498" s="435" t="s">
        <v>4078</v>
      </c>
    </row>
    <row r="2499" spans="1:6" ht="13.5">
      <c r="A2499" s="435" t="s">
        <v>9004</v>
      </c>
      <c r="B2499" s="435" t="s">
        <v>9005</v>
      </c>
      <c r="C2499" s="435" t="s">
        <v>5386</v>
      </c>
      <c r="D2499" s="435" t="s">
        <v>4076</v>
      </c>
      <c r="E2499" s="435" t="s">
        <v>4077</v>
      </c>
      <c r="F2499" s="435" t="s">
        <v>4078</v>
      </c>
    </row>
    <row r="2500" spans="1:6" ht="13.5">
      <c r="A2500" s="435" t="s">
        <v>9006</v>
      </c>
      <c r="B2500" s="435" t="s">
        <v>9007</v>
      </c>
      <c r="C2500" s="435" t="s">
        <v>5386</v>
      </c>
      <c r="D2500" s="435" t="s">
        <v>4076</v>
      </c>
      <c r="E2500" s="435" t="s">
        <v>4077</v>
      </c>
      <c r="F2500" s="435" t="s">
        <v>4078</v>
      </c>
    </row>
    <row r="2501" spans="1:6" ht="13.5">
      <c r="A2501" s="435" t="s">
        <v>9008</v>
      </c>
      <c r="B2501" s="435" t="s">
        <v>9009</v>
      </c>
      <c r="C2501" s="435" t="s">
        <v>5386</v>
      </c>
      <c r="D2501" s="435" t="s">
        <v>4076</v>
      </c>
      <c r="E2501" s="435" t="s">
        <v>4077</v>
      </c>
      <c r="F2501" s="435" t="s">
        <v>4078</v>
      </c>
    </row>
    <row r="2502" spans="1:6" ht="13.5">
      <c r="A2502" s="435" t="s">
        <v>9010</v>
      </c>
      <c r="B2502" s="435" t="s">
        <v>9011</v>
      </c>
      <c r="C2502" s="435" t="s">
        <v>5386</v>
      </c>
      <c r="D2502" s="435" t="s">
        <v>4076</v>
      </c>
      <c r="E2502" s="435" t="s">
        <v>4077</v>
      </c>
      <c r="F2502" s="435" t="s">
        <v>4078</v>
      </c>
    </row>
    <row r="2503" spans="1:6" ht="13.5">
      <c r="A2503" s="435" t="s">
        <v>9012</v>
      </c>
      <c r="B2503" s="435" t="s">
        <v>9013</v>
      </c>
      <c r="C2503" s="435" t="s">
        <v>5386</v>
      </c>
      <c r="D2503" s="435" t="s">
        <v>4076</v>
      </c>
      <c r="E2503" s="435" t="s">
        <v>4077</v>
      </c>
      <c r="F2503" s="435" t="s">
        <v>4078</v>
      </c>
    </row>
    <row r="2504" spans="1:6" ht="13.5">
      <c r="A2504" s="435" t="s">
        <v>9014</v>
      </c>
      <c r="B2504" s="435" t="s">
        <v>9015</v>
      </c>
      <c r="C2504" s="435" t="s">
        <v>5386</v>
      </c>
      <c r="D2504" s="435" t="s">
        <v>4076</v>
      </c>
      <c r="E2504" s="435" t="s">
        <v>4077</v>
      </c>
      <c r="F2504" s="435" t="s">
        <v>4078</v>
      </c>
    </row>
    <row r="2505" spans="1:6" ht="13.5">
      <c r="A2505" s="435" t="s">
        <v>9016</v>
      </c>
      <c r="B2505" s="435" t="s">
        <v>9017</v>
      </c>
      <c r="C2505" s="435" t="s">
        <v>5386</v>
      </c>
      <c r="D2505" s="435" t="s">
        <v>4076</v>
      </c>
      <c r="E2505" s="435" t="s">
        <v>4077</v>
      </c>
      <c r="F2505" s="435" t="s">
        <v>4078</v>
      </c>
    </row>
    <row r="2506" spans="1:6" ht="13.5">
      <c r="A2506" s="435" t="s">
        <v>9018</v>
      </c>
      <c r="B2506" s="435" t="s">
        <v>9019</v>
      </c>
      <c r="C2506" s="435" t="s">
        <v>5386</v>
      </c>
      <c r="D2506" s="435" t="s">
        <v>4076</v>
      </c>
      <c r="E2506" s="435" t="s">
        <v>4077</v>
      </c>
      <c r="F2506" s="435" t="s">
        <v>4078</v>
      </c>
    </row>
    <row r="2507" spans="1:6" ht="13.5">
      <c r="A2507" s="435" t="s">
        <v>9020</v>
      </c>
      <c r="B2507" s="435" t="s">
        <v>9021</v>
      </c>
      <c r="C2507" s="435" t="s">
        <v>5386</v>
      </c>
      <c r="D2507" s="435" t="s">
        <v>4076</v>
      </c>
      <c r="E2507" s="435" t="s">
        <v>4077</v>
      </c>
      <c r="F2507" s="435" t="s">
        <v>4078</v>
      </c>
    </row>
    <row r="2508" spans="1:6" ht="13.5">
      <c r="A2508" s="435" t="s">
        <v>9022</v>
      </c>
      <c r="B2508" s="435" t="s">
        <v>9023</v>
      </c>
      <c r="C2508" s="435" t="s">
        <v>5386</v>
      </c>
      <c r="D2508" s="435" t="s">
        <v>4076</v>
      </c>
      <c r="E2508" s="435" t="s">
        <v>4077</v>
      </c>
      <c r="F2508" s="435" t="s">
        <v>4078</v>
      </c>
    </row>
    <row r="2509" spans="1:6" ht="13.5">
      <c r="A2509" s="435" t="s">
        <v>9024</v>
      </c>
      <c r="B2509" s="435" t="s">
        <v>9025</v>
      </c>
      <c r="C2509" s="435" t="s">
        <v>5386</v>
      </c>
      <c r="D2509" s="435" t="s">
        <v>4076</v>
      </c>
      <c r="E2509" s="435" t="s">
        <v>4077</v>
      </c>
      <c r="F2509" s="435" t="s">
        <v>4078</v>
      </c>
    </row>
    <row r="2510" spans="1:6" ht="13.5">
      <c r="A2510" s="435" t="s">
        <v>9026</v>
      </c>
      <c r="B2510" s="435" t="s">
        <v>9027</v>
      </c>
      <c r="C2510" s="435" t="s">
        <v>5386</v>
      </c>
      <c r="D2510" s="435" t="s">
        <v>4076</v>
      </c>
      <c r="E2510" s="435" t="s">
        <v>4077</v>
      </c>
      <c r="F2510" s="435" t="s">
        <v>4078</v>
      </c>
    </row>
    <row r="2511" spans="1:6" ht="13.5">
      <c r="A2511" s="435" t="s">
        <v>9028</v>
      </c>
      <c r="B2511" s="435" t="s">
        <v>9029</v>
      </c>
      <c r="C2511" s="435" t="s">
        <v>5386</v>
      </c>
      <c r="D2511" s="435" t="s">
        <v>4076</v>
      </c>
      <c r="E2511" s="435" t="s">
        <v>4077</v>
      </c>
      <c r="F2511" s="435" t="s">
        <v>4078</v>
      </c>
    </row>
    <row r="2512" spans="1:6" ht="13.5">
      <c r="A2512" s="435" t="s">
        <v>9030</v>
      </c>
      <c r="B2512" s="435" t="s">
        <v>9031</v>
      </c>
      <c r="C2512" s="435" t="s">
        <v>5386</v>
      </c>
      <c r="D2512" s="435" t="s">
        <v>4076</v>
      </c>
      <c r="E2512" s="435" t="s">
        <v>4077</v>
      </c>
      <c r="F2512" s="435" t="s">
        <v>4078</v>
      </c>
    </row>
    <row r="2513" spans="1:6" ht="13.5">
      <c r="A2513" s="435" t="s">
        <v>9032</v>
      </c>
      <c r="B2513" s="435" t="s">
        <v>9033</v>
      </c>
      <c r="C2513" s="435" t="s">
        <v>5386</v>
      </c>
      <c r="D2513" s="435" t="s">
        <v>4076</v>
      </c>
      <c r="E2513" s="435" t="s">
        <v>4077</v>
      </c>
      <c r="F2513" s="435" t="s">
        <v>4078</v>
      </c>
    </row>
    <row r="2514" spans="1:6" ht="13.5">
      <c r="A2514" s="435" t="s">
        <v>9034</v>
      </c>
      <c r="B2514" s="435" t="s">
        <v>9035</v>
      </c>
      <c r="C2514" s="435" t="s">
        <v>5386</v>
      </c>
      <c r="D2514" s="435" t="s">
        <v>4076</v>
      </c>
      <c r="E2514" s="435" t="s">
        <v>4077</v>
      </c>
      <c r="F2514" s="435" t="s">
        <v>4078</v>
      </c>
    </row>
    <row r="2515" spans="1:6" ht="13.5">
      <c r="A2515" s="435" t="s">
        <v>9036</v>
      </c>
      <c r="B2515" s="435" t="s">
        <v>9037</v>
      </c>
      <c r="C2515" s="435" t="s">
        <v>5386</v>
      </c>
      <c r="D2515" s="435" t="s">
        <v>4161</v>
      </c>
      <c r="E2515" s="435" t="s">
        <v>4077</v>
      </c>
      <c r="F2515" s="435" t="s">
        <v>4078</v>
      </c>
    </row>
    <row r="2516" spans="1:6" ht="13.5">
      <c r="A2516" s="435" t="s">
        <v>9038</v>
      </c>
      <c r="B2516" s="435" t="s">
        <v>9039</v>
      </c>
      <c r="C2516" s="435" t="s">
        <v>5386</v>
      </c>
      <c r="D2516" s="435" t="s">
        <v>4161</v>
      </c>
      <c r="E2516" s="435" t="s">
        <v>4077</v>
      </c>
      <c r="F2516" s="435" t="s">
        <v>4078</v>
      </c>
    </row>
    <row r="2517" spans="1:6" ht="13.5">
      <c r="A2517" s="435" t="s">
        <v>9040</v>
      </c>
      <c r="B2517" s="435" t="s">
        <v>9041</v>
      </c>
      <c r="C2517" s="435" t="s">
        <v>5386</v>
      </c>
      <c r="D2517" s="435" t="s">
        <v>4161</v>
      </c>
      <c r="E2517" s="435" t="s">
        <v>4077</v>
      </c>
      <c r="F2517" s="435" t="s">
        <v>4078</v>
      </c>
    </row>
    <row r="2518" spans="1:6" ht="13.5">
      <c r="A2518" s="435" t="s">
        <v>9042</v>
      </c>
      <c r="B2518" s="435" t="s">
        <v>9043</v>
      </c>
      <c r="C2518" s="435" t="s">
        <v>5386</v>
      </c>
      <c r="D2518" s="435" t="s">
        <v>4076</v>
      </c>
      <c r="E2518" s="435" t="s">
        <v>4077</v>
      </c>
      <c r="F2518" s="435" t="s">
        <v>4078</v>
      </c>
    </row>
    <row r="2519" spans="1:6" ht="13.5">
      <c r="A2519" s="435" t="s">
        <v>9044</v>
      </c>
      <c r="B2519" s="435" t="s">
        <v>9045</v>
      </c>
      <c r="C2519" s="435" t="s">
        <v>5386</v>
      </c>
      <c r="D2519" s="435" t="s">
        <v>4076</v>
      </c>
      <c r="E2519" s="435" t="s">
        <v>4077</v>
      </c>
      <c r="F2519" s="435" t="s">
        <v>4078</v>
      </c>
    </row>
    <row r="2520" spans="1:6" ht="13.5">
      <c r="A2520" s="435" t="s">
        <v>9046</v>
      </c>
      <c r="B2520" s="435" t="s">
        <v>9047</v>
      </c>
      <c r="C2520" s="435" t="s">
        <v>5386</v>
      </c>
      <c r="D2520" s="435" t="s">
        <v>4076</v>
      </c>
      <c r="E2520" s="435" t="s">
        <v>4077</v>
      </c>
      <c r="F2520" s="435" t="s">
        <v>4078</v>
      </c>
    </row>
    <row r="2521" spans="1:6" ht="13.5">
      <c r="A2521" s="435" t="s">
        <v>9048</v>
      </c>
      <c r="B2521" s="435" t="s">
        <v>9049</v>
      </c>
      <c r="C2521" s="435" t="s">
        <v>5386</v>
      </c>
      <c r="D2521" s="435" t="s">
        <v>4076</v>
      </c>
      <c r="E2521" s="435" t="s">
        <v>4077</v>
      </c>
      <c r="F2521" s="435" t="s">
        <v>4078</v>
      </c>
    </row>
    <row r="2522" spans="1:6" ht="13.5">
      <c r="A2522" s="435" t="s">
        <v>9050</v>
      </c>
      <c r="B2522" s="435" t="s">
        <v>9051</v>
      </c>
      <c r="C2522" s="435" t="s">
        <v>5386</v>
      </c>
      <c r="D2522" s="435" t="s">
        <v>4076</v>
      </c>
      <c r="E2522" s="435" t="s">
        <v>4077</v>
      </c>
      <c r="F2522" s="435" t="s">
        <v>4078</v>
      </c>
    </row>
    <row r="2523" spans="1:6" ht="13.5">
      <c r="A2523" s="435" t="s">
        <v>9052</v>
      </c>
      <c r="B2523" s="435" t="s">
        <v>9053</v>
      </c>
      <c r="C2523" s="435" t="s">
        <v>5386</v>
      </c>
      <c r="D2523" s="435" t="s">
        <v>4076</v>
      </c>
      <c r="E2523" s="435" t="s">
        <v>4077</v>
      </c>
      <c r="F2523" s="435" t="s">
        <v>4078</v>
      </c>
    </row>
    <row r="2524" spans="1:6" ht="13.5">
      <c r="A2524" s="435" t="s">
        <v>9054</v>
      </c>
      <c r="B2524" s="435" t="s">
        <v>9055</v>
      </c>
      <c r="C2524" s="435" t="s">
        <v>5386</v>
      </c>
      <c r="D2524" s="435" t="s">
        <v>4076</v>
      </c>
      <c r="E2524" s="435" t="s">
        <v>4077</v>
      </c>
      <c r="F2524" s="435" t="s">
        <v>4078</v>
      </c>
    </row>
    <row r="2525" spans="1:6" ht="13.5">
      <c r="A2525" s="435" t="s">
        <v>9056</v>
      </c>
      <c r="B2525" s="435" t="s">
        <v>9057</v>
      </c>
      <c r="C2525" s="435" t="s">
        <v>5386</v>
      </c>
      <c r="D2525" s="435" t="s">
        <v>4076</v>
      </c>
      <c r="E2525" s="435" t="s">
        <v>4077</v>
      </c>
      <c r="F2525" s="435" t="s">
        <v>4078</v>
      </c>
    </row>
    <row r="2526" spans="1:6" ht="13.5">
      <c r="A2526" s="435" t="s">
        <v>9058</v>
      </c>
      <c r="B2526" s="435" t="s">
        <v>9059</v>
      </c>
      <c r="C2526" s="435" t="s">
        <v>5386</v>
      </c>
      <c r="D2526" s="435" t="s">
        <v>4076</v>
      </c>
      <c r="E2526" s="435" t="s">
        <v>4077</v>
      </c>
      <c r="F2526" s="435" t="s">
        <v>4078</v>
      </c>
    </row>
    <row r="2527" spans="1:6" ht="13.5">
      <c r="A2527" s="435" t="s">
        <v>9060</v>
      </c>
      <c r="B2527" s="435" t="s">
        <v>9061</v>
      </c>
      <c r="C2527" s="435" t="s">
        <v>5386</v>
      </c>
      <c r="D2527" s="435" t="s">
        <v>4076</v>
      </c>
      <c r="E2527" s="435" t="s">
        <v>4077</v>
      </c>
      <c r="F2527" s="435" t="s">
        <v>4078</v>
      </c>
    </row>
    <row r="2528" spans="1:6" ht="13.5">
      <c r="A2528" s="435" t="s">
        <v>9062</v>
      </c>
      <c r="B2528" s="435" t="s">
        <v>9063</v>
      </c>
      <c r="C2528" s="435" t="s">
        <v>5386</v>
      </c>
      <c r="D2528" s="435" t="s">
        <v>4076</v>
      </c>
      <c r="E2528" s="435" t="s">
        <v>4077</v>
      </c>
      <c r="F2528" s="435" t="s">
        <v>4078</v>
      </c>
    </row>
    <row r="2529" spans="1:6" ht="13.5">
      <c r="A2529" s="435" t="s">
        <v>9064</v>
      </c>
      <c r="B2529" s="435" t="s">
        <v>9065</v>
      </c>
      <c r="C2529" s="435" t="s">
        <v>5386</v>
      </c>
      <c r="D2529" s="435" t="s">
        <v>4076</v>
      </c>
      <c r="E2529" s="435" t="s">
        <v>4077</v>
      </c>
      <c r="F2529" s="435" t="s">
        <v>4078</v>
      </c>
    </row>
    <row r="2530" spans="1:6" ht="13.5">
      <c r="A2530" s="435" t="s">
        <v>9066</v>
      </c>
      <c r="B2530" s="435" t="s">
        <v>9067</v>
      </c>
      <c r="C2530" s="435" t="s">
        <v>5386</v>
      </c>
      <c r="D2530" s="435" t="s">
        <v>4076</v>
      </c>
      <c r="E2530" s="435" t="s">
        <v>4077</v>
      </c>
      <c r="F2530" s="435" t="s">
        <v>4078</v>
      </c>
    </row>
    <row r="2531" spans="1:6" ht="13.5">
      <c r="A2531" s="435" t="s">
        <v>9068</v>
      </c>
      <c r="B2531" s="435" t="s">
        <v>9069</v>
      </c>
      <c r="C2531" s="435" t="s">
        <v>5386</v>
      </c>
      <c r="D2531" s="435" t="s">
        <v>4076</v>
      </c>
      <c r="E2531" s="435" t="s">
        <v>4077</v>
      </c>
      <c r="F2531" s="435" t="s">
        <v>4078</v>
      </c>
    </row>
    <row r="2532" spans="1:6" ht="13.5">
      <c r="A2532" s="435" t="s">
        <v>9070</v>
      </c>
      <c r="B2532" s="435" t="s">
        <v>9071</v>
      </c>
      <c r="C2532" s="435" t="s">
        <v>5386</v>
      </c>
      <c r="D2532" s="435" t="s">
        <v>4076</v>
      </c>
      <c r="E2532" s="435" t="s">
        <v>4077</v>
      </c>
      <c r="F2532" s="435" t="s">
        <v>4078</v>
      </c>
    </row>
    <row r="2533" spans="1:6" ht="13.5">
      <c r="A2533" s="435" t="s">
        <v>9072</v>
      </c>
      <c r="B2533" s="435" t="s">
        <v>9073</v>
      </c>
      <c r="C2533" s="435" t="s">
        <v>5386</v>
      </c>
      <c r="D2533" s="435" t="s">
        <v>4076</v>
      </c>
      <c r="E2533" s="435" t="s">
        <v>4077</v>
      </c>
      <c r="F2533" s="435" t="s">
        <v>4078</v>
      </c>
    </row>
    <row r="2534" spans="1:6" ht="13.5">
      <c r="A2534" s="435" t="s">
        <v>9074</v>
      </c>
      <c r="B2534" s="435" t="s">
        <v>9075</v>
      </c>
      <c r="C2534" s="435" t="s">
        <v>5386</v>
      </c>
      <c r="D2534" s="435" t="s">
        <v>4076</v>
      </c>
      <c r="E2534" s="435" t="s">
        <v>4077</v>
      </c>
      <c r="F2534" s="435" t="s">
        <v>4078</v>
      </c>
    </row>
    <row r="2535" spans="1:6" ht="13.5">
      <c r="A2535" s="435" t="s">
        <v>9076</v>
      </c>
      <c r="B2535" s="435" t="s">
        <v>9077</v>
      </c>
      <c r="C2535" s="435" t="s">
        <v>5386</v>
      </c>
      <c r="D2535" s="435" t="s">
        <v>4076</v>
      </c>
      <c r="E2535" s="435" t="s">
        <v>4077</v>
      </c>
      <c r="F2535" s="435" t="s">
        <v>4078</v>
      </c>
    </row>
    <row r="2536" spans="1:6" ht="13.5">
      <c r="A2536" s="435" t="s">
        <v>9078</v>
      </c>
      <c r="B2536" s="435" t="s">
        <v>9079</v>
      </c>
      <c r="C2536" s="435" t="s">
        <v>5386</v>
      </c>
      <c r="D2536" s="435" t="s">
        <v>4076</v>
      </c>
      <c r="E2536" s="435" t="s">
        <v>4077</v>
      </c>
      <c r="F2536" s="435" t="s">
        <v>4078</v>
      </c>
    </row>
    <row r="2537" spans="1:6" ht="13.5">
      <c r="A2537" s="435" t="s">
        <v>9080</v>
      </c>
      <c r="B2537" s="435" t="s">
        <v>9081</v>
      </c>
      <c r="C2537" s="435" t="s">
        <v>5386</v>
      </c>
      <c r="D2537" s="435" t="s">
        <v>4076</v>
      </c>
      <c r="E2537" s="435" t="s">
        <v>4077</v>
      </c>
      <c r="F2537" s="435" t="s">
        <v>4078</v>
      </c>
    </row>
    <row r="2538" spans="1:6" ht="13.5">
      <c r="A2538" s="435" t="s">
        <v>9082</v>
      </c>
      <c r="B2538" s="435" t="s">
        <v>9083</v>
      </c>
      <c r="C2538" s="435" t="s">
        <v>5386</v>
      </c>
      <c r="D2538" s="435" t="s">
        <v>4076</v>
      </c>
      <c r="E2538" s="435" t="s">
        <v>4077</v>
      </c>
      <c r="F2538" s="435" t="s">
        <v>4078</v>
      </c>
    </row>
    <row r="2539" spans="1:6" ht="13.5">
      <c r="A2539" s="435" t="s">
        <v>9084</v>
      </c>
      <c r="B2539" s="435" t="s">
        <v>9085</v>
      </c>
      <c r="C2539" s="435" t="s">
        <v>5386</v>
      </c>
      <c r="D2539" s="435" t="s">
        <v>4076</v>
      </c>
      <c r="E2539" s="435" t="s">
        <v>4077</v>
      </c>
      <c r="F2539" s="435" t="s">
        <v>4078</v>
      </c>
    </row>
    <row r="2540" spans="1:6" ht="13.5">
      <c r="A2540" s="435" t="s">
        <v>9086</v>
      </c>
      <c r="B2540" s="435" t="s">
        <v>9087</v>
      </c>
      <c r="C2540" s="435" t="s">
        <v>5386</v>
      </c>
      <c r="D2540" s="435" t="s">
        <v>4076</v>
      </c>
      <c r="E2540" s="435" t="s">
        <v>4077</v>
      </c>
      <c r="F2540" s="435" t="s">
        <v>4078</v>
      </c>
    </row>
    <row r="2541" spans="1:6" ht="13.5">
      <c r="A2541" s="435" t="s">
        <v>9088</v>
      </c>
      <c r="B2541" s="435" t="s">
        <v>9089</v>
      </c>
      <c r="C2541" s="435" t="s">
        <v>5386</v>
      </c>
      <c r="D2541" s="435" t="s">
        <v>4161</v>
      </c>
      <c r="E2541" s="435" t="s">
        <v>4077</v>
      </c>
      <c r="F2541" s="435" t="s">
        <v>4078</v>
      </c>
    </row>
    <row r="2542" spans="1:6" ht="13.5">
      <c r="A2542" s="435" t="s">
        <v>9090</v>
      </c>
      <c r="B2542" s="435" t="s">
        <v>9091</v>
      </c>
      <c r="C2542" s="435" t="s">
        <v>5386</v>
      </c>
      <c r="D2542" s="435" t="s">
        <v>4076</v>
      </c>
      <c r="E2542" s="435" t="s">
        <v>4077</v>
      </c>
      <c r="F2542" s="435" t="s">
        <v>4078</v>
      </c>
    </row>
    <row r="2543" spans="1:6" ht="13.5">
      <c r="A2543" s="435" t="s">
        <v>9092</v>
      </c>
      <c r="B2543" s="435" t="s">
        <v>9093</v>
      </c>
      <c r="C2543" s="435" t="s">
        <v>5386</v>
      </c>
      <c r="D2543" s="435" t="s">
        <v>4076</v>
      </c>
      <c r="E2543" s="435" t="s">
        <v>4077</v>
      </c>
      <c r="F2543" s="435" t="s">
        <v>4078</v>
      </c>
    </row>
    <row r="2544" spans="1:6" ht="13.5">
      <c r="A2544" s="435" t="s">
        <v>9094</v>
      </c>
      <c r="B2544" s="435" t="s">
        <v>9095</v>
      </c>
      <c r="C2544" s="435" t="s">
        <v>5386</v>
      </c>
      <c r="D2544" s="435" t="s">
        <v>4076</v>
      </c>
      <c r="E2544" s="435" t="s">
        <v>4077</v>
      </c>
      <c r="F2544" s="435" t="s">
        <v>4078</v>
      </c>
    </row>
    <row r="2545" spans="1:6" ht="13.5">
      <c r="A2545" s="435" t="s">
        <v>9096</v>
      </c>
      <c r="B2545" s="435" t="s">
        <v>9097</v>
      </c>
      <c r="C2545" s="435" t="s">
        <v>5386</v>
      </c>
      <c r="D2545" s="435" t="s">
        <v>4076</v>
      </c>
      <c r="E2545" s="435" t="s">
        <v>4077</v>
      </c>
      <c r="F2545" s="435" t="s">
        <v>4078</v>
      </c>
    </row>
    <row r="2546" spans="1:6" ht="13.5">
      <c r="A2546" s="435" t="s">
        <v>9098</v>
      </c>
      <c r="B2546" s="435" t="s">
        <v>9099</v>
      </c>
      <c r="C2546" s="435" t="s">
        <v>5386</v>
      </c>
      <c r="D2546" s="435" t="s">
        <v>4076</v>
      </c>
      <c r="E2546" s="435" t="s">
        <v>4077</v>
      </c>
      <c r="F2546" s="435" t="s">
        <v>4078</v>
      </c>
    </row>
    <row r="2547" spans="1:6" ht="13.5">
      <c r="A2547" s="435" t="s">
        <v>9100</v>
      </c>
      <c r="B2547" s="435" t="s">
        <v>9101</v>
      </c>
      <c r="C2547" s="435" t="s">
        <v>5386</v>
      </c>
      <c r="D2547" s="435" t="s">
        <v>4076</v>
      </c>
      <c r="E2547" s="435" t="s">
        <v>4077</v>
      </c>
      <c r="F2547" s="435" t="s">
        <v>4078</v>
      </c>
    </row>
    <row r="2548" spans="1:6" ht="13.5">
      <c r="A2548" s="435" t="s">
        <v>9102</v>
      </c>
      <c r="B2548" s="435" t="s">
        <v>9103</v>
      </c>
      <c r="C2548" s="435" t="s">
        <v>5386</v>
      </c>
      <c r="D2548" s="435" t="s">
        <v>4076</v>
      </c>
      <c r="E2548" s="435" t="s">
        <v>4077</v>
      </c>
      <c r="F2548" s="435" t="s">
        <v>4078</v>
      </c>
    </row>
    <row r="2549" spans="1:6" ht="13.5">
      <c r="A2549" s="435" t="s">
        <v>9104</v>
      </c>
      <c r="B2549" s="435" t="s">
        <v>9105</v>
      </c>
      <c r="C2549" s="435" t="s">
        <v>5386</v>
      </c>
      <c r="D2549" s="435" t="s">
        <v>4076</v>
      </c>
      <c r="E2549" s="435" t="s">
        <v>4077</v>
      </c>
      <c r="F2549" s="435" t="s">
        <v>4078</v>
      </c>
    </row>
    <row r="2550" spans="1:6" ht="13.5">
      <c r="A2550" s="435" t="s">
        <v>9106</v>
      </c>
      <c r="B2550" s="435" t="s">
        <v>9107</v>
      </c>
      <c r="C2550" s="435" t="s">
        <v>5386</v>
      </c>
      <c r="D2550" s="435" t="s">
        <v>4076</v>
      </c>
      <c r="E2550" s="435" t="s">
        <v>4077</v>
      </c>
      <c r="F2550" s="435" t="s">
        <v>4078</v>
      </c>
    </row>
    <row r="2551" spans="1:6" ht="13.5">
      <c r="A2551" s="435" t="s">
        <v>9108</v>
      </c>
      <c r="B2551" s="435" t="s">
        <v>9109</v>
      </c>
      <c r="C2551" s="435" t="s">
        <v>5386</v>
      </c>
      <c r="D2551" s="435" t="s">
        <v>4076</v>
      </c>
      <c r="E2551" s="435" t="s">
        <v>4077</v>
      </c>
      <c r="F2551" s="435" t="s">
        <v>4078</v>
      </c>
    </row>
    <row r="2552" spans="1:6" ht="13.5">
      <c r="A2552" s="435" t="s">
        <v>9110</v>
      </c>
      <c r="B2552" s="435" t="s">
        <v>9111</v>
      </c>
      <c r="C2552" s="435" t="s">
        <v>5386</v>
      </c>
      <c r="D2552" s="435" t="s">
        <v>4076</v>
      </c>
      <c r="E2552" s="435" t="s">
        <v>4077</v>
      </c>
      <c r="F2552" s="435" t="s">
        <v>4078</v>
      </c>
    </row>
    <row r="2553" spans="1:6" ht="13.5">
      <c r="A2553" s="435" t="s">
        <v>9112</v>
      </c>
      <c r="B2553" s="435" t="s">
        <v>9113</v>
      </c>
      <c r="C2553" s="435" t="s">
        <v>5386</v>
      </c>
      <c r="D2553" s="435" t="s">
        <v>4076</v>
      </c>
      <c r="E2553" s="435" t="s">
        <v>4077</v>
      </c>
      <c r="F2553" s="435" t="s">
        <v>4078</v>
      </c>
    </row>
    <row r="2554" spans="1:6" ht="13.5">
      <c r="A2554" s="435" t="s">
        <v>9114</v>
      </c>
      <c r="B2554" s="435" t="s">
        <v>9115</v>
      </c>
      <c r="C2554" s="435" t="s">
        <v>5386</v>
      </c>
      <c r="D2554" s="435" t="s">
        <v>4076</v>
      </c>
      <c r="E2554" s="435" t="s">
        <v>4077</v>
      </c>
      <c r="F2554" s="435" t="s">
        <v>4078</v>
      </c>
    </row>
    <row r="2555" spans="1:6" ht="13.5">
      <c r="A2555" s="435" t="s">
        <v>9116</v>
      </c>
      <c r="B2555" s="435" t="s">
        <v>9117</v>
      </c>
      <c r="C2555" s="435" t="s">
        <v>5386</v>
      </c>
      <c r="D2555" s="435" t="s">
        <v>4076</v>
      </c>
      <c r="E2555" s="435" t="s">
        <v>4077</v>
      </c>
      <c r="F2555" s="435" t="s">
        <v>4078</v>
      </c>
    </row>
    <row r="2556" spans="1:6" ht="13.5">
      <c r="A2556" s="435" t="s">
        <v>9118</v>
      </c>
      <c r="B2556" s="435" t="s">
        <v>9119</v>
      </c>
      <c r="C2556" s="435" t="s">
        <v>5386</v>
      </c>
      <c r="D2556" s="435" t="s">
        <v>4076</v>
      </c>
      <c r="E2556" s="435" t="s">
        <v>4077</v>
      </c>
      <c r="F2556" s="435" t="s">
        <v>4078</v>
      </c>
    </row>
    <row r="2557" spans="1:6" ht="13.5">
      <c r="A2557" s="435" t="s">
        <v>9120</v>
      </c>
      <c r="B2557" s="435" t="s">
        <v>9121</v>
      </c>
      <c r="C2557" s="435" t="s">
        <v>5386</v>
      </c>
      <c r="D2557" s="435" t="s">
        <v>4076</v>
      </c>
      <c r="E2557" s="435" t="s">
        <v>4077</v>
      </c>
      <c r="F2557" s="435" t="s">
        <v>4078</v>
      </c>
    </row>
    <row r="2558" spans="1:6" ht="13.5">
      <c r="A2558" s="435" t="s">
        <v>9122</v>
      </c>
      <c r="B2558" s="435" t="s">
        <v>9123</v>
      </c>
      <c r="C2558" s="435" t="s">
        <v>5386</v>
      </c>
      <c r="D2558" s="435" t="s">
        <v>4076</v>
      </c>
      <c r="E2558" s="435" t="s">
        <v>4077</v>
      </c>
      <c r="F2558" s="435" t="s">
        <v>4078</v>
      </c>
    </row>
    <row r="2559" spans="1:6" ht="13.5">
      <c r="A2559" s="435" t="s">
        <v>9124</v>
      </c>
      <c r="B2559" s="435" t="s">
        <v>9125</v>
      </c>
      <c r="C2559" s="435" t="s">
        <v>5386</v>
      </c>
      <c r="D2559" s="435" t="s">
        <v>4076</v>
      </c>
      <c r="E2559" s="435" t="s">
        <v>4077</v>
      </c>
      <c r="F2559" s="435" t="s">
        <v>4078</v>
      </c>
    </row>
    <row r="2560" spans="1:6" ht="13.5">
      <c r="A2560" s="435" t="s">
        <v>9126</v>
      </c>
      <c r="B2560" s="435" t="s">
        <v>9127</v>
      </c>
      <c r="C2560" s="435" t="s">
        <v>5386</v>
      </c>
      <c r="D2560" s="435" t="s">
        <v>4076</v>
      </c>
      <c r="E2560" s="435" t="s">
        <v>4077</v>
      </c>
      <c r="F2560" s="435" t="s">
        <v>4078</v>
      </c>
    </row>
    <row r="2561" spans="1:6" ht="13.5">
      <c r="A2561" s="435" t="s">
        <v>9128</v>
      </c>
      <c r="B2561" s="435" t="s">
        <v>9129</v>
      </c>
      <c r="C2561" s="435" t="s">
        <v>5386</v>
      </c>
      <c r="D2561" s="435" t="s">
        <v>4076</v>
      </c>
      <c r="E2561" s="435" t="s">
        <v>4077</v>
      </c>
      <c r="F2561" s="435" t="s">
        <v>4078</v>
      </c>
    </row>
    <row r="2562" spans="1:6" ht="13.5">
      <c r="A2562" s="435" t="s">
        <v>9130</v>
      </c>
      <c r="B2562" s="435" t="s">
        <v>9131</v>
      </c>
      <c r="C2562" s="435" t="s">
        <v>5386</v>
      </c>
      <c r="D2562" s="435" t="s">
        <v>4076</v>
      </c>
      <c r="E2562" s="435" t="s">
        <v>4077</v>
      </c>
      <c r="F2562" s="435" t="s">
        <v>4078</v>
      </c>
    </row>
    <row r="2563" spans="1:6" ht="13.5">
      <c r="A2563" s="435" t="s">
        <v>9132</v>
      </c>
      <c r="B2563" s="435" t="s">
        <v>9133</v>
      </c>
      <c r="C2563" s="435" t="s">
        <v>5386</v>
      </c>
      <c r="D2563" s="435" t="s">
        <v>4076</v>
      </c>
      <c r="E2563" s="435" t="s">
        <v>4077</v>
      </c>
      <c r="F2563" s="435" t="s">
        <v>4078</v>
      </c>
    </row>
    <row r="2564" spans="1:6" ht="13.5">
      <c r="A2564" s="435" t="s">
        <v>9134</v>
      </c>
      <c r="B2564" s="435" t="s">
        <v>9135</v>
      </c>
      <c r="C2564" s="435" t="s">
        <v>5386</v>
      </c>
      <c r="D2564" s="435" t="s">
        <v>4161</v>
      </c>
      <c r="E2564" s="435" t="s">
        <v>4077</v>
      </c>
      <c r="F2564" s="435" t="s">
        <v>4078</v>
      </c>
    </row>
    <row r="2565" spans="1:6" ht="13.5">
      <c r="A2565" s="435" t="s">
        <v>9136</v>
      </c>
      <c r="B2565" s="435" t="s">
        <v>9137</v>
      </c>
      <c r="C2565" s="435" t="s">
        <v>5386</v>
      </c>
      <c r="D2565" s="435" t="s">
        <v>4076</v>
      </c>
      <c r="E2565" s="435" t="s">
        <v>4077</v>
      </c>
      <c r="F2565" s="435" t="s">
        <v>4078</v>
      </c>
    </row>
    <row r="2566" spans="1:6" ht="13.5">
      <c r="A2566" s="435" t="s">
        <v>9138</v>
      </c>
      <c r="B2566" s="435" t="s">
        <v>9139</v>
      </c>
      <c r="C2566" s="435" t="s">
        <v>5386</v>
      </c>
      <c r="D2566" s="435" t="s">
        <v>4076</v>
      </c>
      <c r="E2566" s="435" t="s">
        <v>4077</v>
      </c>
      <c r="F2566" s="435" t="s">
        <v>4078</v>
      </c>
    </row>
    <row r="2567" spans="1:6" ht="13.5">
      <c r="A2567" s="435" t="s">
        <v>9140</v>
      </c>
      <c r="B2567" s="435" t="s">
        <v>9141</v>
      </c>
      <c r="C2567" s="435" t="s">
        <v>5386</v>
      </c>
      <c r="D2567" s="435" t="s">
        <v>4076</v>
      </c>
      <c r="E2567" s="435" t="s">
        <v>4077</v>
      </c>
      <c r="F2567" s="435" t="s">
        <v>4078</v>
      </c>
    </row>
    <row r="2568" spans="1:6" ht="13.5">
      <c r="A2568" s="435" t="s">
        <v>9142</v>
      </c>
      <c r="B2568" s="435" t="s">
        <v>9143</v>
      </c>
      <c r="C2568" s="435" t="s">
        <v>5386</v>
      </c>
      <c r="D2568" s="435" t="s">
        <v>4076</v>
      </c>
      <c r="E2568" s="435" t="s">
        <v>4077</v>
      </c>
      <c r="F2568" s="435" t="s">
        <v>4078</v>
      </c>
    </row>
    <row r="2569" spans="1:6" ht="13.5">
      <c r="A2569" s="435" t="s">
        <v>9144</v>
      </c>
      <c r="B2569" s="435" t="s">
        <v>9145</v>
      </c>
      <c r="C2569" s="435" t="s">
        <v>5386</v>
      </c>
      <c r="D2569" s="435" t="s">
        <v>4076</v>
      </c>
      <c r="E2569" s="435" t="s">
        <v>4077</v>
      </c>
      <c r="F2569" s="435" t="s">
        <v>4078</v>
      </c>
    </row>
    <row r="2570" spans="1:6" ht="13.5">
      <c r="A2570" s="435" t="s">
        <v>9146</v>
      </c>
      <c r="B2570" s="435" t="s">
        <v>9147</v>
      </c>
      <c r="C2570" s="435" t="s">
        <v>5386</v>
      </c>
      <c r="D2570" s="435" t="s">
        <v>4076</v>
      </c>
      <c r="E2570" s="435" t="s">
        <v>4077</v>
      </c>
      <c r="F2570" s="435" t="s">
        <v>4078</v>
      </c>
    </row>
    <row r="2571" spans="1:6" ht="13.5">
      <c r="A2571" s="435" t="s">
        <v>9148</v>
      </c>
      <c r="B2571" s="435" t="s">
        <v>9149</v>
      </c>
      <c r="C2571" s="435" t="s">
        <v>5386</v>
      </c>
      <c r="D2571" s="435" t="s">
        <v>4076</v>
      </c>
      <c r="E2571" s="435" t="s">
        <v>4077</v>
      </c>
      <c r="F2571" s="435" t="s">
        <v>4078</v>
      </c>
    </row>
    <row r="2572" spans="1:6" ht="13.5">
      <c r="A2572" s="435" t="s">
        <v>9150</v>
      </c>
      <c r="B2572" s="435" t="s">
        <v>9151</v>
      </c>
      <c r="C2572" s="435" t="s">
        <v>5386</v>
      </c>
      <c r="D2572" s="435" t="s">
        <v>4076</v>
      </c>
      <c r="E2572" s="435" t="s">
        <v>4077</v>
      </c>
      <c r="F2572" s="435" t="s">
        <v>4078</v>
      </c>
    </row>
    <row r="2573" spans="1:6" ht="13.5">
      <c r="A2573" s="435" t="s">
        <v>9152</v>
      </c>
      <c r="B2573" s="435" t="s">
        <v>9153</v>
      </c>
      <c r="C2573" s="435" t="s">
        <v>5386</v>
      </c>
      <c r="D2573" s="435" t="s">
        <v>4076</v>
      </c>
      <c r="E2573" s="435" t="s">
        <v>4077</v>
      </c>
      <c r="F2573" s="435" t="s">
        <v>4078</v>
      </c>
    </row>
    <row r="2574" spans="1:6" ht="13.5">
      <c r="A2574" s="435" t="s">
        <v>9154</v>
      </c>
      <c r="B2574" s="435" t="s">
        <v>9155</v>
      </c>
      <c r="C2574" s="435" t="s">
        <v>5386</v>
      </c>
      <c r="D2574" s="435" t="s">
        <v>4076</v>
      </c>
      <c r="E2574" s="435" t="s">
        <v>4077</v>
      </c>
      <c r="F2574" s="435" t="s">
        <v>4078</v>
      </c>
    </row>
    <row r="2575" spans="1:6" ht="13.5">
      <c r="A2575" s="435" t="s">
        <v>9156</v>
      </c>
      <c r="B2575" s="435" t="s">
        <v>9157</v>
      </c>
      <c r="C2575" s="435" t="s">
        <v>5386</v>
      </c>
      <c r="D2575" s="435" t="s">
        <v>4076</v>
      </c>
      <c r="E2575" s="435" t="s">
        <v>4077</v>
      </c>
      <c r="F2575" s="435" t="s">
        <v>4078</v>
      </c>
    </row>
    <row r="2576" spans="1:6" ht="13.5">
      <c r="A2576" s="435" t="s">
        <v>9158</v>
      </c>
      <c r="B2576" s="435" t="s">
        <v>9159</v>
      </c>
      <c r="C2576" s="435" t="s">
        <v>5386</v>
      </c>
      <c r="D2576" s="435" t="s">
        <v>4076</v>
      </c>
      <c r="E2576" s="435" t="s">
        <v>4077</v>
      </c>
      <c r="F2576" s="435" t="s">
        <v>4078</v>
      </c>
    </row>
    <row r="2577" spans="1:6" ht="13.5">
      <c r="A2577" s="435" t="s">
        <v>9160</v>
      </c>
      <c r="B2577" s="435" t="s">
        <v>9161</v>
      </c>
      <c r="C2577" s="435" t="s">
        <v>5386</v>
      </c>
      <c r="D2577" s="435" t="s">
        <v>4076</v>
      </c>
      <c r="E2577" s="435" t="s">
        <v>4077</v>
      </c>
      <c r="F2577" s="435" t="s">
        <v>4078</v>
      </c>
    </row>
    <row r="2578" spans="1:6" ht="13.5">
      <c r="A2578" s="435" t="s">
        <v>9162</v>
      </c>
      <c r="B2578" s="435" t="s">
        <v>9163</v>
      </c>
      <c r="C2578" s="435" t="s">
        <v>5386</v>
      </c>
      <c r="D2578" s="435" t="s">
        <v>4076</v>
      </c>
      <c r="E2578" s="435" t="s">
        <v>4077</v>
      </c>
      <c r="F2578" s="435" t="s">
        <v>4078</v>
      </c>
    </row>
    <row r="2579" spans="1:6" ht="13.5">
      <c r="A2579" s="435" t="s">
        <v>9164</v>
      </c>
      <c r="B2579" s="435" t="s">
        <v>9165</v>
      </c>
      <c r="C2579" s="435" t="s">
        <v>5386</v>
      </c>
      <c r="D2579" s="435" t="s">
        <v>4076</v>
      </c>
      <c r="E2579" s="435" t="s">
        <v>4077</v>
      </c>
      <c r="F2579" s="435" t="s">
        <v>4078</v>
      </c>
    </row>
    <row r="2580" spans="1:6" ht="13.5">
      <c r="A2580" s="435" t="s">
        <v>9166</v>
      </c>
      <c r="B2580" s="435" t="s">
        <v>9167</v>
      </c>
      <c r="C2580" s="435" t="s">
        <v>5386</v>
      </c>
      <c r="D2580" s="435" t="s">
        <v>4076</v>
      </c>
      <c r="E2580" s="435" t="s">
        <v>4077</v>
      </c>
      <c r="F2580" s="435" t="s">
        <v>4078</v>
      </c>
    </row>
    <row r="2581" spans="1:6" ht="13.5">
      <c r="A2581" s="435" t="s">
        <v>9168</v>
      </c>
      <c r="B2581" s="435" t="s">
        <v>9169</v>
      </c>
      <c r="C2581" s="435" t="s">
        <v>5386</v>
      </c>
      <c r="D2581" s="435" t="s">
        <v>4076</v>
      </c>
      <c r="E2581" s="435" t="s">
        <v>4077</v>
      </c>
      <c r="F2581" s="435" t="s">
        <v>4078</v>
      </c>
    </row>
    <row r="2582" spans="1:6" ht="13.5">
      <c r="A2582" s="435" t="s">
        <v>9170</v>
      </c>
      <c r="B2582" s="435" t="s">
        <v>9171</v>
      </c>
      <c r="C2582" s="435" t="s">
        <v>5386</v>
      </c>
      <c r="D2582" s="435" t="s">
        <v>4076</v>
      </c>
      <c r="E2582" s="435" t="s">
        <v>4077</v>
      </c>
      <c r="F2582" s="435" t="s">
        <v>4078</v>
      </c>
    </row>
    <row r="2583" spans="1:6" ht="13.5">
      <c r="A2583" s="435" t="s">
        <v>9172</v>
      </c>
      <c r="B2583" s="435" t="s">
        <v>9173</v>
      </c>
      <c r="C2583" s="435" t="s">
        <v>5386</v>
      </c>
      <c r="D2583" s="435" t="s">
        <v>4076</v>
      </c>
      <c r="E2583" s="435" t="s">
        <v>4077</v>
      </c>
      <c r="F2583" s="435" t="s">
        <v>4078</v>
      </c>
    </row>
    <row r="2584" spans="1:6" ht="13.5">
      <c r="A2584" s="435" t="s">
        <v>9174</v>
      </c>
      <c r="B2584" s="435" t="s">
        <v>9175</v>
      </c>
      <c r="C2584" s="435" t="s">
        <v>5386</v>
      </c>
      <c r="D2584" s="435" t="s">
        <v>4076</v>
      </c>
      <c r="E2584" s="435" t="s">
        <v>4077</v>
      </c>
      <c r="F2584" s="435" t="s">
        <v>4078</v>
      </c>
    </row>
    <row r="2585" spans="1:6" ht="13.5">
      <c r="A2585" s="435" t="s">
        <v>9176</v>
      </c>
      <c r="B2585" s="435" t="s">
        <v>9177</v>
      </c>
      <c r="C2585" s="435" t="s">
        <v>5386</v>
      </c>
      <c r="D2585" s="435" t="s">
        <v>4076</v>
      </c>
      <c r="E2585" s="435" t="s">
        <v>4077</v>
      </c>
      <c r="F2585" s="435" t="s">
        <v>4078</v>
      </c>
    </row>
    <row r="2586" spans="1:6" ht="13.5">
      <c r="A2586" s="435" t="s">
        <v>9178</v>
      </c>
      <c r="B2586" s="435" t="s">
        <v>9179</v>
      </c>
      <c r="C2586" s="435" t="s">
        <v>5386</v>
      </c>
      <c r="D2586" s="435" t="s">
        <v>4076</v>
      </c>
      <c r="E2586" s="435" t="s">
        <v>4077</v>
      </c>
      <c r="F2586" s="435" t="s">
        <v>4078</v>
      </c>
    </row>
    <row r="2587" spans="1:6" ht="13.5">
      <c r="A2587" s="435" t="s">
        <v>9180</v>
      </c>
      <c r="B2587" s="435" t="s">
        <v>9181</v>
      </c>
      <c r="C2587" s="435" t="s">
        <v>5386</v>
      </c>
      <c r="D2587" s="435" t="s">
        <v>4076</v>
      </c>
      <c r="E2587" s="435" t="s">
        <v>4077</v>
      </c>
      <c r="F2587" s="435" t="s">
        <v>4078</v>
      </c>
    </row>
    <row r="2588" spans="1:6" ht="13.5">
      <c r="A2588" s="435" t="s">
        <v>9182</v>
      </c>
      <c r="B2588" s="435" t="s">
        <v>9183</v>
      </c>
      <c r="C2588" s="435" t="s">
        <v>5386</v>
      </c>
      <c r="D2588" s="435" t="s">
        <v>4076</v>
      </c>
      <c r="E2588" s="435" t="s">
        <v>4077</v>
      </c>
      <c r="F2588" s="435" t="s">
        <v>4078</v>
      </c>
    </row>
    <row r="2589" spans="1:6" ht="13.5">
      <c r="A2589" s="435" t="s">
        <v>9184</v>
      </c>
      <c r="B2589" s="435" t="s">
        <v>9185</v>
      </c>
      <c r="C2589" s="435" t="s">
        <v>5386</v>
      </c>
      <c r="D2589" s="435" t="s">
        <v>4076</v>
      </c>
      <c r="E2589" s="435" t="s">
        <v>4077</v>
      </c>
      <c r="F2589" s="435" t="s">
        <v>4078</v>
      </c>
    </row>
    <row r="2590" spans="1:6" ht="13.5">
      <c r="A2590" s="435" t="s">
        <v>9186</v>
      </c>
      <c r="B2590" s="435" t="s">
        <v>9187</v>
      </c>
      <c r="C2590" s="435" t="s">
        <v>5386</v>
      </c>
      <c r="D2590" s="435" t="s">
        <v>4076</v>
      </c>
      <c r="E2590" s="435" t="s">
        <v>4077</v>
      </c>
      <c r="F2590" s="435" t="s">
        <v>4078</v>
      </c>
    </row>
    <row r="2591" spans="1:6" ht="13.5">
      <c r="A2591" s="435" t="s">
        <v>9188</v>
      </c>
      <c r="B2591" s="435" t="s">
        <v>9189</v>
      </c>
      <c r="C2591" s="435" t="s">
        <v>5386</v>
      </c>
      <c r="D2591" s="435" t="s">
        <v>4076</v>
      </c>
      <c r="E2591" s="435" t="s">
        <v>4077</v>
      </c>
      <c r="F2591" s="435" t="s">
        <v>4078</v>
      </c>
    </row>
    <row r="2592" spans="1:6" ht="13.5">
      <c r="A2592" s="435" t="s">
        <v>9190</v>
      </c>
      <c r="B2592" s="435" t="s">
        <v>9191</v>
      </c>
      <c r="C2592" s="435" t="s">
        <v>5386</v>
      </c>
      <c r="D2592" s="435" t="s">
        <v>4076</v>
      </c>
      <c r="E2592" s="435" t="s">
        <v>4077</v>
      </c>
      <c r="F2592" s="435" t="s">
        <v>4078</v>
      </c>
    </row>
    <row r="2593" spans="1:6" ht="13.5">
      <c r="A2593" s="435" t="s">
        <v>9192</v>
      </c>
      <c r="B2593" s="435" t="s">
        <v>9193</v>
      </c>
      <c r="C2593" s="435" t="s">
        <v>5386</v>
      </c>
      <c r="D2593" s="435" t="s">
        <v>4076</v>
      </c>
      <c r="E2593" s="435" t="s">
        <v>4077</v>
      </c>
      <c r="F2593" s="435" t="s">
        <v>4078</v>
      </c>
    </row>
    <row r="2594" spans="1:6" ht="13.5">
      <c r="A2594" s="435" t="s">
        <v>9194</v>
      </c>
      <c r="B2594" s="435" t="s">
        <v>9195</v>
      </c>
      <c r="C2594" s="435" t="s">
        <v>5386</v>
      </c>
      <c r="D2594" s="435" t="s">
        <v>4161</v>
      </c>
      <c r="E2594" s="435" t="s">
        <v>4077</v>
      </c>
      <c r="F2594" s="435" t="s">
        <v>4078</v>
      </c>
    </row>
    <row r="2595" spans="1:6" ht="13.5">
      <c r="A2595" s="435" t="s">
        <v>9196</v>
      </c>
      <c r="B2595" s="435" t="s">
        <v>9197</v>
      </c>
      <c r="C2595" s="435" t="s">
        <v>5386</v>
      </c>
      <c r="D2595" s="435" t="s">
        <v>4076</v>
      </c>
      <c r="E2595" s="435" t="s">
        <v>4077</v>
      </c>
      <c r="F2595" s="435" t="s">
        <v>4078</v>
      </c>
    </row>
    <row r="2596" spans="1:6" ht="13.5">
      <c r="A2596" s="435" t="s">
        <v>9198</v>
      </c>
      <c r="B2596" s="435" t="s">
        <v>9199</v>
      </c>
      <c r="C2596" s="435" t="s">
        <v>5386</v>
      </c>
      <c r="D2596" s="435" t="s">
        <v>4076</v>
      </c>
      <c r="E2596" s="435" t="s">
        <v>4077</v>
      </c>
      <c r="F2596" s="435" t="s">
        <v>4078</v>
      </c>
    </row>
    <row r="2597" spans="1:6" ht="13.5">
      <c r="A2597" s="435" t="s">
        <v>9200</v>
      </c>
      <c r="B2597" s="435" t="s">
        <v>9201</v>
      </c>
      <c r="C2597" s="435" t="s">
        <v>5386</v>
      </c>
      <c r="D2597" s="435" t="s">
        <v>4076</v>
      </c>
      <c r="E2597" s="435" t="s">
        <v>4077</v>
      </c>
      <c r="F2597" s="435" t="s">
        <v>4078</v>
      </c>
    </row>
    <row r="2598" spans="1:6" ht="13.5">
      <c r="A2598" s="435" t="s">
        <v>9202</v>
      </c>
      <c r="B2598" s="435" t="s">
        <v>9203</v>
      </c>
      <c r="C2598" s="435" t="s">
        <v>5386</v>
      </c>
      <c r="D2598" s="435" t="s">
        <v>4161</v>
      </c>
      <c r="E2598" s="435" t="s">
        <v>4077</v>
      </c>
      <c r="F2598" s="435" t="s">
        <v>4078</v>
      </c>
    </row>
    <row r="2599" spans="1:6" ht="13.5">
      <c r="A2599" s="435" t="s">
        <v>9204</v>
      </c>
      <c r="B2599" s="435" t="s">
        <v>9205</v>
      </c>
      <c r="C2599" s="435" t="s">
        <v>5386</v>
      </c>
      <c r="D2599" s="435" t="s">
        <v>4076</v>
      </c>
      <c r="E2599" s="435" t="s">
        <v>4077</v>
      </c>
      <c r="F2599" s="435" t="s">
        <v>4078</v>
      </c>
    </row>
    <row r="2600" spans="1:6" ht="13.5">
      <c r="A2600" s="435" t="s">
        <v>9206</v>
      </c>
      <c r="B2600" s="435" t="s">
        <v>9207</v>
      </c>
      <c r="C2600" s="435" t="s">
        <v>5386</v>
      </c>
      <c r="D2600" s="435" t="s">
        <v>4076</v>
      </c>
      <c r="E2600" s="435" t="s">
        <v>4077</v>
      </c>
      <c r="F2600" s="435" t="s">
        <v>4078</v>
      </c>
    </row>
    <row r="2601" spans="1:6" ht="13.5">
      <c r="A2601" s="435" t="s">
        <v>9208</v>
      </c>
      <c r="B2601" s="435" t="s">
        <v>9209</v>
      </c>
      <c r="C2601" s="435" t="s">
        <v>5386</v>
      </c>
      <c r="D2601" s="435" t="s">
        <v>4076</v>
      </c>
      <c r="E2601" s="435" t="s">
        <v>4077</v>
      </c>
      <c r="F2601" s="435" t="s">
        <v>4078</v>
      </c>
    </row>
    <row r="2602" spans="1:6" ht="13.5">
      <c r="A2602" s="435" t="s">
        <v>9210</v>
      </c>
      <c r="B2602" s="435" t="s">
        <v>9211</v>
      </c>
      <c r="C2602" s="435" t="s">
        <v>5386</v>
      </c>
      <c r="D2602" s="435" t="s">
        <v>4076</v>
      </c>
      <c r="E2602" s="435" t="s">
        <v>4077</v>
      </c>
      <c r="F2602" s="435" t="s">
        <v>4078</v>
      </c>
    </row>
    <row r="2603" spans="1:6" ht="13.5">
      <c r="A2603" s="435" t="s">
        <v>9212</v>
      </c>
      <c r="B2603" s="435" t="s">
        <v>9213</v>
      </c>
      <c r="C2603" s="435" t="s">
        <v>5386</v>
      </c>
      <c r="D2603" s="435" t="s">
        <v>4076</v>
      </c>
      <c r="E2603" s="435" t="s">
        <v>4077</v>
      </c>
      <c r="F2603" s="435" t="s">
        <v>4078</v>
      </c>
    </row>
    <row r="2604" spans="1:6" ht="13.5">
      <c r="A2604" s="435" t="s">
        <v>9214</v>
      </c>
      <c r="B2604" s="435" t="s">
        <v>9215</v>
      </c>
      <c r="C2604" s="435" t="s">
        <v>5386</v>
      </c>
      <c r="D2604" s="435" t="s">
        <v>4076</v>
      </c>
      <c r="E2604" s="435" t="s">
        <v>4077</v>
      </c>
      <c r="F2604" s="435" t="s">
        <v>4078</v>
      </c>
    </row>
    <row r="2605" spans="1:6" ht="13.5">
      <c r="A2605" s="435" t="s">
        <v>9216</v>
      </c>
      <c r="B2605" s="435" t="s">
        <v>9217</v>
      </c>
      <c r="C2605" s="435" t="s">
        <v>5386</v>
      </c>
      <c r="D2605" s="435" t="s">
        <v>4076</v>
      </c>
      <c r="E2605" s="435" t="s">
        <v>4077</v>
      </c>
      <c r="F2605" s="435" t="s">
        <v>4078</v>
      </c>
    </row>
    <row r="2606" spans="1:6" ht="13.5">
      <c r="A2606" s="435" t="s">
        <v>9218</v>
      </c>
      <c r="B2606" s="435" t="s">
        <v>9219</v>
      </c>
      <c r="C2606" s="435" t="s">
        <v>5386</v>
      </c>
      <c r="D2606" s="435" t="s">
        <v>4076</v>
      </c>
      <c r="E2606" s="435" t="s">
        <v>4077</v>
      </c>
      <c r="F2606" s="435" t="s">
        <v>4078</v>
      </c>
    </row>
    <row r="2607" spans="1:6" ht="13.5">
      <c r="A2607" s="435" t="s">
        <v>9220</v>
      </c>
      <c r="B2607" s="435" t="s">
        <v>9221</v>
      </c>
      <c r="C2607" s="435" t="s">
        <v>5386</v>
      </c>
      <c r="D2607" s="435" t="s">
        <v>4076</v>
      </c>
      <c r="E2607" s="435" t="s">
        <v>4077</v>
      </c>
      <c r="F2607" s="435" t="s">
        <v>4078</v>
      </c>
    </row>
    <row r="2608" spans="1:6" ht="13.5">
      <c r="A2608" s="435" t="s">
        <v>9222</v>
      </c>
      <c r="B2608" s="435" t="s">
        <v>9223</v>
      </c>
      <c r="C2608" s="435" t="s">
        <v>5386</v>
      </c>
      <c r="D2608" s="435" t="s">
        <v>4076</v>
      </c>
      <c r="E2608" s="435" t="s">
        <v>4077</v>
      </c>
      <c r="F2608" s="435" t="s">
        <v>4078</v>
      </c>
    </row>
    <row r="2609" spans="1:6" ht="13.5">
      <c r="A2609" s="435" t="s">
        <v>9224</v>
      </c>
      <c r="B2609" s="435" t="s">
        <v>9225</v>
      </c>
      <c r="C2609" s="435" t="s">
        <v>5386</v>
      </c>
      <c r="D2609" s="435" t="s">
        <v>4076</v>
      </c>
      <c r="E2609" s="435" t="s">
        <v>4077</v>
      </c>
      <c r="F2609" s="435" t="s">
        <v>4078</v>
      </c>
    </row>
    <row r="2610" spans="1:6" ht="13.5">
      <c r="A2610" s="435" t="s">
        <v>9226</v>
      </c>
      <c r="B2610" s="435" t="s">
        <v>9227</v>
      </c>
      <c r="C2610" s="435" t="s">
        <v>5386</v>
      </c>
      <c r="D2610" s="435" t="s">
        <v>4076</v>
      </c>
      <c r="E2610" s="435" t="s">
        <v>4077</v>
      </c>
      <c r="F2610" s="435" t="s">
        <v>4078</v>
      </c>
    </row>
    <row r="2611" spans="1:6" ht="13.5">
      <c r="A2611" s="435" t="s">
        <v>9228</v>
      </c>
      <c r="B2611" s="435" t="s">
        <v>9229</v>
      </c>
      <c r="C2611" s="435" t="s">
        <v>5386</v>
      </c>
      <c r="D2611" s="435" t="s">
        <v>4076</v>
      </c>
      <c r="E2611" s="435" t="s">
        <v>4077</v>
      </c>
      <c r="F2611" s="435" t="s">
        <v>4078</v>
      </c>
    </row>
    <row r="2612" spans="1:6" ht="13.5">
      <c r="A2612" s="435" t="s">
        <v>9230</v>
      </c>
      <c r="B2612" s="435" t="s">
        <v>9231</v>
      </c>
      <c r="C2612" s="435" t="s">
        <v>5386</v>
      </c>
      <c r="D2612" s="435" t="s">
        <v>4076</v>
      </c>
      <c r="E2612" s="435" t="s">
        <v>4077</v>
      </c>
      <c r="F2612" s="435" t="s">
        <v>4078</v>
      </c>
    </row>
    <row r="2613" spans="1:6" ht="13.5">
      <c r="A2613" s="435" t="s">
        <v>9232</v>
      </c>
      <c r="B2613" s="435" t="s">
        <v>9233</v>
      </c>
      <c r="C2613" s="435" t="s">
        <v>5386</v>
      </c>
      <c r="D2613" s="435" t="s">
        <v>4076</v>
      </c>
      <c r="E2613" s="435" t="s">
        <v>4077</v>
      </c>
      <c r="F2613" s="435" t="s">
        <v>4078</v>
      </c>
    </row>
    <row r="2614" spans="1:6" ht="13.5">
      <c r="A2614" s="435" t="s">
        <v>9234</v>
      </c>
      <c r="B2614" s="435" t="s">
        <v>9235</v>
      </c>
      <c r="C2614" s="435" t="s">
        <v>5386</v>
      </c>
      <c r="D2614" s="435" t="s">
        <v>4076</v>
      </c>
      <c r="E2614" s="435" t="s">
        <v>4077</v>
      </c>
      <c r="F2614" s="435" t="s">
        <v>4078</v>
      </c>
    </row>
    <row r="2615" spans="1:6" ht="13.5">
      <c r="A2615" s="435" t="s">
        <v>9236</v>
      </c>
      <c r="B2615" s="435" t="s">
        <v>9237</v>
      </c>
      <c r="C2615" s="435" t="s">
        <v>5386</v>
      </c>
      <c r="D2615" s="435" t="s">
        <v>4076</v>
      </c>
      <c r="E2615" s="435" t="s">
        <v>4077</v>
      </c>
      <c r="F2615" s="435" t="s">
        <v>4078</v>
      </c>
    </row>
    <row r="2616" spans="1:6" ht="13.5">
      <c r="A2616" s="435" t="s">
        <v>9238</v>
      </c>
      <c r="B2616" s="435" t="s">
        <v>9239</v>
      </c>
      <c r="C2616" s="435" t="s">
        <v>5386</v>
      </c>
      <c r="D2616" s="435" t="s">
        <v>4076</v>
      </c>
      <c r="E2616" s="435" t="s">
        <v>4077</v>
      </c>
      <c r="F2616" s="435" t="s">
        <v>4078</v>
      </c>
    </row>
    <row r="2617" spans="1:6" ht="13.5">
      <c r="A2617" s="435" t="s">
        <v>9240</v>
      </c>
      <c r="B2617" s="435" t="s">
        <v>9241</v>
      </c>
      <c r="C2617" s="435" t="s">
        <v>5386</v>
      </c>
      <c r="D2617" s="435" t="s">
        <v>4076</v>
      </c>
      <c r="E2617" s="435" t="s">
        <v>4077</v>
      </c>
      <c r="F2617" s="435" t="s">
        <v>4078</v>
      </c>
    </row>
    <row r="2618" spans="1:6" ht="13.5">
      <c r="A2618" s="435" t="s">
        <v>9242</v>
      </c>
      <c r="B2618" s="435" t="s">
        <v>9243</v>
      </c>
      <c r="C2618" s="435" t="s">
        <v>5386</v>
      </c>
      <c r="D2618" s="435" t="s">
        <v>4076</v>
      </c>
      <c r="E2618" s="435" t="s">
        <v>4077</v>
      </c>
      <c r="F2618" s="435" t="s">
        <v>4078</v>
      </c>
    </row>
    <row r="2619" spans="1:6" ht="13.5">
      <c r="A2619" s="435" t="s">
        <v>9244</v>
      </c>
      <c r="B2619" s="435" t="s">
        <v>9245</v>
      </c>
      <c r="C2619" s="435" t="s">
        <v>5386</v>
      </c>
      <c r="D2619" s="435" t="s">
        <v>4076</v>
      </c>
      <c r="E2619" s="435" t="s">
        <v>4077</v>
      </c>
      <c r="F2619" s="435" t="s">
        <v>4078</v>
      </c>
    </row>
    <row r="2620" spans="1:6" ht="13.5">
      <c r="A2620" s="435" t="s">
        <v>9246</v>
      </c>
      <c r="B2620" s="435" t="s">
        <v>9247</v>
      </c>
      <c r="C2620" s="435" t="s">
        <v>5386</v>
      </c>
      <c r="D2620" s="435" t="s">
        <v>4076</v>
      </c>
      <c r="E2620" s="435" t="s">
        <v>4077</v>
      </c>
      <c r="F2620" s="435" t="s">
        <v>4078</v>
      </c>
    </row>
    <row r="2621" spans="1:6" ht="13.5">
      <c r="A2621" s="435" t="s">
        <v>9248</v>
      </c>
      <c r="B2621" s="435" t="s">
        <v>9249</v>
      </c>
      <c r="C2621" s="435" t="s">
        <v>5386</v>
      </c>
      <c r="D2621" s="435" t="s">
        <v>4161</v>
      </c>
      <c r="E2621" s="435" t="s">
        <v>4077</v>
      </c>
      <c r="F2621" s="435" t="s">
        <v>4078</v>
      </c>
    </row>
    <row r="2622" spans="1:6" ht="13.5">
      <c r="A2622" s="435" t="s">
        <v>9250</v>
      </c>
      <c r="B2622" s="435" t="s">
        <v>9251</v>
      </c>
      <c r="C2622" s="435" t="s">
        <v>5386</v>
      </c>
      <c r="D2622" s="435" t="s">
        <v>4076</v>
      </c>
      <c r="E2622" s="435" t="s">
        <v>4077</v>
      </c>
      <c r="F2622" s="435" t="s">
        <v>4078</v>
      </c>
    </row>
    <row r="2623" spans="1:6" ht="13.5">
      <c r="A2623" s="435" t="s">
        <v>9252</v>
      </c>
      <c r="B2623" s="435" t="s">
        <v>9253</v>
      </c>
      <c r="C2623" s="435" t="s">
        <v>5386</v>
      </c>
      <c r="D2623" s="435" t="s">
        <v>4161</v>
      </c>
      <c r="E2623" s="435" t="s">
        <v>4077</v>
      </c>
      <c r="F2623" s="435" t="s">
        <v>4078</v>
      </c>
    </row>
    <row r="2624" spans="1:6" ht="13.5">
      <c r="A2624" s="435" t="s">
        <v>9254</v>
      </c>
      <c r="B2624" s="435" t="s">
        <v>9255</v>
      </c>
      <c r="C2624" s="435" t="s">
        <v>5386</v>
      </c>
      <c r="D2624" s="435" t="s">
        <v>4161</v>
      </c>
      <c r="E2624" s="435" t="s">
        <v>4077</v>
      </c>
      <c r="F2624" s="435" t="s">
        <v>4078</v>
      </c>
    </row>
    <row r="2625" spans="1:6" ht="13.5">
      <c r="A2625" s="435" t="s">
        <v>9256</v>
      </c>
      <c r="B2625" s="435" t="s">
        <v>9257</v>
      </c>
      <c r="C2625" s="435" t="s">
        <v>5386</v>
      </c>
      <c r="D2625" s="435" t="s">
        <v>4076</v>
      </c>
      <c r="E2625" s="435" t="s">
        <v>4077</v>
      </c>
      <c r="F2625" s="435" t="s">
        <v>4078</v>
      </c>
    </row>
    <row r="2626" spans="1:6" ht="13.5">
      <c r="A2626" s="435" t="s">
        <v>9258</v>
      </c>
      <c r="B2626" s="435" t="s">
        <v>9259</v>
      </c>
      <c r="C2626" s="435" t="s">
        <v>5386</v>
      </c>
      <c r="D2626" s="435" t="s">
        <v>4076</v>
      </c>
      <c r="E2626" s="435" t="s">
        <v>4077</v>
      </c>
      <c r="F2626" s="435" t="s">
        <v>4078</v>
      </c>
    </row>
    <row r="2627" spans="1:6" ht="13.5">
      <c r="A2627" s="435" t="s">
        <v>9260</v>
      </c>
      <c r="B2627" s="435" t="s">
        <v>9261</v>
      </c>
      <c r="C2627" s="435" t="s">
        <v>5386</v>
      </c>
      <c r="D2627" s="435" t="s">
        <v>4076</v>
      </c>
      <c r="E2627" s="435" t="s">
        <v>4077</v>
      </c>
      <c r="F2627" s="435" t="s">
        <v>4078</v>
      </c>
    </row>
    <row r="2628" spans="1:6" ht="13.5">
      <c r="A2628" s="435" t="s">
        <v>9262</v>
      </c>
      <c r="B2628" s="435" t="s">
        <v>9263</v>
      </c>
      <c r="C2628" s="435" t="s">
        <v>5386</v>
      </c>
      <c r="D2628" s="435" t="s">
        <v>4076</v>
      </c>
      <c r="E2628" s="435" t="s">
        <v>4077</v>
      </c>
      <c r="F2628" s="435" t="s">
        <v>4078</v>
      </c>
    </row>
    <row r="2629" spans="1:6" ht="13.5">
      <c r="A2629" s="435" t="s">
        <v>9264</v>
      </c>
      <c r="B2629" s="435" t="s">
        <v>9265</v>
      </c>
      <c r="C2629" s="435" t="s">
        <v>5386</v>
      </c>
      <c r="D2629" s="435" t="s">
        <v>4076</v>
      </c>
      <c r="E2629" s="435" t="s">
        <v>4077</v>
      </c>
      <c r="F2629" s="435" t="s">
        <v>4078</v>
      </c>
    </row>
    <row r="2630" spans="1:6" ht="13.5">
      <c r="A2630" s="435" t="s">
        <v>9266</v>
      </c>
      <c r="B2630" s="435" t="s">
        <v>9267</v>
      </c>
      <c r="C2630" s="435" t="s">
        <v>5386</v>
      </c>
      <c r="D2630" s="435" t="s">
        <v>4076</v>
      </c>
      <c r="E2630" s="435" t="s">
        <v>4077</v>
      </c>
      <c r="F2630" s="435" t="s">
        <v>4078</v>
      </c>
    </row>
    <row r="2631" spans="1:6" ht="13.5">
      <c r="A2631" s="435" t="s">
        <v>9268</v>
      </c>
      <c r="B2631" s="435" t="s">
        <v>9269</v>
      </c>
      <c r="C2631" s="435" t="s">
        <v>5386</v>
      </c>
      <c r="D2631" s="435" t="s">
        <v>4076</v>
      </c>
      <c r="E2631" s="435" t="s">
        <v>4077</v>
      </c>
      <c r="F2631" s="435" t="s">
        <v>4078</v>
      </c>
    </row>
    <row r="2632" spans="1:6" ht="13.5">
      <c r="A2632" s="435" t="s">
        <v>9270</v>
      </c>
      <c r="B2632" s="435" t="s">
        <v>9271</v>
      </c>
      <c r="C2632" s="435" t="s">
        <v>5386</v>
      </c>
      <c r="D2632" s="435" t="s">
        <v>4076</v>
      </c>
      <c r="E2632" s="435" t="s">
        <v>4077</v>
      </c>
      <c r="F2632" s="435" t="s">
        <v>4078</v>
      </c>
    </row>
    <row r="2633" spans="1:6" ht="13.5">
      <c r="A2633" s="435" t="s">
        <v>9272</v>
      </c>
      <c r="B2633" s="435" t="s">
        <v>9273</v>
      </c>
      <c r="C2633" s="435" t="s">
        <v>5386</v>
      </c>
      <c r="D2633" s="435" t="s">
        <v>4076</v>
      </c>
      <c r="E2633" s="435" t="s">
        <v>4077</v>
      </c>
      <c r="F2633" s="435" t="s">
        <v>4078</v>
      </c>
    </row>
    <row r="2634" spans="1:6" ht="13.5">
      <c r="A2634" s="435" t="s">
        <v>9274</v>
      </c>
      <c r="B2634" s="435" t="s">
        <v>9275</v>
      </c>
      <c r="C2634" s="435" t="s">
        <v>5386</v>
      </c>
      <c r="D2634" s="435" t="s">
        <v>4076</v>
      </c>
      <c r="E2634" s="435" t="s">
        <v>4077</v>
      </c>
      <c r="F2634" s="435" t="s">
        <v>4078</v>
      </c>
    </row>
    <row r="2635" spans="1:6" ht="13.5">
      <c r="A2635" s="435" t="s">
        <v>9276</v>
      </c>
      <c r="B2635" s="435" t="s">
        <v>9277</v>
      </c>
      <c r="C2635" s="435" t="s">
        <v>5386</v>
      </c>
      <c r="D2635" s="435" t="s">
        <v>4076</v>
      </c>
      <c r="E2635" s="435" t="s">
        <v>4077</v>
      </c>
      <c r="F2635" s="435" t="s">
        <v>4078</v>
      </c>
    </row>
    <row r="2636" spans="1:6" ht="13.5">
      <c r="A2636" s="435" t="s">
        <v>9278</v>
      </c>
      <c r="B2636" s="435" t="s">
        <v>9279</v>
      </c>
      <c r="C2636" s="435" t="s">
        <v>5386</v>
      </c>
      <c r="D2636" s="435" t="s">
        <v>4076</v>
      </c>
      <c r="E2636" s="435" t="s">
        <v>4077</v>
      </c>
      <c r="F2636" s="435" t="s">
        <v>4078</v>
      </c>
    </row>
    <row r="2637" spans="1:6" ht="13.5">
      <c r="A2637" s="435" t="s">
        <v>9280</v>
      </c>
      <c r="B2637" s="435" t="s">
        <v>9281</v>
      </c>
      <c r="C2637" s="435" t="s">
        <v>5386</v>
      </c>
      <c r="D2637" s="435" t="s">
        <v>4076</v>
      </c>
      <c r="E2637" s="435" t="s">
        <v>4077</v>
      </c>
      <c r="F2637" s="435" t="s">
        <v>4078</v>
      </c>
    </row>
    <row r="2638" spans="1:6" ht="13.5">
      <c r="A2638" s="435" t="s">
        <v>9282</v>
      </c>
      <c r="B2638" s="435" t="s">
        <v>9283</v>
      </c>
      <c r="C2638" s="435" t="s">
        <v>5386</v>
      </c>
      <c r="D2638" s="435" t="s">
        <v>4076</v>
      </c>
      <c r="E2638" s="435" t="s">
        <v>4077</v>
      </c>
      <c r="F2638" s="435" t="s">
        <v>4078</v>
      </c>
    </row>
    <row r="2639" spans="1:6" ht="13.5">
      <c r="A2639" s="435" t="s">
        <v>9284</v>
      </c>
      <c r="B2639" s="435" t="s">
        <v>9285</v>
      </c>
      <c r="C2639" s="435" t="s">
        <v>5386</v>
      </c>
      <c r="D2639" s="435" t="s">
        <v>4076</v>
      </c>
      <c r="E2639" s="435" t="s">
        <v>4077</v>
      </c>
      <c r="F2639" s="435" t="s">
        <v>4078</v>
      </c>
    </row>
    <row r="2640" spans="1:6" ht="13.5">
      <c r="A2640" s="435" t="s">
        <v>9286</v>
      </c>
      <c r="B2640" s="435" t="s">
        <v>9287</v>
      </c>
      <c r="C2640" s="435" t="s">
        <v>5386</v>
      </c>
      <c r="D2640" s="435" t="s">
        <v>4076</v>
      </c>
      <c r="E2640" s="435" t="s">
        <v>4077</v>
      </c>
      <c r="F2640" s="435" t="s">
        <v>4078</v>
      </c>
    </row>
    <row r="2641" spans="1:6" ht="13.5">
      <c r="A2641" s="435" t="s">
        <v>9288</v>
      </c>
      <c r="B2641" s="435" t="s">
        <v>9289</v>
      </c>
      <c r="C2641" s="435" t="s">
        <v>5386</v>
      </c>
      <c r="D2641" s="435" t="s">
        <v>4076</v>
      </c>
      <c r="E2641" s="435" t="s">
        <v>4077</v>
      </c>
      <c r="F2641" s="435" t="s">
        <v>4078</v>
      </c>
    </row>
    <row r="2642" spans="1:6" ht="13.5">
      <c r="A2642" s="435" t="s">
        <v>9290</v>
      </c>
      <c r="B2642" s="435" t="s">
        <v>9291</v>
      </c>
      <c r="C2642" s="435" t="s">
        <v>5386</v>
      </c>
      <c r="D2642" s="435" t="s">
        <v>4076</v>
      </c>
      <c r="E2642" s="435" t="s">
        <v>4077</v>
      </c>
      <c r="F2642" s="435" t="s">
        <v>4078</v>
      </c>
    </row>
    <row r="2643" spans="1:6" ht="13.5">
      <c r="A2643" s="435" t="s">
        <v>9292</v>
      </c>
      <c r="B2643" s="435" t="s">
        <v>9293</v>
      </c>
      <c r="C2643" s="435" t="s">
        <v>5386</v>
      </c>
      <c r="D2643" s="435" t="s">
        <v>4076</v>
      </c>
      <c r="E2643" s="435" t="s">
        <v>4077</v>
      </c>
      <c r="F2643" s="435" t="s">
        <v>4078</v>
      </c>
    </row>
    <row r="2644" spans="1:6" ht="13.5">
      <c r="A2644" s="435" t="s">
        <v>9294</v>
      </c>
      <c r="B2644" s="435" t="s">
        <v>9295</v>
      </c>
      <c r="C2644" s="435" t="s">
        <v>5386</v>
      </c>
      <c r="D2644" s="435" t="s">
        <v>4076</v>
      </c>
      <c r="E2644" s="435" t="s">
        <v>4077</v>
      </c>
      <c r="F2644" s="435" t="s">
        <v>4078</v>
      </c>
    </row>
    <row r="2645" spans="1:6" ht="13.5">
      <c r="A2645" s="435" t="s">
        <v>9296</v>
      </c>
      <c r="B2645" s="435" t="s">
        <v>9297</v>
      </c>
      <c r="C2645" s="435" t="s">
        <v>5386</v>
      </c>
      <c r="D2645" s="435" t="s">
        <v>4076</v>
      </c>
      <c r="E2645" s="435" t="s">
        <v>4077</v>
      </c>
      <c r="F2645" s="435" t="s">
        <v>4078</v>
      </c>
    </row>
    <row r="2646" spans="1:6" ht="13.5">
      <c r="A2646" s="435" t="s">
        <v>9298</v>
      </c>
      <c r="B2646" s="435" t="s">
        <v>9299</v>
      </c>
      <c r="C2646" s="435" t="s">
        <v>5386</v>
      </c>
      <c r="D2646" s="435" t="s">
        <v>4076</v>
      </c>
      <c r="E2646" s="435" t="s">
        <v>4077</v>
      </c>
      <c r="F2646" s="435" t="s">
        <v>4078</v>
      </c>
    </row>
    <row r="2647" spans="1:6" ht="13.5">
      <c r="A2647" s="435" t="s">
        <v>9300</v>
      </c>
      <c r="B2647" s="435" t="s">
        <v>9301</v>
      </c>
      <c r="C2647" s="435" t="s">
        <v>5386</v>
      </c>
      <c r="D2647" s="435" t="s">
        <v>4076</v>
      </c>
      <c r="E2647" s="435" t="s">
        <v>4077</v>
      </c>
      <c r="F2647" s="435" t="s">
        <v>4078</v>
      </c>
    </row>
    <row r="2648" spans="1:6" ht="13.5">
      <c r="A2648" s="435" t="s">
        <v>9302</v>
      </c>
      <c r="B2648" s="435" t="s">
        <v>9303</v>
      </c>
      <c r="C2648" s="435" t="s">
        <v>5386</v>
      </c>
      <c r="D2648" s="435" t="s">
        <v>4076</v>
      </c>
      <c r="E2648" s="435" t="s">
        <v>4077</v>
      </c>
      <c r="F2648" s="435" t="s">
        <v>4078</v>
      </c>
    </row>
    <row r="2649" spans="1:6" ht="13.5">
      <c r="A2649" s="435" t="s">
        <v>9304</v>
      </c>
      <c r="B2649" s="435" t="s">
        <v>9305</v>
      </c>
      <c r="C2649" s="435" t="s">
        <v>5386</v>
      </c>
      <c r="D2649" s="435" t="s">
        <v>4076</v>
      </c>
      <c r="E2649" s="435" t="s">
        <v>4077</v>
      </c>
      <c r="F2649" s="435" t="s">
        <v>4078</v>
      </c>
    </row>
    <row r="2650" spans="1:6" ht="13.5">
      <c r="A2650" s="435" t="s">
        <v>9306</v>
      </c>
      <c r="B2650" s="435" t="s">
        <v>9307</v>
      </c>
      <c r="C2650" s="435" t="s">
        <v>5386</v>
      </c>
      <c r="D2650" s="435" t="s">
        <v>4076</v>
      </c>
      <c r="E2650" s="435" t="s">
        <v>4077</v>
      </c>
      <c r="F2650" s="435" t="s">
        <v>4078</v>
      </c>
    </row>
    <row r="2651" spans="1:6" ht="13.5">
      <c r="A2651" s="435" t="s">
        <v>9308</v>
      </c>
      <c r="B2651" s="435" t="s">
        <v>9309</v>
      </c>
      <c r="C2651" s="435" t="s">
        <v>5386</v>
      </c>
      <c r="D2651" s="435" t="s">
        <v>4076</v>
      </c>
      <c r="E2651" s="435" t="s">
        <v>4077</v>
      </c>
      <c r="F2651" s="435" t="s">
        <v>4078</v>
      </c>
    </row>
    <row r="2652" spans="1:6" ht="13.5">
      <c r="A2652" s="435" t="s">
        <v>9310</v>
      </c>
      <c r="B2652" s="435" t="s">
        <v>9311</v>
      </c>
      <c r="C2652" s="435" t="s">
        <v>5386</v>
      </c>
      <c r="D2652" s="435" t="s">
        <v>4076</v>
      </c>
      <c r="E2652" s="435" t="s">
        <v>4077</v>
      </c>
      <c r="F2652" s="435" t="s">
        <v>4078</v>
      </c>
    </row>
    <row r="2653" spans="1:6" ht="13.5">
      <c r="A2653" s="435" t="s">
        <v>9312</v>
      </c>
      <c r="B2653" s="435" t="s">
        <v>9313</v>
      </c>
      <c r="C2653" s="435" t="s">
        <v>5386</v>
      </c>
      <c r="D2653" s="435" t="s">
        <v>4076</v>
      </c>
      <c r="E2653" s="435" t="s">
        <v>4077</v>
      </c>
      <c r="F2653" s="435" t="s">
        <v>4078</v>
      </c>
    </row>
    <row r="2654" spans="1:6" ht="13.5">
      <c r="A2654" s="435" t="s">
        <v>9314</v>
      </c>
      <c r="B2654" s="435" t="s">
        <v>9315</v>
      </c>
      <c r="C2654" s="435" t="s">
        <v>5386</v>
      </c>
      <c r="D2654" s="435" t="s">
        <v>4076</v>
      </c>
      <c r="E2654" s="435" t="s">
        <v>4077</v>
      </c>
      <c r="F2654" s="435" t="s">
        <v>4078</v>
      </c>
    </row>
    <row r="2655" spans="1:6" ht="13.5">
      <c r="A2655" s="435" t="s">
        <v>9316</v>
      </c>
      <c r="B2655" s="435" t="s">
        <v>9317</v>
      </c>
      <c r="C2655" s="435" t="s">
        <v>5386</v>
      </c>
      <c r="D2655" s="435" t="s">
        <v>4076</v>
      </c>
      <c r="E2655" s="435" t="s">
        <v>4077</v>
      </c>
      <c r="F2655" s="435" t="s">
        <v>4078</v>
      </c>
    </row>
    <row r="2656" spans="1:6" ht="13.5">
      <c r="A2656" s="435" t="s">
        <v>9318</v>
      </c>
      <c r="B2656" s="435" t="s">
        <v>9319</v>
      </c>
      <c r="C2656" s="435" t="s">
        <v>5386</v>
      </c>
      <c r="D2656" s="435" t="s">
        <v>4076</v>
      </c>
      <c r="E2656" s="435" t="s">
        <v>4077</v>
      </c>
      <c r="F2656" s="435" t="s">
        <v>4078</v>
      </c>
    </row>
    <row r="2657" spans="1:6" ht="13.5">
      <c r="A2657" s="435" t="s">
        <v>9320</v>
      </c>
      <c r="B2657" s="435" t="s">
        <v>9321</v>
      </c>
      <c r="C2657" s="435" t="s">
        <v>5386</v>
      </c>
      <c r="D2657" s="435" t="s">
        <v>4076</v>
      </c>
      <c r="E2657" s="435" t="s">
        <v>4077</v>
      </c>
      <c r="F2657" s="435" t="s">
        <v>4078</v>
      </c>
    </row>
    <row r="2658" spans="1:6" ht="13.5">
      <c r="A2658" s="435" t="s">
        <v>9322</v>
      </c>
      <c r="B2658" s="435" t="s">
        <v>9323</v>
      </c>
      <c r="C2658" s="435" t="s">
        <v>5386</v>
      </c>
      <c r="D2658" s="435" t="s">
        <v>4076</v>
      </c>
      <c r="E2658" s="435" t="s">
        <v>4077</v>
      </c>
      <c r="F2658" s="435" t="s">
        <v>4078</v>
      </c>
    </row>
    <row r="2659" spans="1:6" ht="13.5">
      <c r="A2659" s="435" t="s">
        <v>9324</v>
      </c>
      <c r="B2659" s="435" t="s">
        <v>9325</v>
      </c>
      <c r="C2659" s="435" t="s">
        <v>5386</v>
      </c>
      <c r="D2659" s="435" t="s">
        <v>4076</v>
      </c>
      <c r="E2659" s="435" t="s">
        <v>4077</v>
      </c>
      <c r="F2659" s="435" t="s">
        <v>4078</v>
      </c>
    </row>
    <row r="2660" spans="1:6" ht="13.5">
      <c r="A2660" s="435" t="s">
        <v>9326</v>
      </c>
      <c r="B2660" s="435" t="s">
        <v>9327</v>
      </c>
      <c r="C2660" s="435" t="s">
        <v>5386</v>
      </c>
      <c r="D2660" s="435" t="s">
        <v>4076</v>
      </c>
      <c r="E2660" s="435" t="s">
        <v>4077</v>
      </c>
      <c r="F2660" s="435" t="s">
        <v>4078</v>
      </c>
    </row>
    <row r="2661" spans="1:6" ht="13.5">
      <c r="A2661" s="435" t="s">
        <v>9328</v>
      </c>
      <c r="B2661" s="435" t="s">
        <v>9329</v>
      </c>
      <c r="C2661" s="435" t="s">
        <v>5386</v>
      </c>
      <c r="D2661" s="435" t="s">
        <v>4076</v>
      </c>
      <c r="E2661" s="435" t="s">
        <v>4077</v>
      </c>
      <c r="F2661" s="435" t="s">
        <v>4078</v>
      </c>
    </row>
    <row r="2662" spans="1:6" ht="13.5">
      <c r="A2662" s="435" t="s">
        <v>9330</v>
      </c>
      <c r="B2662" s="435" t="s">
        <v>9331</v>
      </c>
      <c r="C2662" s="435" t="s">
        <v>5386</v>
      </c>
      <c r="D2662" s="435" t="s">
        <v>4076</v>
      </c>
      <c r="E2662" s="435" t="s">
        <v>4077</v>
      </c>
      <c r="F2662" s="435" t="s">
        <v>4078</v>
      </c>
    </row>
    <row r="2663" spans="1:6" ht="13.5">
      <c r="A2663" s="435" t="s">
        <v>9332</v>
      </c>
      <c r="B2663" s="435" t="s">
        <v>9333</v>
      </c>
      <c r="C2663" s="435" t="s">
        <v>5386</v>
      </c>
      <c r="D2663" s="435" t="s">
        <v>4076</v>
      </c>
      <c r="E2663" s="435" t="s">
        <v>4077</v>
      </c>
      <c r="F2663" s="435" t="s">
        <v>4078</v>
      </c>
    </row>
    <row r="2664" spans="1:6" ht="13.5">
      <c r="A2664" s="435" t="s">
        <v>9334</v>
      </c>
      <c r="B2664" s="435" t="s">
        <v>9335</v>
      </c>
      <c r="C2664" s="435" t="s">
        <v>5386</v>
      </c>
      <c r="D2664" s="435" t="s">
        <v>4076</v>
      </c>
      <c r="E2664" s="435" t="s">
        <v>4077</v>
      </c>
      <c r="F2664" s="435" t="s">
        <v>4078</v>
      </c>
    </row>
    <row r="2665" spans="1:6" ht="13.5">
      <c r="A2665" s="435" t="s">
        <v>9336</v>
      </c>
      <c r="B2665" s="435" t="s">
        <v>9337</v>
      </c>
      <c r="C2665" s="435" t="s">
        <v>5386</v>
      </c>
      <c r="D2665" s="435" t="s">
        <v>4076</v>
      </c>
      <c r="E2665" s="435" t="s">
        <v>4077</v>
      </c>
      <c r="F2665" s="435" t="s">
        <v>4078</v>
      </c>
    </row>
    <row r="2666" spans="1:6" ht="13.5">
      <c r="A2666" s="435" t="s">
        <v>9338</v>
      </c>
      <c r="B2666" s="435" t="s">
        <v>9339</v>
      </c>
      <c r="C2666" s="435" t="s">
        <v>5386</v>
      </c>
      <c r="D2666" s="435" t="s">
        <v>4161</v>
      </c>
      <c r="E2666" s="435" t="s">
        <v>4077</v>
      </c>
      <c r="F2666" s="435" t="s">
        <v>4078</v>
      </c>
    </row>
    <row r="2667" spans="1:6" ht="13.5">
      <c r="A2667" s="435" t="s">
        <v>9340</v>
      </c>
      <c r="B2667" s="435" t="s">
        <v>9341</v>
      </c>
      <c r="C2667" s="435" t="s">
        <v>5386</v>
      </c>
      <c r="D2667" s="435" t="s">
        <v>4076</v>
      </c>
      <c r="E2667" s="435" t="s">
        <v>4077</v>
      </c>
      <c r="F2667" s="435" t="s">
        <v>4078</v>
      </c>
    </row>
    <row r="2668" spans="1:6" ht="13.5">
      <c r="A2668" s="435" t="s">
        <v>9342</v>
      </c>
      <c r="B2668" s="435" t="s">
        <v>9343</v>
      </c>
      <c r="C2668" s="435" t="s">
        <v>5386</v>
      </c>
      <c r="D2668" s="435" t="s">
        <v>4076</v>
      </c>
      <c r="E2668" s="435" t="s">
        <v>4077</v>
      </c>
      <c r="F2668" s="435" t="s">
        <v>4078</v>
      </c>
    </row>
    <row r="2669" spans="1:6" ht="13.5">
      <c r="A2669" s="435" t="s">
        <v>9344</v>
      </c>
      <c r="B2669" s="435" t="s">
        <v>9345</v>
      </c>
      <c r="C2669" s="435" t="s">
        <v>5386</v>
      </c>
      <c r="D2669" s="435" t="s">
        <v>4076</v>
      </c>
      <c r="E2669" s="435" t="s">
        <v>4077</v>
      </c>
      <c r="F2669" s="435" t="s">
        <v>4078</v>
      </c>
    </row>
    <row r="2670" spans="1:6" ht="13.5">
      <c r="A2670" s="435" t="s">
        <v>9346</v>
      </c>
      <c r="B2670" s="435" t="s">
        <v>9347</v>
      </c>
      <c r="C2670" s="435" t="s">
        <v>5386</v>
      </c>
      <c r="D2670" s="435" t="s">
        <v>4076</v>
      </c>
      <c r="E2670" s="435" t="s">
        <v>4077</v>
      </c>
      <c r="F2670" s="435" t="s">
        <v>4078</v>
      </c>
    </row>
    <row r="2671" spans="1:6" ht="13.5">
      <c r="A2671" s="435" t="s">
        <v>9348</v>
      </c>
      <c r="B2671" s="435" t="s">
        <v>9349</v>
      </c>
      <c r="C2671" s="435" t="s">
        <v>5386</v>
      </c>
      <c r="D2671" s="435" t="s">
        <v>4076</v>
      </c>
      <c r="E2671" s="435" t="s">
        <v>4077</v>
      </c>
      <c r="F2671" s="435" t="s">
        <v>4078</v>
      </c>
    </row>
    <row r="2672" spans="1:6" ht="13.5">
      <c r="A2672" s="435" t="s">
        <v>9350</v>
      </c>
      <c r="B2672" s="435" t="s">
        <v>9351</v>
      </c>
      <c r="C2672" s="435" t="s">
        <v>5386</v>
      </c>
      <c r="D2672" s="435" t="s">
        <v>4076</v>
      </c>
      <c r="E2672" s="435" t="s">
        <v>4077</v>
      </c>
      <c r="F2672" s="435" t="s">
        <v>4078</v>
      </c>
    </row>
    <row r="2673" spans="1:6" ht="13.5">
      <c r="A2673" s="435" t="s">
        <v>9352</v>
      </c>
      <c r="B2673" s="435" t="s">
        <v>9353</v>
      </c>
      <c r="C2673" s="435" t="s">
        <v>5386</v>
      </c>
      <c r="D2673" s="435" t="s">
        <v>4161</v>
      </c>
      <c r="E2673" s="435" t="s">
        <v>4077</v>
      </c>
      <c r="F2673" s="435" t="s">
        <v>4078</v>
      </c>
    </row>
    <row r="2674" spans="1:6" ht="13.5">
      <c r="A2674" s="435" t="s">
        <v>9354</v>
      </c>
      <c r="B2674" s="435" t="s">
        <v>9355</v>
      </c>
      <c r="C2674" s="435" t="s">
        <v>5386</v>
      </c>
      <c r="D2674" s="435" t="s">
        <v>4076</v>
      </c>
      <c r="E2674" s="435" t="s">
        <v>4077</v>
      </c>
      <c r="F2674" s="435" t="s">
        <v>4078</v>
      </c>
    </row>
    <row r="2675" spans="1:6" ht="13.5">
      <c r="A2675" s="435" t="s">
        <v>9356</v>
      </c>
      <c r="B2675" s="435" t="s">
        <v>9357</v>
      </c>
      <c r="C2675" s="435" t="s">
        <v>5386</v>
      </c>
      <c r="D2675" s="435" t="s">
        <v>4076</v>
      </c>
      <c r="E2675" s="435" t="s">
        <v>4077</v>
      </c>
      <c r="F2675" s="435" t="s">
        <v>4078</v>
      </c>
    </row>
    <row r="2676" spans="1:6" ht="13.5">
      <c r="A2676" s="435" t="s">
        <v>9358</v>
      </c>
      <c r="B2676" s="435" t="s">
        <v>9359</v>
      </c>
      <c r="C2676" s="435" t="s">
        <v>5386</v>
      </c>
      <c r="D2676" s="435" t="s">
        <v>4076</v>
      </c>
      <c r="E2676" s="435" t="s">
        <v>4077</v>
      </c>
      <c r="F2676" s="435" t="s">
        <v>4078</v>
      </c>
    </row>
    <row r="2677" spans="1:6" ht="13.5">
      <c r="A2677" s="435" t="s">
        <v>9360</v>
      </c>
      <c r="B2677" s="435" t="s">
        <v>9361</v>
      </c>
      <c r="C2677" s="435" t="s">
        <v>5386</v>
      </c>
      <c r="D2677" s="435" t="s">
        <v>4076</v>
      </c>
      <c r="E2677" s="435" t="s">
        <v>4077</v>
      </c>
      <c r="F2677" s="435" t="s">
        <v>4078</v>
      </c>
    </row>
    <row r="2678" spans="1:6" ht="13.5">
      <c r="A2678" s="435" t="s">
        <v>9362</v>
      </c>
      <c r="B2678" s="435" t="s">
        <v>9363</v>
      </c>
      <c r="C2678" s="435" t="s">
        <v>5386</v>
      </c>
      <c r="D2678" s="435" t="s">
        <v>4076</v>
      </c>
      <c r="E2678" s="435" t="s">
        <v>4077</v>
      </c>
      <c r="F2678" s="435" t="s">
        <v>4078</v>
      </c>
    </row>
    <row r="2679" spans="1:6" ht="13.5">
      <c r="A2679" s="435" t="s">
        <v>9364</v>
      </c>
      <c r="B2679" s="435" t="s">
        <v>9365</v>
      </c>
      <c r="C2679" s="435" t="s">
        <v>5386</v>
      </c>
      <c r="D2679" s="435" t="s">
        <v>4076</v>
      </c>
      <c r="E2679" s="435" t="s">
        <v>4077</v>
      </c>
      <c r="F2679" s="435" t="s">
        <v>4078</v>
      </c>
    </row>
    <row r="2680" spans="1:6" ht="13.5">
      <c r="A2680" s="435" t="s">
        <v>9366</v>
      </c>
      <c r="B2680" s="435" t="s">
        <v>9367</v>
      </c>
      <c r="C2680" s="435" t="s">
        <v>5386</v>
      </c>
      <c r="D2680" s="435" t="s">
        <v>4076</v>
      </c>
      <c r="E2680" s="435" t="s">
        <v>4077</v>
      </c>
      <c r="F2680" s="435" t="s">
        <v>4078</v>
      </c>
    </row>
    <row r="2681" spans="1:6" ht="13.5">
      <c r="A2681" s="435" t="s">
        <v>9368</v>
      </c>
      <c r="B2681" s="435" t="s">
        <v>9369</v>
      </c>
      <c r="C2681" s="435" t="s">
        <v>5386</v>
      </c>
      <c r="D2681" s="435" t="s">
        <v>4076</v>
      </c>
      <c r="E2681" s="435" t="s">
        <v>4077</v>
      </c>
      <c r="F2681" s="435" t="s">
        <v>4078</v>
      </c>
    </row>
    <row r="2682" spans="1:6" ht="13.5">
      <c r="A2682" s="435" t="s">
        <v>9370</v>
      </c>
      <c r="B2682" s="435" t="s">
        <v>9371</v>
      </c>
      <c r="C2682" s="435" t="s">
        <v>5386</v>
      </c>
      <c r="D2682" s="435" t="s">
        <v>4076</v>
      </c>
      <c r="E2682" s="435" t="s">
        <v>4077</v>
      </c>
      <c r="F2682" s="435" t="s">
        <v>4078</v>
      </c>
    </row>
    <row r="2683" spans="1:6" ht="13.5">
      <c r="A2683" s="435" t="s">
        <v>9372</v>
      </c>
      <c r="B2683" s="435" t="s">
        <v>9373</v>
      </c>
      <c r="C2683" s="435" t="s">
        <v>5386</v>
      </c>
      <c r="D2683" s="435" t="s">
        <v>4076</v>
      </c>
      <c r="E2683" s="435" t="s">
        <v>4077</v>
      </c>
      <c r="F2683" s="435" t="s">
        <v>4078</v>
      </c>
    </row>
    <row r="2684" spans="1:6" ht="13.5">
      <c r="A2684" s="435" t="s">
        <v>9374</v>
      </c>
      <c r="B2684" s="435" t="s">
        <v>9375</v>
      </c>
      <c r="C2684" s="435" t="s">
        <v>5386</v>
      </c>
      <c r="D2684" s="435" t="s">
        <v>4076</v>
      </c>
      <c r="E2684" s="435" t="s">
        <v>4077</v>
      </c>
      <c r="F2684" s="435" t="s">
        <v>4078</v>
      </c>
    </row>
    <row r="2685" spans="1:6" ht="13.5">
      <c r="A2685" s="435" t="s">
        <v>9376</v>
      </c>
      <c r="B2685" s="435" t="s">
        <v>9377</v>
      </c>
      <c r="C2685" s="435" t="s">
        <v>5386</v>
      </c>
      <c r="D2685" s="435" t="s">
        <v>4076</v>
      </c>
      <c r="E2685" s="435" t="s">
        <v>4077</v>
      </c>
      <c r="F2685" s="435" t="s">
        <v>4078</v>
      </c>
    </row>
    <row r="2686" spans="1:6" ht="13.5">
      <c r="A2686" s="435" t="s">
        <v>9378</v>
      </c>
      <c r="B2686" s="435" t="s">
        <v>9379</v>
      </c>
      <c r="C2686" s="435" t="s">
        <v>5386</v>
      </c>
      <c r="D2686" s="435" t="s">
        <v>4076</v>
      </c>
      <c r="E2686" s="435" t="s">
        <v>4077</v>
      </c>
      <c r="F2686" s="435" t="s">
        <v>4078</v>
      </c>
    </row>
    <row r="2687" spans="1:6" ht="13.5">
      <c r="A2687" s="435" t="s">
        <v>9380</v>
      </c>
      <c r="B2687" s="435" t="s">
        <v>9381</v>
      </c>
      <c r="C2687" s="435" t="s">
        <v>5386</v>
      </c>
      <c r="D2687" s="435" t="s">
        <v>4076</v>
      </c>
      <c r="E2687" s="435" t="s">
        <v>4077</v>
      </c>
      <c r="F2687" s="435" t="s">
        <v>4078</v>
      </c>
    </row>
    <row r="2688" spans="1:6" ht="13.5">
      <c r="A2688" s="435" t="s">
        <v>9382</v>
      </c>
      <c r="B2688" s="435" t="s">
        <v>9383</v>
      </c>
      <c r="C2688" s="435" t="s">
        <v>5386</v>
      </c>
      <c r="D2688" s="435" t="s">
        <v>4076</v>
      </c>
      <c r="E2688" s="435" t="s">
        <v>4077</v>
      </c>
      <c r="F2688" s="435" t="s">
        <v>4078</v>
      </c>
    </row>
    <row r="2689" spans="1:6" ht="13.5">
      <c r="A2689" s="435" t="s">
        <v>9384</v>
      </c>
      <c r="B2689" s="435" t="s">
        <v>9385</v>
      </c>
      <c r="C2689" s="435" t="s">
        <v>5386</v>
      </c>
      <c r="D2689" s="435" t="s">
        <v>4076</v>
      </c>
      <c r="E2689" s="435" t="s">
        <v>4077</v>
      </c>
      <c r="F2689" s="435" t="s">
        <v>4078</v>
      </c>
    </row>
    <row r="2690" spans="1:6" ht="13.5">
      <c r="A2690" s="435" t="s">
        <v>9386</v>
      </c>
      <c r="B2690" s="435" t="s">
        <v>9387</v>
      </c>
      <c r="C2690" s="435" t="s">
        <v>5386</v>
      </c>
      <c r="D2690" s="435" t="s">
        <v>4076</v>
      </c>
      <c r="E2690" s="435" t="s">
        <v>4077</v>
      </c>
      <c r="F2690" s="435" t="s">
        <v>4078</v>
      </c>
    </row>
    <row r="2691" spans="1:6" ht="13.5">
      <c r="A2691" s="435" t="s">
        <v>9388</v>
      </c>
      <c r="B2691" s="435" t="s">
        <v>9389</v>
      </c>
      <c r="C2691" s="435" t="s">
        <v>5386</v>
      </c>
      <c r="D2691" s="435" t="s">
        <v>4076</v>
      </c>
      <c r="E2691" s="435" t="s">
        <v>4077</v>
      </c>
      <c r="F2691" s="435" t="s">
        <v>4078</v>
      </c>
    </row>
    <row r="2692" spans="1:6" ht="13.5">
      <c r="A2692" s="435" t="s">
        <v>9390</v>
      </c>
      <c r="B2692" s="435" t="s">
        <v>9391</v>
      </c>
      <c r="C2692" s="435" t="s">
        <v>5386</v>
      </c>
      <c r="D2692" s="435" t="s">
        <v>4076</v>
      </c>
      <c r="E2692" s="435" t="s">
        <v>4077</v>
      </c>
      <c r="F2692" s="435" t="s">
        <v>4078</v>
      </c>
    </row>
    <row r="2693" spans="1:6" ht="13.5">
      <c r="A2693" s="435" t="s">
        <v>9392</v>
      </c>
      <c r="B2693" s="435" t="s">
        <v>9393</v>
      </c>
      <c r="C2693" s="435" t="s">
        <v>5386</v>
      </c>
      <c r="D2693" s="435" t="s">
        <v>4076</v>
      </c>
      <c r="E2693" s="435" t="s">
        <v>4077</v>
      </c>
      <c r="F2693" s="435" t="s">
        <v>4078</v>
      </c>
    </row>
    <row r="2694" spans="1:6" ht="13.5">
      <c r="A2694" s="435" t="s">
        <v>9394</v>
      </c>
      <c r="B2694" s="435" t="s">
        <v>9395</v>
      </c>
      <c r="C2694" s="435" t="s">
        <v>5386</v>
      </c>
      <c r="D2694" s="435" t="s">
        <v>4076</v>
      </c>
      <c r="E2694" s="435" t="s">
        <v>4077</v>
      </c>
      <c r="F2694" s="435" t="s">
        <v>4078</v>
      </c>
    </row>
    <row r="2695" spans="1:6" ht="13.5">
      <c r="A2695" s="435" t="s">
        <v>9396</v>
      </c>
      <c r="B2695" s="435" t="s">
        <v>9397</v>
      </c>
      <c r="C2695" s="435" t="s">
        <v>5386</v>
      </c>
      <c r="D2695" s="435" t="s">
        <v>4076</v>
      </c>
      <c r="E2695" s="435" t="s">
        <v>4077</v>
      </c>
      <c r="F2695" s="435" t="s">
        <v>4078</v>
      </c>
    </row>
    <row r="2696" spans="1:6" ht="13.5">
      <c r="A2696" s="435" t="s">
        <v>9398</v>
      </c>
      <c r="B2696" s="435" t="s">
        <v>9399</v>
      </c>
      <c r="C2696" s="435" t="s">
        <v>5386</v>
      </c>
      <c r="D2696" s="435" t="s">
        <v>4076</v>
      </c>
      <c r="E2696" s="435" t="s">
        <v>4077</v>
      </c>
      <c r="F2696" s="435" t="s">
        <v>4078</v>
      </c>
    </row>
    <row r="2697" spans="1:6" ht="13.5">
      <c r="A2697" s="435" t="s">
        <v>9400</v>
      </c>
      <c r="B2697" s="435" t="s">
        <v>9401</v>
      </c>
      <c r="C2697" s="435" t="s">
        <v>5386</v>
      </c>
      <c r="D2697" s="435" t="s">
        <v>4076</v>
      </c>
      <c r="E2697" s="435" t="s">
        <v>4077</v>
      </c>
      <c r="F2697" s="435" t="s">
        <v>4078</v>
      </c>
    </row>
    <row r="2698" spans="1:6" ht="13.5">
      <c r="A2698" s="435" t="s">
        <v>9402</v>
      </c>
      <c r="B2698" s="435" t="s">
        <v>9403</v>
      </c>
      <c r="C2698" s="435" t="s">
        <v>5386</v>
      </c>
      <c r="D2698" s="435" t="s">
        <v>4076</v>
      </c>
      <c r="E2698" s="435" t="s">
        <v>4077</v>
      </c>
      <c r="F2698" s="435" t="s">
        <v>4078</v>
      </c>
    </row>
    <row r="2699" spans="1:6" ht="13.5">
      <c r="A2699" s="435" t="s">
        <v>9404</v>
      </c>
      <c r="B2699" s="435" t="s">
        <v>9405</v>
      </c>
      <c r="C2699" s="435" t="s">
        <v>5386</v>
      </c>
      <c r="D2699" s="435" t="s">
        <v>4076</v>
      </c>
      <c r="E2699" s="435" t="s">
        <v>4077</v>
      </c>
      <c r="F2699" s="435" t="s">
        <v>4078</v>
      </c>
    </row>
    <row r="2700" spans="1:6" ht="13.5">
      <c r="A2700" s="435" t="s">
        <v>9406</v>
      </c>
      <c r="B2700" s="435" t="s">
        <v>9407</v>
      </c>
      <c r="C2700" s="435" t="s">
        <v>5386</v>
      </c>
      <c r="D2700" s="435" t="s">
        <v>4076</v>
      </c>
      <c r="E2700" s="435" t="s">
        <v>4077</v>
      </c>
      <c r="F2700" s="435" t="s">
        <v>4078</v>
      </c>
    </row>
    <row r="2701" spans="1:6" ht="13.5">
      <c r="A2701" s="435" t="s">
        <v>9408</v>
      </c>
      <c r="B2701" s="435" t="s">
        <v>9409</v>
      </c>
      <c r="C2701" s="435" t="s">
        <v>5386</v>
      </c>
      <c r="D2701" s="435" t="s">
        <v>4076</v>
      </c>
      <c r="E2701" s="435" t="s">
        <v>4077</v>
      </c>
      <c r="F2701" s="435" t="s">
        <v>4078</v>
      </c>
    </row>
    <row r="2702" spans="1:6" ht="13.5">
      <c r="A2702" s="435" t="s">
        <v>9410</v>
      </c>
      <c r="B2702" s="435" t="s">
        <v>9411</v>
      </c>
      <c r="C2702" s="435" t="s">
        <v>5386</v>
      </c>
      <c r="D2702" s="435" t="s">
        <v>4076</v>
      </c>
      <c r="E2702" s="435" t="s">
        <v>4077</v>
      </c>
      <c r="F2702" s="435" t="s">
        <v>4078</v>
      </c>
    </row>
    <row r="2703" spans="1:6" ht="13.5">
      <c r="A2703" s="435" t="s">
        <v>9412</v>
      </c>
      <c r="B2703" s="435" t="s">
        <v>9413</v>
      </c>
      <c r="C2703" s="435" t="s">
        <v>5386</v>
      </c>
      <c r="D2703" s="435" t="s">
        <v>4076</v>
      </c>
      <c r="E2703" s="435" t="s">
        <v>4077</v>
      </c>
      <c r="F2703" s="435" t="s">
        <v>4078</v>
      </c>
    </row>
    <row r="2704" spans="1:6" ht="13.5">
      <c r="A2704" s="435" t="s">
        <v>9414</v>
      </c>
      <c r="B2704" s="435" t="s">
        <v>9415</v>
      </c>
      <c r="C2704" s="435" t="s">
        <v>5386</v>
      </c>
      <c r="D2704" s="435" t="s">
        <v>4076</v>
      </c>
      <c r="E2704" s="435" t="s">
        <v>4077</v>
      </c>
      <c r="F2704" s="435" t="s">
        <v>4078</v>
      </c>
    </row>
    <row r="2705" spans="1:6" ht="13.5">
      <c r="A2705" s="435" t="s">
        <v>9416</v>
      </c>
      <c r="B2705" s="435" t="s">
        <v>9417</v>
      </c>
      <c r="C2705" s="435" t="s">
        <v>5386</v>
      </c>
      <c r="D2705" s="435" t="s">
        <v>4076</v>
      </c>
      <c r="E2705" s="435" t="s">
        <v>4077</v>
      </c>
      <c r="F2705" s="435" t="s">
        <v>4078</v>
      </c>
    </row>
    <row r="2706" spans="1:6" ht="13.5">
      <c r="A2706" s="435" t="s">
        <v>9418</v>
      </c>
      <c r="B2706" s="435" t="s">
        <v>9419</v>
      </c>
      <c r="C2706" s="435" t="s">
        <v>5386</v>
      </c>
      <c r="D2706" s="435" t="s">
        <v>4076</v>
      </c>
      <c r="E2706" s="435" t="s">
        <v>4077</v>
      </c>
      <c r="F2706" s="435" t="s">
        <v>4078</v>
      </c>
    </row>
    <row r="2707" spans="1:6" ht="13.5">
      <c r="A2707" s="435" t="s">
        <v>9420</v>
      </c>
      <c r="B2707" s="435" t="s">
        <v>9421</v>
      </c>
      <c r="C2707" s="435" t="s">
        <v>5386</v>
      </c>
      <c r="D2707" s="435" t="s">
        <v>4076</v>
      </c>
      <c r="E2707" s="435" t="s">
        <v>4077</v>
      </c>
      <c r="F2707" s="435" t="s">
        <v>4078</v>
      </c>
    </row>
    <row r="2708" spans="1:6" ht="13.5">
      <c r="A2708" s="435" t="s">
        <v>9422</v>
      </c>
      <c r="B2708" s="435" t="s">
        <v>9423</v>
      </c>
      <c r="C2708" s="435" t="s">
        <v>5386</v>
      </c>
      <c r="D2708" s="435" t="s">
        <v>4076</v>
      </c>
      <c r="E2708" s="435" t="s">
        <v>4077</v>
      </c>
      <c r="F2708" s="435" t="s">
        <v>4078</v>
      </c>
    </row>
    <row r="2709" spans="1:6" ht="13.5">
      <c r="A2709" s="435" t="s">
        <v>9424</v>
      </c>
      <c r="B2709" s="435" t="s">
        <v>9425</v>
      </c>
      <c r="C2709" s="435" t="s">
        <v>5386</v>
      </c>
      <c r="D2709" s="435" t="s">
        <v>4161</v>
      </c>
      <c r="E2709" s="435" t="s">
        <v>4077</v>
      </c>
      <c r="F2709" s="435" t="s">
        <v>4078</v>
      </c>
    </row>
    <row r="2710" spans="1:6" ht="13.5">
      <c r="A2710" s="435" t="s">
        <v>9426</v>
      </c>
      <c r="B2710" s="435" t="s">
        <v>9427</v>
      </c>
      <c r="C2710" s="435" t="s">
        <v>5386</v>
      </c>
      <c r="D2710" s="435" t="s">
        <v>4076</v>
      </c>
      <c r="E2710" s="435" t="s">
        <v>4077</v>
      </c>
      <c r="F2710" s="435" t="s">
        <v>4078</v>
      </c>
    </row>
    <row r="2711" spans="1:6" ht="13.5">
      <c r="A2711" s="435" t="s">
        <v>9428</v>
      </c>
      <c r="B2711" s="435" t="s">
        <v>9429</v>
      </c>
      <c r="C2711" s="435" t="s">
        <v>5386</v>
      </c>
      <c r="D2711" s="435" t="s">
        <v>4161</v>
      </c>
      <c r="E2711" s="435" t="s">
        <v>4077</v>
      </c>
      <c r="F2711" s="435" t="s">
        <v>4078</v>
      </c>
    </row>
    <row r="2712" spans="1:6" ht="13.5">
      <c r="A2712" s="435" t="s">
        <v>9430</v>
      </c>
      <c r="B2712" s="435" t="s">
        <v>9431</v>
      </c>
      <c r="C2712" s="435" t="s">
        <v>5386</v>
      </c>
      <c r="D2712" s="435" t="s">
        <v>4076</v>
      </c>
      <c r="E2712" s="435" t="s">
        <v>4077</v>
      </c>
      <c r="F2712" s="435" t="s">
        <v>4078</v>
      </c>
    </row>
    <row r="2713" spans="1:6" ht="13.5">
      <c r="A2713" s="435" t="s">
        <v>9432</v>
      </c>
      <c r="B2713" s="435" t="s">
        <v>9433</v>
      </c>
      <c r="C2713" s="435" t="s">
        <v>5386</v>
      </c>
      <c r="D2713" s="435" t="s">
        <v>4076</v>
      </c>
      <c r="E2713" s="435" t="s">
        <v>4077</v>
      </c>
      <c r="F2713" s="435" t="s">
        <v>4078</v>
      </c>
    </row>
    <row r="2714" spans="1:6" ht="13.5">
      <c r="A2714" s="435" t="s">
        <v>9434</v>
      </c>
      <c r="B2714" s="435" t="s">
        <v>9435</v>
      </c>
      <c r="C2714" s="435" t="s">
        <v>5386</v>
      </c>
      <c r="D2714" s="435" t="s">
        <v>4076</v>
      </c>
      <c r="E2714" s="435" t="s">
        <v>4077</v>
      </c>
      <c r="F2714" s="435" t="s">
        <v>4078</v>
      </c>
    </row>
    <row r="2715" spans="1:6" ht="13.5">
      <c r="A2715" s="435" t="s">
        <v>9436</v>
      </c>
      <c r="B2715" s="435" t="s">
        <v>9437</v>
      </c>
      <c r="C2715" s="435" t="s">
        <v>5386</v>
      </c>
      <c r="D2715" s="435" t="s">
        <v>4076</v>
      </c>
      <c r="E2715" s="435" t="s">
        <v>4077</v>
      </c>
      <c r="F2715" s="435" t="s">
        <v>4078</v>
      </c>
    </row>
    <row r="2716" spans="1:6" ht="13.5">
      <c r="A2716" s="435" t="s">
        <v>9438</v>
      </c>
      <c r="B2716" s="435" t="s">
        <v>9439</v>
      </c>
      <c r="C2716" s="435" t="s">
        <v>5386</v>
      </c>
      <c r="D2716" s="435" t="s">
        <v>4076</v>
      </c>
      <c r="E2716" s="435" t="s">
        <v>4077</v>
      </c>
      <c r="F2716" s="435" t="s">
        <v>4078</v>
      </c>
    </row>
    <row r="2717" spans="1:6" ht="13.5">
      <c r="A2717" s="435" t="s">
        <v>9440</v>
      </c>
      <c r="B2717" s="435" t="s">
        <v>9441</v>
      </c>
      <c r="C2717" s="435" t="s">
        <v>5386</v>
      </c>
      <c r="D2717" s="435" t="s">
        <v>4076</v>
      </c>
      <c r="E2717" s="435" t="s">
        <v>4077</v>
      </c>
      <c r="F2717" s="435" t="s">
        <v>4078</v>
      </c>
    </row>
    <row r="2718" spans="1:6" ht="13.5">
      <c r="A2718" s="435" t="s">
        <v>9442</v>
      </c>
      <c r="B2718" s="435" t="s">
        <v>9443</v>
      </c>
      <c r="C2718" s="435" t="s">
        <v>5386</v>
      </c>
      <c r="D2718" s="435" t="s">
        <v>4161</v>
      </c>
      <c r="E2718" s="435" t="s">
        <v>4077</v>
      </c>
      <c r="F2718" s="435" t="s">
        <v>4078</v>
      </c>
    </row>
    <row r="2719" spans="1:6" ht="13.5">
      <c r="A2719" s="435" t="s">
        <v>9444</v>
      </c>
      <c r="B2719" s="435" t="s">
        <v>9445</v>
      </c>
      <c r="C2719" s="435" t="s">
        <v>5386</v>
      </c>
      <c r="D2719" s="435" t="s">
        <v>4076</v>
      </c>
      <c r="E2719" s="435" t="s">
        <v>4077</v>
      </c>
      <c r="F2719" s="435" t="s">
        <v>4078</v>
      </c>
    </row>
    <row r="2720" spans="1:6" ht="13.5">
      <c r="A2720" s="435" t="s">
        <v>9446</v>
      </c>
      <c r="B2720" s="435" t="s">
        <v>9447</v>
      </c>
      <c r="C2720" s="435" t="s">
        <v>5386</v>
      </c>
      <c r="D2720" s="435" t="s">
        <v>4076</v>
      </c>
      <c r="E2720" s="435" t="s">
        <v>4077</v>
      </c>
      <c r="F2720" s="435" t="s">
        <v>4078</v>
      </c>
    </row>
    <row r="2721" spans="1:6" ht="13.5">
      <c r="A2721" s="435" t="s">
        <v>9448</v>
      </c>
      <c r="B2721" s="435" t="s">
        <v>9449</v>
      </c>
      <c r="C2721" s="435" t="s">
        <v>5386</v>
      </c>
      <c r="D2721" s="435" t="s">
        <v>4076</v>
      </c>
      <c r="E2721" s="435" t="s">
        <v>4077</v>
      </c>
      <c r="F2721" s="435" t="s">
        <v>4078</v>
      </c>
    </row>
    <row r="2722" spans="1:6" ht="13.5">
      <c r="A2722" s="435" t="s">
        <v>9450</v>
      </c>
      <c r="B2722" s="435" t="s">
        <v>9451</v>
      </c>
      <c r="C2722" s="435" t="s">
        <v>5386</v>
      </c>
      <c r="D2722" s="435" t="s">
        <v>4076</v>
      </c>
      <c r="E2722" s="435" t="s">
        <v>4077</v>
      </c>
      <c r="F2722" s="435" t="s">
        <v>4078</v>
      </c>
    </row>
    <row r="2723" spans="1:6" ht="13.5">
      <c r="A2723" s="435" t="s">
        <v>9452</v>
      </c>
      <c r="B2723" s="435" t="s">
        <v>9453</v>
      </c>
      <c r="C2723" s="435" t="s">
        <v>5386</v>
      </c>
      <c r="D2723" s="435" t="s">
        <v>4076</v>
      </c>
      <c r="E2723" s="435" t="s">
        <v>4077</v>
      </c>
      <c r="F2723" s="435" t="s">
        <v>4078</v>
      </c>
    </row>
    <row r="2724" spans="1:6" ht="13.5">
      <c r="A2724" s="435" t="s">
        <v>9454</v>
      </c>
      <c r="B2724" s="435" t="s">
        <v>9455</v>
      </c>
      <c r="C2724" s="435" t="s">
        <v>5386</v>
      </c>
      <c r="D2724" s="435" t="s">
        <v>4076</v>
      </c>
      <c r="E2724" s="435" t="s">
        <v>4077</v>
      </c>
      <c r="F2724" s="435" t="s">
        <v>4078</v>
      </c>
    </row>
    <row r="2725" spans="1:6" ht="13.5">
      <c r="A2725" s="435" t="s">
        <v>9456</v>
      </c>
      <c r="B2725" s="435" t="s">
        <v>9457</v>
      </c>
      <c r="C2725" s="435" t="s">
        <v>5386</v>
      </c>
      <c r="D2725" s="435" t="s">
        <v>4076</v>
      </c>
      <c r="E2725" s="435" t="s">
        <v>4077</v>
      </c>
      <c r="F2725" s="435" t="s">
        <v>4078</v>
      </c>
    </row>
    <row r="2726" spans="1:6" ht="13.5">
      <c r="A2726" s="435" t="s">
        <v>9458</v>
      </c>
      <c r="B2726" s="435" t="s">
        <v>9459</v>
      </c>
      <c r="C2726" s="435" t="s">
        <v>5386</v>
      </c>
      <c r="D2726" s="435" t="s">
        <v>4076</v>
      </c>
      <c r="E2726" s="435" t="s">
        <v>4077</v>
      </c>
      <c r="F2726" s="435" t="s">
        <v>4078</v>
      </c>
    </row>
    <row r="2727" spans="1:6" ht="13.5">
      <c r="A2727" s="435" t="s">
        <v>9460</v>
      </c>
      <c r="B2727" s="435" t="s">
        <v>9461</v>
      </c>
      <c r="C2727" s="435" t="s">
        <v>5386</v>
      </c>
      <c r="D2727" s="435" t="s">
        <v>4076</v>
      </c>
      <c r="E2727" s="435" t="s">
        <v>4077</v>
      </c>
      <c r="F2727" s="435" t="s">
        <v>4078</v>
      </c>
    </row>
    <row r="2728" spans="1:6" ht="13.5">
      <c r="A2728" s="435" t="s">
        <v>9462</v>
      </c>
      <c r="B2728" s="435" t="s">
        <v>9463</v>
      </c>
      <c r="C2728" s="435" t="s">
        <v>5386</v>
      </c>
      <c r="D2728" s="435" t="s">
        <v>4076</v>
      </c>
      <c r="E2728" s="435" t="s">
        <v>4077</v>
      </c>
      <c r="F2728" s="435" t="s">
        <v>4078</v>
      </c>
    </row>
    <row r="2729" spans="1:6" ht="13.5">
      <c r="A2729" s="435" t="s">
        <v>9464</v>
      </c>
      <c r="B2729" s="435" t="s">
        <v>9465</v>
      </c>
      <c r="C2729" s="435" t="s">
        <v>5386</v>
      </c>
      <c r="D2729" s="435" t="s">
        <v>4076</v>
      </c>
      <c r="E2729" s="435" t="s">
        <v>4077</v>
      </c>
      <c r="F2729" s="435" t="s">
        <v>4078</v>
      </c>
    </row>
    <row r="2730" spans="1:6" ht="13.5">
      <c r="A2730" s="435" t="s">
        <v>9466</v>
      </c>
      <c r="B2730" s="435" t="s">
        <v>9467</v>
      </c>
      <c r="C2730" s="435" t="s">
        <v>5386</v>
      </c>
      <c r="D2730" s="435" t="s">
        <v>4076</v>
      </c>
      <c r="E2730" s="435" t="s">
        <v>4077</v>
      </c>
      <c r="F2730" s="435" t="s">
        <v>4078</v>
      </c>
    </row>
    <row r="2731" spans="1:6" ht="13.5">
      <c r="A2731" s="435" t="s">
        <v>9468</v>
      </c>
      <c r="B2731" s="435" t="s">
        <v>9469</v>
      </c>
      <c r="C2731" s="435" t="s">
        <v>5386</v>
      </c>
      <c r="D2731" s="435" t="s">
        <v>4076</v>
      </c>
      <c r="E2731" s="435" t="s">
        <v>4077</v>
      </c>
      <c r="F2731" s="435" t="s">
        <v>4078</v>
      </c>
    </row>
    <row r="2732" spans="1:6" ht="13.5">
      <c r="A2732" s="435" t="s">
        <v>9470</v>
      </c>
      <c r="B2732" s="435" t="s">
        <v>9471</v>
      </c>
      <c r="C2732" s="435" t="s">
        <v>5386</v>
      </c>
      <c r="D2732" s="435" t="s">
        <v>4076</v>
      </c>
      <c r="E2732" s="435" t="s">
        <v>4077</v>
      </c>
      <c r="F2732" s="435" t="s">
        <v>4078</v>
      </c>
    </row>
    <row r="2733" spans="1:6" ht="13.5">
      <c r="A2733" s="435" t="s">
        <v>9472</v>
      </c>
      <c r="B2733" s="435" t="s">
        <v>9473</v>
      </c>
      <c r="C2733" s="435" t="s">
        <v>5386</v>
      </c>
      <c r="D2733" s="435" t="s">
        <v>4076</v>
      </c>
      <c r="E2733" s="435" t="s">
        <v>4077</v>
      </c>
      <c r="F2733" s="435" t="s">
        <v>4078</v>
      </c>
    </row>
    <row r="2734" spans="1:6" ht="13.5">
      <c r="A2734" s="435" t="s">
        <v>9474</v>
      </c>
      <c r="B2734" s="435" t="s">
        <v>9475</v>
      </c>
      <c r="C2734" s="435" t="s">
        <v>5386</v>
      </c>
      <c r="D2734" s="435" t="s">
        <v>4076</v>
      </c>
      <c r="E2734" s="435" t="s">
        <v>4077</v>
      </c>
      <c r="F2734" s="435" t="s">
        <v>4078</v>
      </c>
    </row>
    <row r="2735" spans="1:6" ht="13.5">
      <c r="A2735" s="435" t="s">
        <v>9476</v>
      </c>
      <c r="B2735" s="435" t="s">
        <v>9477</v>
      </c>
      <c r="C2735" s="435" t="s">
        <v>5386</v>
      </c>
      <c r="D2735" s="435" t="s">
        <v>4076</v>
      </c>
      <c r="E2735" s="435" t="s">
        <v>4077</v>
      </c>
      <c r="F2735" s="435" t="s">
        <v>4078</v>
      </c>
    </row>
    <row r="2736" spans="1:6" ht="13.5">
      <c r="A2736" s="435" t="s">
        <v>9478</v>
      </c>
      <c r="B2736" s="435" t="s">
        <v>9479</v>
      </c>
      <c r="C2736" s="435" t="s">
        <v>5386</v>
      </c>
      <c r="D2736" s="435" t="s">
        <v>4161</v>
      </c>
      <c r="E2736" s="435" t="s">
        <v>4077</v>
      </c>
      <c r="F2736" s="435" t="s">
        <v>4078</v>
      </c>
    </row>
    <row r="2737" spans="1:6" ht="13.5">
      <c r="A2737" s="435" t="s">
        <v>9480</v>
      </c>
      <c r="B2737" s="435" t="s">
        <v>9481</v>
      </c>
      <c r="C2737" s="435" t="s">
        <v>5386</v>
      </c>
      <c r="D2737" s="435" t="s">
        <v>4076</v>
      </c>
      <c r="E2737" s="435" t="s">
        <v>4077</v>
      </c>
      <c r="F2737" s="435" t="s">
        <v>4078</v>
      </c>
    </row>
    <row r="2738" spans="1:6" ht="13.5">
      <c r="A2738" s="435" t="s">
        <v>9482</v>
      </c>
      <c r="B2738" s="435" t="s">
        <v>9483</v>
      </c>
      <c r="C2738" s="435" t="s">
        <v>5386</v>
      </c>
      <c r="D2738" s="435" t="s">
        <v>4076</v>
      </c>
      <c r="E2738" s="435" t="s">
        <v>4077</v>
      </c>
      <c r="F2738" s="435" t="s">
        <v>4078</v>
      </c>
    </row>
    <row r="2739" spans="1:6" ht="13.5">
      <c r="A2739" s="435" t="s">
        <v>9484</v>
      </c>
      <c r="B2739" s="435" t="s">
        <v>9485</v>
      </c>
      <c r="C2739" s="435" t="s">
        <v>5386</v>
      </c>
      <c r="D2739" s="435" t="s">
        <v>4076</v>
      </c>
      <c r="E2739" s="435" t="s">
        <v>4077</v>
      </c>
      <c r="F2739" s="435" t="s">
        <v>4078</v>
      </c>
    </row>
    <row r="2740" spans="1:6" ht="13.5">
      <c r="A2740" s="435" t="s">
        <v>9486</v>
      </c>
      <c r="B2740" s="435" t="s">
        <v>9487</v>
      </c>
      <c r="C2740" s="435" t="s">
        <v>5386</v>
      </c>
      <c r="D2740" s="435" t="s">
        <v>4076</v>
      </c>
      <c r="E2740" s="435" t="s">
        <v>4077</v>
      </c>
      <c r="F2740" s="435" t="s">
        <v>4078</v>
      </c>
    </row>
    <row r="2741" spans="1:6" ht="13.5">
      <c r="A2741" s="435" t="s">
        <v>9488</v>
      </c>
      <c r="B2741" s="435" t="s">
        <v>9489</v>
      </c>
      <c r="C2741" s="435" t="s">
        <v>5386</v>
      </c>
      <c r="D2741" s="435" t="s">
        <v>4076</v>
      </c>
      <c r="E2741" s="435" t="s">
        <v>4077</v>
      </c>
      <c r="F2741" s="435" t="s">
        <v>4078</v>
      </c>
    </row>
    <row r="2742" spans="1:6" ht="13.5">
      <c r="A2742" s="435" t="s">
        <v>9490</v>
      </c>
      <c r="B2742" s="435" t="s">
        <v>9491</v>
      </c>
      <c r="C2742" s="435" t="s">
        <v>5386</v>
      </c>
      <c r="D2742" s="435" t="s">
        <v>4076</v>
      </c>
      <c r="E2742" s="435" t="s">
        <v>4077</v>
      </c>
      <c r="F2742" s="435" t="s">
        <v>4078</v>
      </c>
    </row>
    <row r="2743" spans="1:6" ht="13.5">
      <c r="A2743" s="435" t="s">
        <v>9492</v>
      </c>
      <c r="B2743" s="435" t="s">
        <v>9493</v>
      </c>
      <c r="C2743" s="435" t="s">
        <v>5386</v>
      </c>
      <c r="D2743" s="435" t="s">
        <v>4076</v>
      </c>
      <c r="E2743" s="435" t="s">
        <v>4077</v>
      </c>
      <c r="F2743" s="435" t="s">
        <v>4078</v>
      </c>
    </row>
    <row r="2744" spans="1:6" ht="13.5">
      <c r="A2744" s="435" t="s">
        <v>9494</v>
      </c>
      <c r="B2744" s="435" t="s">
        <v>9495</v>
      </c>
      <c r="C2744" s="435" t="s">
        <v>5386</v>
      </c>
      <c r="D2744" s="435" t="s">
        <v>4076</v>
      </c>
      <c r="E2744" s="435" t="s">
        <v>4077</v>
      </c>
      <c r="F2744" s="435" t="s">
        <v>4078</v>
      </c>
    </row>
    <row r="2745" spans="1:6" ht="13.5">
      <c r="A2745" s="435" t="s">
        <v>9496</v>
      </c>
      <c r="B2745" s="435" t="s">
        <v>9497</v>
      </c>
      <c r="C2745" s="435" t="s">
        <v>5386</v>
      </c>
      <c r="D2745" s="435" t="s">
        <v>4161</v>
      </c>
      <c r="E2745" s="435" t="s">
        <v>4077</v>
      </c>
      <c r="F2745" s="435" t="s">
        <v>4078</v>
      </c>
    </row>
    <row r="2746" spans="1:6" ht="13.5">
      <c r="A2746" s="435" t="s">
        <v>9498</v>
      </c>
      <c r="B2746" s="435" t="s">
        <v>9499</v>
      </c>
      <c r="C2746" s="435" t="s">
        <v>5386</v>
      </c>
      <c r="D2746" s="435" t="s">
        <v>4076</v>
      </c>
      <c r="E2746" s="435" t="s">
        <v>4077</v>
      </c>
      <c r="F2746" s="435" t="s">
        <v>4078</v>
      </c>
    </row>
    <row r="2747" spans="1:6" ht="13.5">
      <c r="A2747" s="435" t="s">
        <v>9500</v>
      </c>
      <c r="B2747" s="435" t="s">
        <v>9501</v>
      </c>
      <c r="C2747" s="435" t="s">
        <v>5386</v>
      </c>
      <c r="D2747" s="435" t="s">
        <v>4076</v>
      </c>
      <c r="E2747" s="435" t="s">
        <v>4077</v>
      </c>
      <c r="F2747" s="435" t="s">
        <v>4078</v>
      </c>
    </row>
    <row r="2748" spans="1:6" ht="13.5">
      <c r="A2748" s="435" t="s">
        <v>9502</v>
      </c>
      <c r="B2748" s="435" t="s">
        <v>9503</v>
      </c>
      <c r="C2748" s="435" t="s">
        <v>5386</v>
      </c>
      <c r="D2748" s="435" t="s">
        <v>4076</v>
      </c>
      <c r="E2748" s="435" t="s">
        <v>4077</v>
      </c>
      <c r="F2748" s="435" t="s">
        <v>4078</v>
      </c>
    </row>
    <row r="2749" spans="1:6" ht="13.5">
      <c r="A2749" s="435" t="s">
        <v>9504</v>
      </c>
      <c r="B2749" s="435" t="s">
        <v>9505</v>
      </c>
      <c r="C2749" s="435" t="s">
        <v>5386</v>
      </c>
      <c r="D2749" s="435" t="s">
        <v>4076</v>
      </c>
      <c r="E2749" s="435" t="s">
        <v>4077</v>
      </c>
      <c r="F2749" s="435" t="s">
        <v>4078</v>
      </c>
    </row>
    <row r="2750" spans="1:6" ht="13.5">
      <c r="A2750" s="435" t="s">
        <v>9506</v>
      </c>
      <c r="B2750" s="435" t="s">
        <v>9507</v>
      </c>
      <c r="C2750" s="435" t="s">
        <v>5386</v>
      </c>
      <c r="D2750" s="435" t="s">
        <v>4161</v>
      </c>
      <c r="E2750" s="435" t="s">
        <v>4077</v>
      </c>
      <c r="F2750" s="435" t="s">
        <v>4078</v>
      </c>
    </row>
    <row r="2751" spans="1:6" ht="13.5">
      <c r="A2751" s="435" t="s">
        <v>9508</v>
      </c>
      <c r="B2751" s="435" t="s">
        <v>9509</v>
      </c>
      <c r="C2751" s="435" t="s">
        <v>5386</v>
      </c>
      <c r="D2751" s="435" t="s">
        <v>4076</v>
      </c>
      <c r="E2751" s="435" t="s">
        <v>4077</v>
      </c>
      <c r="F2751" s="435" t="s">
        <v>4078</v>
      </c>
    </row>
    <row r="2752" spans="1:6" ht="13.5">
      <c r="A2752" s="435" t="s">
        <v>9510</v>
      </c>
      <c r="B2752" s="435" t="s">
        <v>9511</v>
      </c>
      <c r="C2752" s="435" t="s">
        <v>5386</v>
      </c>
      <c r="D2752" s="435" t="s">
        <v>4076</v>
      </c>
      <c r="E2752" s="435" t="s">
        <v>4077</v>
      </c>
      <c r="F2752" s="435" t="s">
        <v>4078</v>
      </c>
    </row>
    <row r="2753" spans="1:6" ht="13.5">
      <c r="A2753" s="435" t="s">
        <v>9512</v>
      </c>
      <c r="B2753" s="435" t="s">
        <v>9513</v>
      </c>
      <c r="C2753" s="435" t="s">
        <v>5386</v>
      </c>
      <c r="D2753" s="435" t="s">
        <v>4076</v>
      </c>
      <c r="E2753" s="435" t="s">
        <v>4077</v>
      </c>
      <c r="F2753" s="435" t="s">
        <v>4078</v>
      </c>
    </row>
    <row r="2754" spans="1:6" ht="13.5">
      <c r="A2754" s="435" t="s">
        <v>9514</v>
      </c>
      <c r="B2754" s="435" t="s">
        <v>9515</v>
      </c>
      <c r="C2754" s="435" t="s">
        <v>5386</v>
      </c>
      <c r="D2754" s="435" t="s">
        <v>4076</v>
      </c>
      <c r="E2754" s="435" t="s">
        <v>4077</v>
      </c>
      <c r="F2754" s="435" t="s">
        <v>4078</v>
      </c>
    </row>
    <row r="2755" spans="1:6" ht="13.5">
      <c r="A2755" s="435" t="s">
        <v>9516</v>
      </c>
      <c r="B2755" s="435" t="s">
        <v>9517</v>
      </c>
      <c r="C2755" s="435" t="s">
        <v>5386</v>
      </c>
      <c r="D2755" s="435" t="s">
        <v>4076</v>
      </c>
      <c r="E2755" s="435" t="s">
        <v>4077</v>
      </c>
      <c r="F2755" s="435" t="s">
        <v>4078</v>
      </c>
    </row>
    <row r="2756" spans="1:6" ht="13.5">
      <c r="A2756" s="435" t="s">
        <v>9518</v>
      </c>
      <c r="B2756" s="435" t="s">
        <v>9519</v>
      </c>
      <c r="C2756" s="435" t="s">
        <v>5386</v>
      </c>
      <c r="D2756" s="435" t="s">
        <v>4076</v>
      </c>
      <c r="E2756" s="435" t="s">
        <v>4077</v>
      </c>
      <c r="F2756" s="435" t="s">
        <v>4078</v>
      </c>
    </row>
    <row r="2757" spans="1:6" ht="13.5">
      <c r="A2757" s="435" t="s">
        <v>9520</v>
      </c>
      <c r="B2757" s="435" t="s">
        <v>9521</v>
      </c>
      <c r="C2757" s="435" t="s">
        <v>5386</v>
      </c>
      <c r="D2757" s="435" t="s">
        <v>4076</v>
      </c>
      <c r="E2757" s="435" t="s">
        <v>4077</v>
      </c>
      <c r="F2757" s="435" t="s">
        <v>4078</v>
      </c>
    </row>
    <row r="2758" spans="1:6" ht="13.5">
      <c r="A2758" s="435" t="s">
        <v>9522</v>
      </c>
      <c r="B2758" s="435" t="s">
        <v>9523</v>
      </c>
      <c r="C2758" s="435" t="s">
        <v>5386</v>
      </c>
      <c r="D2758" s="435" t="s">
        <v>4076</v>
      </c>
      <c r="E2758" s="435" t="s">
        <v>4077</v>
      </c>
      <c r="F2758" s="435" t="s">
        <v>4078</v>
      </c>
    </row>
    <row r="2759" spans="1:6" ht="13.5">
      <c r="A2759" s="435" t="s">
        <v>9524</v>
      </c>
      <c r="B2759" s="435" t="s">
        <v>9525</v>
      </c>
      <c r="C2759" s="435" t="s">
        <v>5386</v>
      </c>
      <c r="D2759" s="435" t="s">
        <v>4076</v>
      </c>
      <c r="E2759" s="435" t="s">
        <v>4077</v>
      </c>
      <c r="F2759" s="435" t="s">
        <v>4078</v>
      </c>
    </row>
    <row r="2760" spans="1:6" ht="13.5">
      <c r="A2760" s="435" t="s">
        <v>9526</v>
      </c>
      <c r="B2760" s="435" t="s">
        <v>9527</v>
      </c>
      <c r="C2760" s="435" t="s">
        <v>5386</v>
      </c>
      <c r="D2760" s="435" t="s">
        <v>4076</v>
      </c>
      <c r="E2760" s="435" t="s">
        <v>4077</v>
      </c>
      <c r="F2760" s="435" t="s">
        <v>4078</v>
      </c>
    </row>
    <row r="2761" spans="1:6" ht="13.5">
      <c r="A2761" s="435" t="s">
        <v>9528</v>
      </c>
      <c r="B2761" s="435" t="s">
        <v>9529</v>
      </c>
      <c r="C2761" s="435" t="s">
        <v>5386</v>
      </c>
      <c r="D2761" s="435" t="s">
        <v>4076</v>
      </c>
      <c r="E2761" s="435" t="s">
        <v>4077</v>
      </c>
      <c r="F2761" s="435" t="s">
        <v>4078</v>
      </c>
    </row>
    <row r="2762" spans="1:6" ht="13.5">
      <c r="A2762" s="435" t="s">
        <v>9530</v>
      </c>
      <c r="B2762" s="435" t="s">
        <v>9531</v>
      </c>
      <c r="C2762" s="435" t="s">
        <v>5386</v>
      </c>
      <c r="D2762" s="435" t="s">
        <v>4076</v>
      </c>
      <c r="E2762" s="435" t="s">
        <v>4077</v>
      </c>
      <c r="F2762" s="435" t="s">
        <v>4078</v>
      </c>
    </row>
    <row r="2763" spans="1:6" ht="13.5">
      <c r="A2763" s="435" t="s">
        <v>9532</v>
      </c>
      <c r="B2763" s="435" t="s">
        <v>9533</v>
      </c>
      <c r="C2763" s="435" t="s">
        <v>5386</v>
      </c>
      <c r="D2763" s="435" t="s">
        <v>4076</v>
      </c>
      <c r="E2763" s="435" t="s">
        <v>4077</v>
      </c>
      <c r="F2763" s="435" t="s">
        <v>4078</v>
      </c>
    </row>
    <row r="2764" spans="1:6" ht="13.5">
      <c r="A2764" s="435" t="s">
        <v>9534</v>
      </c>
      <c r="B2764" s="435" t="s">
        <v>9535</v>
      </c>
      <c r="C2764" s="435" t="s">
        <v>5386</v>
      </c>
      <c r="D2764" s="435" t="s">
        <v>4076</v>
      </c>
      <c r="E2764" s="435" t="s">
        <v>4077</v>
      </c>
      <c r="F2764" s="435" t="s">
        <v>4078</v>
      </c>
    </row>
    <row r="2765" spans="1:6" ht="13.5">
      <c r="A2765" s="435" t="s">
        <v>9536</v>
      </c>
      <c r="B2765" s="435" t="s">
        <v>9537</v>
      </c>
      <c r="C2765" s="435" t="s">
        <v>5386</v>
      </c>
      <c r="D2765" s="435" t="s">
        <v>4076</v>
      </c>
      <c r="E2765" s="435" t="s">
        <v>4077</v>
      </c>
      <c r="F2765" s="435" t="s">
        <v>4078</v>
      </c>
    </row>
    <row r="2766" spans="1:6" ht="13.5">
      <c r="A2766" s="435" t="s">
        <v>9538</v>
      </c>
      <c r="B2766" s="435" t="s">
        <v>9539</v>
      </c>
      <c r="C2766" s="435" t="s">
        <v>5386</v>
      </c>
      <c r="D2766" s="435" t="s">
        <v>4076</v>
      </c>
      <c r="E2766" s="435" t="s">
        <v>4077</v>
      </c>
      <c r="F2766" s="435" t="s">
        <v>4078</v>
      </c>
    </row>
    <row r="2767" spans="1:6" ht="13.5">
      <c r="A2767" s="435" t="s">
        <v>9540</v>
      </c>
      <c r="B2767" s="435" t="s">
        <v>9541</v>
      </c>
      <c r="C2767" s="435" t="s">
        <v>5386</v>
      </c>
      <c r="D2767" s="435" t="s">
        <v>4076</v>
      </c>
      <c r="E2767" s="435" t="s">
        <v>4077</v>
      </c>
      <c r="F2767" s="435" t="s">
        <v>4078</v>
      </c>
    </row>
    <row r="2768" spans="1:6" ht="13.5">
      <c r="A2768" s="435" t="s">
        <v>9542</v>
      </c>
      <c r="B2768" s="435" t="s">
        <v>9543</v>
      </c>
      <c r="C2768" s="435" t="s">
        <v>5386</v>
      </c>
      <c r="D2768" s="435" t="s">
        <v>4076</v>
      </c>
      <c r="E2768" s="435" t="s">
        <v>4077</v>
      </c>
      <c r="F2768" s="435" t="s">
        <v>4078</v>
      </c>
    </row>
    <row r="2769" spans="1:6" ht="13.5">
      <c r="A2769" s="435" t="s">
        <v>9544</v>
      </c>
      <c r="B2769" s="435" t="s">
        <v>9545</v>
      </c>
      <c r="C2769" s="435" t="s">
        <v>5386</v>
      </c>
      <c r="D2769" s="435" t="s">
        <v>4076</v>
      </c>
      <c r="E2769" s="435" t="s">
        <v>4077</v>
      </c>
      <c r="F2769" s="435" t="s">
        <v>4078</v>
      </c>
    </row>
    <row r="2770" spans="1:6" ht="13.5">
      <c r="A2770" s="435" t="s">
        <v>9546</v>
      </c>
      <c r="B2770" s="435" t="s">
        <v>9547</v>
      </c>
      <c r="C2770" s="435" t="s">
        <v>5386</v>
      </c>
      <c r="D2770" s="435" t="s">
        <v>4076</v>
      </c>
      <c r="E2770" s="435" t="s">
        <v>4077</v>
      </c>
      <c r="F2770" s="435" t="s">
        <v>4078</v>
      </c>
    </row>
    <row r="2771" spans="1:6" ht="13.5">
      <c r="A2771" s="435" t="s">
        <v>9548</v>
      </c>
      <c r="B2771" s="435" t="s">
        <v>9549</v>
      </c>
      <c r="C2771" s="435" t="s">
        <v>5386</v>
      </c>
      <c r="D2771" s="435" t="s">
        <v>4076</v>
      </c>
      <c r="E2771" s="435" t="s">
        <v>4077</v>
      </c>
      <c r="F2771" s="435" t="s">
        <v>4078</v>
      </c>
    </row>
    <row r="2772" spans="1:6" ht="13.5">
      <c r="A2772" s="435" t="s">
        <v>9550</v>
      </c>
      <c r="B2772" s="435" t="s">
        <v>9551</v>
      </c>
      <c r="C2772" s="435" t="s">
        <v>5386</v>
      </c>
      <c r="D2772" s="435" t="s">
        <v>4076</v>
      </c>
      <c r="E2772" s="435" t="s">
        <v>4077</v>
      </c>
      <c r="F2772" s="435" t="s">
        <v>4078</v>
      </c>
    </row>
    <row r="2773" spans="1:6" ht="13.5">
      <c r="A2773" s="435" t="s">
        <v>9552</v>
      </c>
      <c r="B2773" s="435" t="s">
        <v>9553</v>
      </c>
      <c r="C2773" s="435" t="s">
        <v>5386</v>
      </c>
      <c r="D2773" s="435" t="s">
        <v>4076</v>
      </c>
      <c r="E2773" s="435" t="s">
        <v>4077</v>
      </c>
      <c r="F2773" s="435" t="s">
        <v>4078</v>
      </c>
    </row>
    <row r="2774" spans="1:6" ht="13.5">
      <c r="A2774" s="435" t="s">
        <v>9554</v>
      </c>
      <c r="B2774" s="435" t="s">
        <v>9555</v>
      </c>
      <c r="C2774" s="435" t="s">
        <v>5386</v>
      </c>
      <c r="D2774" s="435" t="s">
        <v>4076</v>
      </c>
      <c r="E2774" s="435" t="s">
        <v>4077</v>
      </c>
      <c r="F2774" s="435" t="s">
        <v>4078</v>
      </c>
    </row>
    <row r="2775" spans="1:6" ht="13.5">
      <c r="A2775" s="435" t="s">
        <v>9556</v>
      </c>
      <c r="B2775" s="435" t="s">
        <v>9557</v>
      </c>
      <c r="C2775" s="435" t="s">
        <v>5386</v>
      </c>
      <c r="D2775" s="435" t="s">
        <v>4076</v>
      </c>
      <c r="E2775" s="435" t="s">
        <v>4077</v>
      </c>
      <c r="F2775" s="435" t="s">
        <v>4078</v>
      </c>
    </row>
    <row r="2776" spans="1:6" ht="13.5">
      <c r="A2776" s="435" t="s">
        <v>9558</v>
      </c>
      <c r="B2776" s="435" t="s">
        <v>9559</v>
      </c>
      <c r="C2776" s="435" t="s">
        <v>5386</v>
      </c>
      <c r="D2776" s="435" t="s">
        <v>4076</v>
      </c>
      <c r="E2776" s="435" t="s">
        <v>4077</v>
      </c>
      <c r="F2776" s="435" t="s">
        <v>4078</v>
      </c>
    </row>
    <row r="2777" spans="1:6" ht="13.5">
      <c r="A2777" s="435" t="s">
        <v>9560</v>
      </c>
      <c r="B2777" s="435" t="s">
        <v>9561</v>
      </c>
      <c r="C2777" s="435" t="s">
        <v>5386</v>
      </c>
      <c r="D2777" s="435" t="s">
        <v>4076</v>
      </c>
      <c r="E2777" s="435" t="s">
        <v>4077</v>
      </c>
      <c r="F2777" s="435" t="s">
        <v>4078</v>
      </c>
    </row>
    <row r="2778" spans="1:6" ht="13.5">
      <c r="A2778" s="435" t="s">
        <v>9562</v>
      </c>
      <c r="B2778" s="435" t="s">
        <v>9563</v>
      </c>
      <c r="C2778" s="435" t="s">
        <v>5386</v>
      </c>
      <c r="D2778" s="435" t="s">
        <v>4076</v>
      </c>
      <c r="E2778" s="435" t="s">
        <v>4077</v>
      </c>
      <c r="F2778" s="435" t="s">
        <v>4078</v>
      </c>
    </row>
    <row r="2779" spans="1:6" ht="13.5">
      <c r="A2779" s="435" t="s">
        <v>9564</v>
      </c>
      <c r="B2779" s="435" t="s">
        <v>9565</v>
      </c>
      <c r="C2779" s="435" t="s">
        <v>5386</v>
      </c>
      <c r="D2779" s="435" t="s">
        <v>4076</v>
      </c>
      <c r="E2779" s="435" t="s">
        <v>4077</v>
      </c>
      <c r="F2779" s="435" t="s">
        <v>4078</v>
      </c>
    </row>
    <row r="2780" spans="1:6" ht="13.5">
      <c r="A2780" s="435" t="s">
        <v>9566</v>
      </c>
      <c r="B2780" s="435" t="s">
        <v>9567</v>
      </c>
      <c r="C2780" s="435" t="s">
        <v>5386</v>
      </c>
      <c r="D2780" s="435" t="s">
        <v>4076</v>
      </c>
      <c r="E2780" s="435" t="s">
        <v>4077</v>
      </c>
      <c r="F2780" s="435" t="s">
        <v>4078</v>
      </c>
    </row>
    <row r="2781" spans="1:6" ht="13.5">
      <c r="A2781" s="435" t="s">
        <v>9568</v>
      </c>
      <c r="B2781" s="435" t="s">
        <v>9569</v>
      </c>
      <c r="C2781" s="435" t="s">
        <v>5386</v>
      </c>
      <c r="D2781" s="435" t="s">
        <v>4076</v>
      </c>
      <c r="E2781" s="435" t="s">
        <v>4077</v>
      </c>
      <c r="F2781" s="435" t="s">
        <v>4078</v>
      </c>
    </row>
    <row r="2782" spans="1:6" ht="13.5">
      <c r="A2782" s="435" t="s">
        <v>9570</v>
      </c>
      <c r="B2782" s="435" t="s">
        <v>9571</v>
      </c>
      <c r="C2782" s="435" t="s">
        <v>5386</v>
      </c>
      <c r="D2782" s="435" t="s">
        <v>4076</v>
      </c>
      <c r="E2782" s="435" t="s">
        <v>4077</v>
      </c>
      <c r="F2782" s="435" t="s">
        <v>4078</v>
      </c>
    </row>
    <row r="2783" spans="1:6" ht="13.5">
      <c r="A2783" s="435" t="s">
        <v>9572</v>
      </c>
      <c r="B2783" s="435" t="s">
        <v>9573</v>
      </c>
      <c r="C2783" s="435" t="s">
        <v>5386</v>
      </c>
      <c r="D2783" s="435" t="s">
        <v>4076</v>
      </c>
      <c r="E2783" s="435" t="s">
        <v>4077</v>
      </c>
      <c r="F2783" s="435" t="s">
        <v>4078</v>
      </c>
    </row>
    <row r="2784" spans="1:6" ht="13.5">
      <c r="A2784" s="435" t="s">
        <v>9574</v>
      </c>
      <c r="B2784" s="435" t="s">
        <v>9575</v>
      </c>
      <c r="C2784" s="435" t="s">
        <v>5386</v>
      </c>
      <c r="D2784" s="435" t="s">
        <v>4076</v>
      </c>
      <c r="E2784" s="435" t="s">
        <v>4077</v>
      </c>
      <c r="F2784" s="435" t="s">
        <v>4078</v>
      </c>
    </row>
    <row r="2785" spans="1:6" ht="13.5">
      <c r="A2785" s="435" t="s">
        <v>9576</v>
      </c>
      <c r="B2785" s="435" t="s">
        <v>9577</v>
      </c>
      <c r="C2785" s="435" t="s">
        <v>5386</v>
      </c>
      <c r="D2785" s="435" t="s">
        <v>4076</v>
      </c>
      <c r="E2785" s="435" t="s">
        <v>4077</v>
      </c>
      <c r="F2785" s="435" t="s">
        <v>4078</v>
      </c>
    </row>
    <row r="2786" spans="1:6" ht="13.5">
      <c r="A2786" s="435" t="s">
        <v>9578</v>
      </c>
      <c r="B2786" s="435" t="s">
        <v>9579</v>
      </c>
      <c r="C2786" s="435" t="s">
        <v>5386</v>
      </c>
      <c r="D2786" s="435" t="s">
        <v>4076</v>
      </c>
      <c r="E2786" s="435" t="s">
        <v>4077</v>
      </c>
      <c r="F2786" s="435" t="s">
        <v>4078</v>
      </c>
    </row>
    <row r="2787" spans="1:6" ht="13.5">
      <c r="A2787" s="435" t="s">
        <v>9580</v>
      </c>
      <c r="B2787" s="435" t="s">
        <v>9581</v>
      </c>
      <c r="C2787" s="435" t="s">
        <v>5386</v>
      </c>
      <c r="D2787" s="435" t="s">
        <v>4076</v>
      </c>
      <c r="E2787" s="435" t="s">
        <v>4077</v>
      </c>
      <c r="F2787" s="435" t="s">
        <v>4078</v>
      </c>
    </row>
    <row r="2788" spans="1:6" ht="13.5">
      <c r="A2788" s="435" t="s">
        <v>9582</v>
      </c>
      <c r="B2788" s="435" t="s">
        <v>9583</v>
      </c>
      <c r="C2788" s="435" t="s">
        <v>5386</v>
      </c>
      <c r="D2788" s="435" t="s">
        <v>4076</v>
      </c>
      <c r="E2788" s="435" t="s">
        <v>4077</v>
      </c>
      <c r="F2788" s="435" t="s">
        <v>4078</v>
      </c>
    </row>
    <row r="2789" spans="1:6" ht="13.5">
      <c r="A2789" s="435" t="s">
        <v>9584</v>
      </c>
      <c r="B2789" s="435" t="s">
        <v>9585</v>
      </c>
      <c r="C2789" s="435" t="s">
        <v>5386</v>
      </c>
      <c r="D2789" s="435" t="s">
        <v>4076</v>
      </c>
      <c r="E2789" s="435" t="s">
        <v>4077</v>
      </c>
      <c r="F2789" s="435" t="s">
        <v>4078</v>
      </c>
    </row>
    <row r="2790" spans="1:6" ht="13.5">
      <c r="A2790" s="435" t="s">
        <v>9586</v>
      </c>
      <c r="B2790" s="435" t="s">
        <v>9587</v>
      </c>
      <c r="C2790" s="435" t="s">
        <v>5386</v>
      </c>
      <c r="D2790" s="435" t="s">
        <v>4076</v>
      </c>
      <c r="E2790" s="435" t="s">
        <v>4077</v>
      </c>
      <c r="F2790" s="435" t="s">
        <v>4078</v>
      </c>
    </row>
    <row r="2791" spans="1:6" ht="13.5">
      <c r="A2791" s="435" t="s">
        <v>9588</v>
      </c>
      <c r="B2791" s="435" t="s">
        <v>9589</v>
      </c>
      <c r="C2791" s="435" t="s">
        <v>5386</v>
      </c>
      <c r="D2791" s="435" t="s">
        <v>4076</v>
      </c>
      <c r="E2791" s="435" t="s">
        <v>4077</v>
      </c>
      <c r="F2791" s="435" t="s">
        <v>4078</v>
      </c>
    </row>
    <row r="2792" spans="1:6" ht="13.5">
      <c r="A2792" s="435" t="s">
        <v>9590</v>
      </c>
      <c r="B2792" s="435" t="s">
        <v>9591</v>
      </c>
      <c r="C2792" s="435" t="s">
        <v>5386</v>
      </c>
      <c r="D2792" s="435" t="s">
        <v>4076</v>
      </c>
      <c r="E2792" s="435" t="s">
        <v>4077</v>
      </c>
      <c r="F2792" s="435" t="s">
        <v>4078</v>
      </c>
    </row>
    <row r="2793" spans="1:6" ht="13.5">
      <c r="A2793" s="435" t="s">
        <v>9592</v>
      </c>
      <c r="B2793" s="435" t="s">
        <v>9593</v>
      </c>
      <c r="C2793" s="435" t="s">
        <v>5386</v>
      </c>
      <c r="D2793" s="435" t="s">
        <v>4076</v>
      </c>
      <c r="E2793" s="435" t="s">
        <v>4077</v>
      </c>
      <c r="F2793" s="435" t="s">
        <v>4078</v>
      </c>
    </row>
    <row r="2794" spans="1:6" ht="13.5">
      <c r="A2794" s="435" t="s">
        <v>9594</v>
      </c>
      <c r="B2794" s="435" t="s">
        <v>9595</v>
      </c>
      <c r="C2794" s="435" t="s">
        <v>5386</v>
      </c>
      <c r="D2794" s="435" t="s">
        <v>4076</v>
      </c>
      <c r="E2794" s="435" t="s">
        <v>4077</v>
      </c>
      <c r="F2794" s="435" t="s">
        <v>4078</v>
      </c>
    </row>
    <row r="2795" spans="1:6" ht="13.5">
      <c r="A2795" s="435" t="s">
        <v>9596</v>
      </c>
      <c r="B2795" s="435" t="s">
        <v>9597</v>
      </c>
      <c r="C2795" s="435" t="s">
        <v>5386</v>
      </c>
      <c r="D2795" s="435" t="s">
        <v>4076</v>
      </c>
      <c r="E2795" s="435" t="s">
        <v>4077</v>
      </c>
      <c r="F2795" s="435" t="s">
        <v>4078</v>
      </c>
    </row>
    <row r="2796" spans="1:6" ht="13.5">
      <c r="A2796" s="435" t="s">
        <v>9598</v>
      </c>
      <c r="B2796" s="435" t="s">
        <v>9599</v>
      </c>
      <c r="C2796" s="435" t="s">
        <v>5386</v>
      </c>
      <c r="D2796" s="435" t="s">
        <v>4076</v>
      </c>
      <c r="E2796" s="435" t="s">
        <v>4077</v>
      </c>
      <c r="F2796" s="435" t="s">
        <v>4078</v>
      </c>
    </row>
    <row r="2797" spans="1:6" ht="13.5">
      <c r="A2797" s="435" t="s">
        <v>9600</v>
      </c>
      <c r="B2797" s="435" t="s">
        <v>9601</v>
      </c>
      <c r="C2797" s="435" t="s">
        <v>5386</v>
      </c>
      <c r="D2797" s="435" t="s">
        <v>4076</v>
      </c>
      <c r="E2797" s="435" t="s">
        <v>4077</v>
      </c>
      <c r="F2797" s="435" t="s">
        <v>4078</v>
      </c>
    </row>
    <row r="2798" spans="1:6" ht="13.5">
      <c r="A2798" s="435" t="s">
        <v>9602</v>
      </c>
      <c r="B2798" s="435" t="s">
        <v>9603</v>
      </c>
      <c r="C2798" s="435" t="s">
        <v>5386</v>
      </c>
      <c r="D2798" s="435" t="s">
        <v>4076</v>
      </c>
      <c r="E2798" s="435" t="s">
        <v>4077</v>
      </c>
      <c r="F2798" s="435" t="s">
        <v>4078</v>
      </c>
    </row>
    <row r="2799" spans="1:6" ht="13.5">
      <c r="A2799" s="435" t="s">
        <v>9604</v>
      </c>
      <c r="B2799" s="435" t="s">
        <v>9605</v>
      </c>
      <c r="C2799" s="435" t="s">
        <v>5386</v>
      </c>
      <c r="D2799" s="435" t="s">
        <v>4076</v>
      </c>
      <c r="E2799" s="435" t="s">
        <v>4077</v>
      </c>
      <c r="F2799" s="435" t="s">
        <v>4078</v>
      </c>
    </row>
    <row r="2800" spans="1:6" ht="13.5">
      <c r="A2800" s="435" t="s">
        <v>9606</v>
      </c>
      <c r="B2800" s="435" t="s">
        <v>9607</v>
      </c>
      <c r="C2800" s="435" t="s">
        <v>5386</v>
      </c>
      <c r="D2800" s="435" t="s">
        <v>4076</v>
      </c>
      <c r="E2800" s="435" t="s">
        <v>4077</v>
      </c>
      <c r="F2800" s="435" t="s">
        <v>4078</v>
      </c>
    </row>
    <row r="2801" spans="1:6" ht="13.5">
      <c r="A2801" s="435" t="s">
        <v>9608</v>
      </c>
      <c r="B2801" s="435" t="s">
        <v>9609</v>
      </c>
      <c r="C2801" s="435" t="s">
        <v>5386</v>
      </c>
      <c r="D2801" s="435" t="s">
        <v>4076</v>
      </c>
      <c r="E2801" s="435" t="s">
        <v>4077</v>
      </c>
      <c r="F2801" s="435" t="s">
        <v>4078</v>
      </c>
    </row>
    <row r="2802" spans="1:6" ht="13.5">
      <c r="A2802" s="435" t="s">
        <v>9610</v>
      </c>
      <c r="B2802" s="435" t="s">
        <v>9611</v>
      </c>
      <c r="C2802" s="435" t="s">
        <v>5386</v>
      </c>
      <c r="D2802" s="435" t="s">
        <v>4076</v>
      </c>
      <c r="E2802" s="435" t="s">
        <v>4077</v>
      </c>
      <c r="F2802" s="435" t="s">
        <v>4078</v>
      </c>
    </row>
    <row r="2803" spans="1:6" ht="13.5">
      <c r="A2803" s="435" t="s">
        <v>9612</v>
      </c>
      <c r="B2803" s="435" t="s">
        <v>9613</v>
      </c>
      <c r="C2803" s="435" t="s">
        <v>5386</v>
      </c>
      <c r="D2803" s="435" t="s">
        <v>4076</v>
      </c>
      <c r="E2803" s="435" t="s">
        <v>4077</v>
      </c>
      <c r="F2803" s="435" t="s">
        <v>4078</v>
      </c>
    </row>
    <row r="2804" spans="1:6" ht="13.5">
      <c r="A2804" s="435" t="s">
        <v>9614</v>
      </c>
      <c r="B2804" s="435" t="s">
        <v>9615</v>
      </c>
      <c r="C2804" s="435" t="s">
        <v>5386</v>
      </c>
      <c r="D2804" s="435" t="s">
        <v>4076</v>
      </c>
      <c r="E2804" s="435" t="s">
        <v>4077</v>
      </c>
      <c r="F2804" s="435" t="s">
        <v>4078</v>
      </c>
    </row>
    <row r="2805" spans="1:6" ht="13.5">
      <c r="A2805" s="435" t="s">
        <v>9616</v>
      </c>
      <c r="B2805" s="435" t="s">
        <v>9617</v>
      </c>
      <c r="C2805" s="435" t="s">
        <v>5386</v>
      </c>
      <c r="D2805" s="435" t="s">
        <v>4076</v>
      </c>
      <c r="E2805" s="435" t="s">
        <v>4077</v>
      </c>
      <c r="F2805" s="435" t="s">
        <v>4078</v>
      </c>
    </row>
    <row r="2806" spans="1:6" ht="13.5">
      <c r="A2806" s="435" t="s">
        <v>9618</v>
      </c>
      <c r="B2806" s="435" t="s">
        <v>9619</v>
      </c>
      <c r="C2806" s="435" t="s">
        <v>5386</v>
      </c>
      <c r="D2806" s="435" t="s">
        <v>4076</v>
      </c>
      <c r="E2806" s="435" t="s">
        <v>4077</v>
      </c>
      <c r="F2806" s="435" t="s">
        <v>4078</v>
      </c>
    </row>
    <row r="2807" spans="1:6" ht="13.5">
      <c r="A2807" s="435" t="s">
        <v>9620</v>
      </c>
      <c r="B2807" s="435" t="s">
        <v>9621</v>
      </c>
      <c r="C2807" s="435" t="s">
        <v>5386</v>
      </c>
      <c r="D2807" s="435" t="s">
        <v>4076</v>
      </c>
      <c r="E2807" s="435" t="s">
        <v>4077</v>
      </c>
      <c r="F2807" s="435" t="s">
        <v>4078</v>
      </c>
    </row>
    <row r="2808" spans="1:6" ht="13.5">
      <c r="A2808" s="435" t="s">
        <v>9622</v>
      </c>
      <c r="B2808" s="435" t="s">
        <v>9623</v>
      </c>
      <c r="C2808" s="435" t="s">
        <v>5386</v>
      </c>
      <c r="D2808" s="435" t="s">
        <v>4076</v>
      </c>
      <c r="E2808" s="435" t="s">
        <v>4077</v>
      </c>
      <c r="F2808" s="435" t="s">
        <v>4078</v>
      </c>
    </row>
    <row r="2809" spans="1:6" ht="13.5">
      <c r="A2809" s="435" t="s">
        <v>9624</v>
      </c>
      <c r="B2809" s="435" t="s">
        <v>9625</v>
      </c>
      <c r="C2809" s="435" t="s">
        <v>5386</v>
      </c>
      <c r="D2809" s="435" t="s">
        <v>4076</v>
      </c>
      <c r="E2809" s="435" t="s">
        <v>4077</v>
      </c>
      <c r="F2809" s="435" t="s">
        <v>4078</v>
      </c>
    </row>
    <row r="2810" spans="1:6" ht="13.5">
      <c r="A2810" s="435" t="s">
        <v>9626</v>
      </c>
      <c r="B2810" s="435" t="s">
        <v>9627</v>
      </c>
      <c r="C2810" s="435" t="s">
        <v>5386</v>
      </c>
      <c r="D2810" s="435" t="s">
        <v>4076</v>
      </c>
      <c r="E2810" s="435" t="s">
        <v>4077</v>
      </c>
      <c r="F2810" s="435" t="s">
        <v>4078</v>
      </c>
    </row>
    <row r="2811" spans="1:6" ht="13.5">
      <c r="A2811" s="435" t="s">
        <v>9628</v>
      </c>
      <c r="B2811" s="435" t="s">
        <v>9629</v>
      </c>
      <c r="C2811" s="435" t="s">
        <v>5386</v>
      </c>
      <c r="D2811" s="435" t="s">
        <v>4076</v>
      </c>
      <c r="E2811" s="435" t="s">
        <v>4077</v>
      </c>
      <c r="F2811" s="435" t="s">
        <v>4078</v>
      </c>
    </row>
    <row r="2812" spans="1:6" ht="13.5">
      <c r="A2812" s="435" t="s">
        <v>9630</v>
      </c>
      <c r="B2812" s="435" t="s">
        <v>9631</v>
      </c>
      <c r="C2812" s="435" t="s">
        <v>5386</v>
      </c>
      <c r="D2812" s="435" t="s">
        <v>4076</v>
      </c>
      <c r="E2812" s="435" t="s">
        <v>4077</v>
      </c>
      <c r="F2812" s="435" t="s">
        <v>4078</v>
      </c>
    </row>
    <row r="2813" spans="1:6" ht="13.5">
      <c r="A2813" s="435" t="s">
        <v>9632</v>
      </c>
      <c r="B2813" s="435" t="s">
        <v>9633</v>
      </c>
      <c r="C2813" s="435" t="s">
        <v>5386</v>
      </c>
      <c r="D2813" s="435" t="s">
        <v>4076</v>
      </c>
      <c r="E2813" s="435" t="s">
        <v>4077</v>
      </c>
      <c r="F2813" s="435" t="s">
        <v>4078</v>
      </c>
    </row>
    <row r="2814" spans="1:6" ht="13.5">
      <c r="A2814" s="435" t="s">
        <v>9634</v>
      </c>
      <c r="B2814" s="435" t="s">
        <v>9635</v>
      </c>
      <c r="C2814" s="435" t="s">
        <v>5386</v>
      </c>
      <c r="D2814" s="435" t="s">
        <v>4076</v>
      </c>
      <c r="E2814" s="435" t="s">
        <v>4077</v>
      </c>
      <c r="F2814" s="435" t="s">
        <v>4078</v>
      </c>
    </row>
    <row r="2815" spans="1:6" ht="13.5">
      <c r="A2815" s="435" t="s">
        <v>9636</v>
      </c>
      <c r="B2815" s="435" t="s">
        <v>9637</v>
      </c>
      <c r="C2815" s="435" t="s">
        <v>5386</v>
      </c>
      <c r="D2815" s="435" t="s">
        <v>4076</v>
      </c>
      <c r="E2815" s="435" t="s">
        <v>4077</v>
      </c>
      <c r="F2815" s="435" t="s">
        <v>4078</v>
      </c>
    </row>
    <row r="2816" spans="1:6" ht="13.5">
      <c r="A2816" s="435" t="s">
        <v>9638</v>
      </c>
      <c r="B2816" s="435" t="s">
        <v>9639</v>
      </c>
      <c r="C2816" s="435" t="s">
        <v>5386</v>
      </c>
      <c r="D2816" s="435" t="s">
        <v>4076</v>
      </c>
      <c r="E2816" s="435" t="s">
        <v>4077</v>
      </c>
      <c r="F2816" s="435" t="s">
        <v>4078</v>
      </c>
    </row>
    <row r="2817" spans="1:6" ht="13.5">
      <c r="A2817" s="435" t="s">
        <v>9640</v>
      </c>
      <c r="B2817" s="435" t="s">
        <v>9641</v>
      </c>
      <c r="C2817" s="435" t="s">
        <v>5386</v>
      </c>
      <c r="D2817" s="435" t="s">
        <v>4076</v>
      </c>
      <c r="E2817" s="435" t="s">
        <v>4077</v>
      </c>
      <c r="F2817" s="435" t="s">
        <v>4078</v>
      </c>
    </row>
    <row r="2818" spans="1:6" ht="13.5">
      <c r="A2818" s="435" t="s">
        <v>9642</v>
      </c>
      <c r="B2818" s="435" t="s">
        <v>9643</v>
      </c>
      <c r="C2818" s="435" t="s">
        <v>5386</v>
      </c>
      <c r="D2818" s="435" t="s">
        <v>4076</v>
      </c>
      <c r="E2818" s="435" t="s">
        <v>4077</v>
      </c>
      <c r="F2818" s="435" t="s">
        <v>4078</v>
      </c>
    </row>
    <row r="2819" spans="1:6" ht="13.5">
      <c r="A2819" s="435" t="s">
        <v>9644</v>
      </c>
      <c r="B2819" s="435" t="s">
        <v>9645</v>
      </c>
      <c r="C2819" s="435" t="s">
        <v>5386</v>
      </c>
      <c r="D2819" s="435" t="s">
        <v>4076</v>
      </c>
      <c r="E2819" s="435" t="s">
        <v>4077</v>
      </c>
      <c r="F2819" s="435" t="s">
        <v>4078</v>
      </c>
    </row>
    <row r="2820" spans="1:6" ht="13.5">
      <c r="A2820" s="435" t="s">
        <v>9646</v>
      </c>
      <c r="B2820" s="435" t="s">
        <v>9647</v>
      </c>
      <c r="C2820" s="435" t="s">
        <v>5386</v>
      </c>
      <c r="D2820" s="435" t="s">
        <v>4076</v>
      </c>
      <c r="E2820" s="435" t="s">
        <v>4077</v>
      </c>
      <c r="F2820" s="435" t="s">
        <v>4078</v>
      </c>
    </row>
    <row r="2821" spans="1:6" ht="13.5">
      <c r="A2821" s="435" t="s">
        <v>9648</v>
      </c>
      <c r="B2821" s="435" t="s">
        <v>9649</v>
      </c>
      <c r="C2821" s="435" t="s">
        <v>5386</v>
      </c>
      <c r="D2821" s="435" t="s">
        <v>4161</v>
      </c>
      <c r="E2821" s="435" t="s">
        <v>4077</v>
      </c>
      <c r="F2821" s="435" t="s">
        <v>4078</v>
      </c>
    </row>
    <row r="2822" spans="1:6" ht="13.5">
      <c r="A2822" s="435" t="s">
        <v>9650</v>
      </c>
      <c r="B2822" s="435" t="s">
        <v>9651</v>
      </c>
      <c r="C2822" s="435" t="s">
        <v>5386</v>
      </c>
      <c r="D2822" s="435" t="s">
        <v>4076</v>
      </c>
      <c r="E2822" s="435" t="s">
        <v>4077</v>
      </c>
      <c r="F2822" s="435" t="s">
        <v>4078</v>
      </c>
    </row>
    <row r="2823" spans="1:6" ht="13.5">
      <c r="A2823" s="435" t="s">
        <v>9652</v>
      </c>
      <c r="B2823" s="435" t="s">
        <v>9653</v>
      </c>
      <c r="C2823" s="435" t="s">
        <v>5386</v>
      </c>
      <c r="D2823" s="435" t="s">
        <v>4076</v>
      </c>
      <c r="E2823" s="435" t="s">
        <v>4077</v>
      </c>
      <c r="F2823" s="435" t="s">
        <v>4078</v>
      </c>
    </row>
    <row r="2824" spans="1:6" ht="13.5">
      <c r="A2824" s="435" t="s">
        <v>9654</v>
      </c>
      <c r="B2824" s="435" t="s">
        <v>9655</v>
      </c>
      <c r="C2824" s="435" t="s">
        <v>5386</v>
      </c>
      <c r="D2824" s="435" t="s">
        <v>4076</v>
      </c>
      <c r="E2824" s="435" t="s">
        <v>4077</v>
      </c>
      <c r="F2824" s="435" t="s">
        <v>4078</v>
      </c>
    </row>
    <row r="2825" spans="1:6" ht="13.5">
      <c r="A2825" s="435" t="s">
        <v>9656</v>
      </c>
      <c r="B2825" s="435" t="s">
        <v>9657</v>
      </c>
      <c r="C2825" s="435" t="s">
        <v>5386</v>
      </c>
      <c r="D2825" s="435" t="s">
        <v>4076</v>
      </c>
      <c r="E2825" s="435" t="s">
        <v>4077</v>
      </c>
      <c r="F2825" s="435" t="s">
        <v>4078</v>
      </c>
    </row>
    <row r="2826" spans="1:6" ht="13.5">
      <c r="A2826" s="435" t="s">
        <v>9658</v>
      </c>
      <c r="B2826" s="435" t="s">
        <v>9659</v>
      </c>
      <c r="C2826" s="435" t="s">
        <v>5386</v>
      </c>
      <c r="D2826" s="435" t="s">
        <v>4076</v>
      </c>
      <c r="E2826" s="435" t="s">
        <v>4077</v>
      </c>
      <c r="F2826" s="435" t="s">
        <v>4078</v>
      </c>
    </row>
    <row r="2827" spans="1:6" ht="13.5">
      <c r="A2827" s="435" t="s">
        <v>9660</v>
      </c>
      <c r="B2827" s="435" t="s">
        <v>9661</v>
      </c>
      <c r="C2827" s="435" t="s">
        <v>5386</v>
      </c>
      <c r="D2827" s="435" t="s">
        <v>4076</v>
      </c>
      <c r="E2827" s="435" t="s">
        <v>4077</v>
      </c>
      <c r="F2827" s="435" t="s">
        <v>4078</v>
      </c>
    </row>
    <row r="2828" spans="1:6" ht="13.5">
      <c r="A2828" s="435" t="s">
        <v>9662</v>
      </c>
      <c r="B2828" s="435" t="s">
        <v>9663</v>
      </c>
      <c r="C2828" s="435" t="s">
        <v>5386</v>
      </c>
      <c r="D2828" s="435" t="s">
        <v>4076</v>
      </c>
      <c r="E2828" s="435" t="s">
        <v>4077</v>
      </c>
      <c r="F2828" s="435" t="s">
        <v>4078</v>
      </c>
    </row>
    <row r="2829" spans="1:6" ht="13.5">
      <c r="A2829" s="435" t="s">
        <v>9664</v>
      </c>
      <c r="B2829" s="435" t="s">
        <v>9665</v>
      </c>
      <c r="C2829" s="435" t="s">
        <v>5386</v>
      </c>
      <c r="D2829" s="435" t="s">
        <v>4076</v>
      </c>
      <c r="E2829" s="435" t="s">
        <v>4077</v>
      </c>
      <c r="F2829" s="435" t="s">
        <v>4078</v>
      </c>
    </row>
    <row r="2830" spans="1:6" ht="13.5">
      <c r="A2830" s="435" t="s">
        <v>9666</v>
      </c>
      <c r="B2830" s="435" t="s">
        <v>9667</v>
      </c>
      <c r="C2830" s="435" t="s">
        <v>5386</v>
      </c>
      <c r="D2830" s="435" t="s">
        <v>4076</v>
      </c>
      <c r="E2830" s="435" t="s">
        <v>4077</v>
      </c>
      <c r="F2830" s="435" t="s">
        <v>4078</v>
      </c>
    </row>
    <row r="2831" spans="1:6" ht="13.5">
      <c r="A2831" s="435" t="s">
        <v>9668</v>
      </c>
      <c r="B2831" s="435" t="s">
        <v>9669</v>
      </c>
      <c r="C2831" s="435" t="s">
        <v>5386</v>
      </c>
      <c r="D2831" s="435" t="s">
        <v>4076</v>
      </c>
      <c r="E2831" s="435" t="s">
        <v>4077</v>
      </c>
      <c r="F2831" s="435" t="s">
        <v>4078</v>
      </c>
    </row>
    <row r="2832" spans="1:6" ht="13.5">
      <c r="A2832" s="435" t="s">
        <v>9670</v>
      </c>
      <c r="B2832" s="435" t="s">
        <v>9671</v>
      </c>
      <c r="C2832" s="435" t="s">
        <v>5386</v>
      </c>
      <c r="D2832" s="435" t="s">
        <v>4076</v>
      </c>
      <c r="E2832" s="435" t="s">
        <v>4077</v>
      </c>
      <c r="F2832" s="435" t="s">
        <v>4078</v>
      </c>
    </row>
    <row r="2833" spans="1:6" ht="13.5">
      <c r="A2833" s="435" t="s">
        <v>9672</v>
      </c>
      <c r="B2833" s="435" t="s">
        <v>9673</v>
      </c>
      <c r="C2833" s="435" t="s">
        <v>5386</v>
      </c>
      <c r="D2833" s="435" t="s">
        <v>4076</v>
      </c>
      <c r="E2833" s="435" t="s">
        <v>4077</v>
      </c>
      <c r="F2833" s="435" t="s">
        <v>4078</v>
      </c>
    </row>
    <row r="2834" spans="1:6" ht="13.5">
      <c r="A2834" s="435" t="s">
        <v>9674</v>
      </c>
      <c r="B2834" s="435" t="s">
        <v>9675</v>
      </c>
      <c r="C2834" s="435" t="s">
        <v>5386</v>
      </c>
      <c r="D2834" s="435" t="s">
        <v>4076</v>
      </c>
      <c r="E2834" s="435" t="s">
        <v>4077</v>
      </c>
      <c r="F2834" s="435" t="s">
        <v>4078</v>
      </c>
    </row>
    <row r="2835" spans="1:6" ht="13.5">
      <c r="A2835" s="435" t="s">
        <v>9676</v>
      </c>
      <c r="B2835" s="435" t="s">
        <v>9677</v>
      </c>
      <c r="C2835" s="435" t="s">
        <v>5386</v>
      </c>
      <c r="D2835" s="435" t="s">
        <v>4076</v>
      </c>
      <c r="E2835" s="435" t="s">
        <v>4077</v>
      </c>
      <c r="F2835" s="435" t="s">
        <v>4078</v>
      </c>
    </row>
    <row r="2836" spans="1:6" ht="13.5">
      <c r="A2836" s="435" t="s">
        <v>9678</v>
      </c>
      <c r="B2836" s="435" t="s">
        <v>9679</v>
      </c>
      <c r="C2836" s="435" t="s">
        <v>5386</v>
      </c>
      <c r="D2836" s="435" t="s">
        <v>4076</v>
      </c>
      <c r="E2836" s="435" t="s">
        <v>4077</v>
      </c>
      <c r="F2836" s="435" t="s">
        <v>4078</v>
      </c>
    </row>
    <row r="2837" spans="1:6" ht="13.5">
      <c r="A2837" s="435" t="s">
        <v>9680</v>
      </c>
      <c r="B2837" s="435" t="s">
        <v>9681</v>
      </c>
      <c r="C2837" s="435" t="s">
        <v>5386</v>
      </c>
      <c r="D2837" s="435" t="s">
        <v>4076</v>
      </c>
      <c r="E2837" s="435" t="s">
        <v>4077</v>
      </c>
      <c r="F2837" s="435" t="s">
        <v>4078</v>
      </c>
    </row>
    <row r="2838" spans="1:6" ht="13.5">
      <c r="A2838" s="435" t="s">
        <v>9682</v>
      </c>
      <c r="B2838" s="435" t="s">
        <v>9683</v>
      </c>
      <c r="C2838" s="435" t="s">
        <v>5386</v>
      </c>
      <c r="D2838" s="435" t="s">
        <v>4076</v>
      </c>
      <c r="E2838" s="435" t="s">
        <v>4077</v>
      </c>
      <c r="F2838" s="435" t="s">
        <v>4078</v>
      </c>
    </row>
    <row r="2839" spans="1:6" ht="13.5">
      <c r="A2839" s="435" t="s">
        <v>9684</v>
      </c>
      <c r="B2839" s="435" t="s">
        <v>9685</v>
      </c>
      <c r="C2839" s="435" t="s">
        <v>5386</v>
      </c>
      <c r="D2839" s="435" t="s">
        <v>4076</v>
      </c>
      <c r="E2839" s="435" t="s">
        <v>4077</v>
      </c>
      <c r="F2839" s="435" t="s">
        <v>4078</v>
      </c>
    </row>
    <row r="2840" spans="1:6" ht="13.5">
      <c r="A2840" s="435" t="s">
        <v>9686</v>
      </c>
      <c r="B2840" s="435" t="s">
        <v>9687</v>
      </c>
      <c r="C2840" s="435" t="s">
        <v>5386</v>
      </c>
      <c r="D2840" s="435" t="s">
        <v>4076</v>
      </c>
      <c r="E2840" s="435" t="s">
        <v>4077</v>
      </c>
      <c r="F2840" s="435" t="s">
        <v>4078</v>
      </c>
    </row>
    <row r="2841" spans="1:6" ht="13.5">
      <c r="A2841" s="435" t="s">
        <v>9688</v>
      </c>
      <c r="B2841" s="435" t="s">
        <v>9689</v>
      </c>
      <c r="C2841" s="435" t="s">
        <v>5386</v>
      </c>
      <c r="D2841" s="435" t="s">
        <v>4076</v>
      </c>
      <c r="E2841" s="435" t="s">
        <v>4077</v>
      </c>
      <c r="F2841" s="435" t="s">
        <v>4078</v>
      </c>
    </row>
    <row r="2842" spans="1:6" ht="13.5">
      <c r="A2842" s="435" t="s">
        <v>9690</v>
      </c>
      <c r="B2842" s="435" t="s">
        <v>9691</v>
      </c>
      <c r="C2842" s="435" t="s">
        <v>5386</v>
      </c>
      <c r="D2842" s="435" t="s">
        <v>4076</v>
      </c>
      <c r="E2842" s="435" t="s">
        <v>4077</v>
      </c>
      <c r="F2842" s="435" t="s">
        <v>4078</v>
      </c>
    </row>
    <row r="2843" spans="1:6" ht="13.5">
      <c r="A2843" s="435" t="s">
        <v>9692</v>
      </c>
      <c r="B2843" s="435" t="s">
        <v>9693</v>
      </c>
      <c r="C2843" s="435" t="s">
        <v>5386</v>
      </c>
      <c r="D2843" s="435" t="s">
        <v>4161</v>
      </c>
      <c r="E2843" s="435" t="s">
        <v>4077</v>
      </c>
      <c r="F2843" s="435" t="s">
        <v>4078</v>
      </c>
    </row>
    <row r="2844" spans="1:6" ht="13.5">
      <c r="A2844" s="435" t="s">
        <v>9694</v>
      </c>
      <c r="B2844" s="435" t="s">
        <v>9695</v>
      </c>
      <c r="C2844" s="435" t="s">
        <v>5386</v>
      </c>
      <c r="D2844" s="435" t="s">
        <v>4076</v>
      </c>
      <c r="E2844" s="435" t="s">
        <v>4077</v>
      </c>
      <c r="F2844" s="435" t="s">
        <v>4078</v>
      </c>
    </row>
    <row r="2845" spans="1:6" ht="13.5">
      <c r="A2845" s="435" t="s">
        <v>9696</v>
      </c>
      <c r="B2845" s="435" t="s">
        <v>9697</v>
      </c>
      <c r="C2845" s="435" t="s">
        <v>5386</v>
      </c>
      <c r="D2845" s="435" t="s">
        <v>4076</v>
      </c>
      <c r="E2845" s="435" t="s">
        <v>4077</v>
      </c>
      <c r="F2845" s="435" t="s">
        <v>4078</v>
      </c>
    </row>
    <row r="2846" spans="1:6" ht="13.5">
      <c r="A2846" s="435" t="s">
        <v>9698</v>
      </c>
      <c r="B2846" s="435" t="s">
        <v>9699</v>
      </c>
      <c r="C2846" s="435" t="s">
        <v>5386</v>
      </c>
      <c r="D2846" s="435" t="s">
        <v>4076</v>
      </c>
      <c r="E2846" s="435" t="s">
        <v>4077</v>
      </c>
      <c r="F2846" s="435" t="s">
        <v>4078</v>
      </c>
    </row>
    <row r="2847" spans="1:6" ht="13.5">
      <c r="A2847" s="435" t="s">
        <v>9700</v>
      </c>
      <c r="B2847" s="435" t="s">
        <v>9701</v>
      </c>
      <c r="C2847" s="435" t="s">
        <v>5386</v>
      </c>
      <c r="D2847" s="435" t="s">
        <v>4076</v>
      </c>
      <c r="E2847" s="435" t="s">
        <v>4077</v>
      </c>
      <c r="F2847" s="435" t="s">
        <v>4078</v>
      </c>
    </row>
    <row r="2848" spans="1:6" ht="13.5">
      <c r="A2848" s="435" t="s">
        <v>9702</v>
      </c>
      <c r="B2848" s="435" t="s">
        <v>9703</v>
      </c>
      <c r="C2848" s="435" t="s">
        <v>5386</v>
      </c>
      <c r="D2848" s="435" t="s">
        <v>4076</v>
      </c>
      <c r="E2848" s="435" t="s">
        <v>4077</v>
      </c>
      <c r="F2848" s="435" t="s">
        <v>4078</v>
      </c>
    </row>
    <row r="2849" spans="1:6" ht="13.5">
      <c r="A2849" s="435" t="s">
        <v>9704</v>
      </c>
      <c r="B2849" s="435" t="s">
        <v>9705</v>
      </c>
      <c r="C2849" s="435" t="s">
        <v>5386</v>
      </c>
      <c r="D2849" s="435" t="s">
        <v>4161</v>
      </c>
      <c r="E2849" s="435" t="s">
        <v>4077</v>
      </c>
      <c r="F2849" s="435" t="s">
        <v>4078</v>
      </c>
    </row>
    <row r="2850" spans="1:6" ht="13.5">
      <c r="A2850" s="435" t="s">
        <v>9706</v>
      </c>
      <c r="B2850" s="435" t="s">
        <v>9707</v>
      </c>
      <c r="C2850" s="435" t="s">
        <v>5386</v>
      </c>
      <c r="D2850" s="435" t="s">
        <v>4076</v>
      </c>
      <c r="E2850" s="435" t="s">
        <v>4077</v>
      </c>
      <c r="F2850" s="435" t="s">
        <v>4078</v>
      </c>
    </row>
    <row r="2851" spans="1:6" ht="13.5">
      <c r="A2851" s="435" t="s">
        <v>9708</v>
      </c>
      <c r="B2851" s="435" t="s">
        <v>9709</v>
      </c>
      <c r="C2851" s="435" t="s">
        <v>5386</v>
      </c>
      <c r="D2851" s="435" t="s">
        <v>4076</v>
      </c>
      <c r="E2851" s="435" t="s">
        <v>4077</v>
      </c>
      <c r="F2851" s="435" t="s">
        <v>4078</v>
      </c>
    </row>
    <row r="2852" spans="1:6" ht="13.5">
      <c r="A2852" s="435" t="s">
        <v>9710</v>
      </c>
      <c r="B2852" s="435" t="s">
        <v>9711</v>
      </c>
      <c r="C2852" s="435" t="s">
        <v>5386</v>
      </c>
      <c r="D2852" s="435" t="s">
        <v>4076</v>
      </c>
      <c r="E2852" s="435" t="s">
        <v>4077</v>
      </c>
      <c r="F2852" s="435" t="s">
        <v>4078</v>
      </c>
    </row>
    <row r="2853" spans="1:6" ht="13.5">
      <c r="A2853" s="435" t="s">
        <v>9712</v>
      </c>
      <c r="B2853" s="435" t="s">
        <v>9713</v>
      </c>
      <c r="C2853" s="435" t="s">
        <v>5386</v>
      </c>
      <c r="D2853" s="435" t="s">
        <v>4076</v>
      </c>
      <c r="E2853" s="435" t="s">
        <v>4077</v>
      </c>
      <c r="F2853" s="435" t="s">
        <v>4078</v>
      </c>
    </row>
    <row r="2854" spans="1:6" ht="13.5">
      <c r="A2854" s="435" t="s">
        <v>9714</v>
      </c>
      <c r="B2854" s="435" t="s">
        <v>9715</v>
      </c>
      <c r="C2854" s="435" t="s">
        <v>5386</v>
      </c>
      <c r="D2854" s="435" t="s">
        <v>4076</v>
      </c>
      <c r="E2854" s="435" t="s">
        <v>4077</v>
      </c>
      <c r="F2854" s="435" t="s">
        <v>4078</v>
      </c>
    </row>
    <row r="2855" spans="1:6" ht="13.5">
      <c r="A2855" s="435" t="s">
        <v>9716</v>
      </c>
      <c r="B2855" s="435" t="s">
        <v>9717</v>
      </c>
      <c r="C2855" s="435" t="s">
        <v>5386</v>
      </c>
      <c r="D2855" s="435" t="s">
        <v>4076</v>
      </c>
      <c r="E2855" s="435" t="s">
        <v>4077</v>
      </c>
      <c r="F2855" s="435" t="s">
        <v>4078</v>
      </c>
    </row>
    <row r="2856" spans="1:6" ht="13.5">
      <c r="A2856" s="435" t="s">
        <v>9718</v>
      </c>
      <c r="B2856" s="435" t="s">
        <v>9719</v>
      </c>
      <c r="C2856" s="435" t="s">
        <v>5386</v>
      </c>
      <c r="D2856" s="435" t="s">
        <v>4076</v>
      </c>
      <c r="E2856" s="435" t="s">
        <v>4077</v>
      </c>
      <c r="F2856" s="435" t="s">
        <v>4078</v>
      </c>
    </row>
    <row r="2857" spans="1:6" ht="13.5">
      <c r="A2857" s="435" t="s">
        <v>9720</v>
      </c>
      <c r="B2857" s="435" t="s">
        <v>9721</v>
      </c>
      <c r="C2857" s="435" t="s">
        <v>5386</v>
      </c>
      <c r="D2857" s="435" t="s">
        <v>4076</v>
      </c>
      <c r="E2857" s="435" t="s">
        <v>4077</v>
      </c>
      <c r="F2857" s="435" t="s">
        <v>4078</v>
      </c>
    </row>
    <row r="2858" spans="1:6" ht="13.5">
      <c r="A2858" s="435" t="s">
        <v>9722</v>
      </c>
      <c r="B2858" s="435" t="s">
        <v>9723</v>
      </c>
      <c r="C2858" s="435" t="s">
        <v>5386</v>
      </c>
      <c r="D2858" s="435" t="s">
        <v>4076</v>
      </c>
      <c r="E2858" s="435" t="s">
        <v>4077</v>
      </c>
      <c r="F2858" s="435" t="s">
        <v>4078</v>
      </c>
    </row>
    <row r="2859" spans="1:6" ht="13.5">
      <c r="A2859" s="435" t="s">
        <v>9724</v>
      </c>
      <c r="B2859" s="435" t="s">
        <v>9725</v>
      </c>
      <c r="C2859" s="435" t="s">
        <v>5386</v>
      </c>
      <c r="D2859" s="435" t="s">
        <v>4076</v>
      </c>
      <c r="E2859" s="435" t="s">
        <v>4077</v>
      </c>
      <c r="F2859" s="435" t="s">
        <v>4078</v>
      </c>
    </row>
    <row r="2860" spans="1:6" ht="13.5">
      <c r="A2860" s="435" t="s">
        <v>9726</v>
      </c>
      <c r="B2860" s="435" t="s">
        <v>9727</v>
      </c>
      <c r="C2860" s="435" t="s">
        <v>5386</v>
      </c>
      <c r="D2860" s="435" t="s">
        <v>4076</v>
      </c>
      <c r="E2860" s="435" t="s">
        <v>4077</v>
      </c>
      <c r="F2860" s="435" t="s">
        <v>4078</v>
      </c>
    </row>
    <row r="2861" spans="1:6" ht="13.5">
      <c r="A2861" s="435" t="s">
        <v>9728</v>
      </c>
      <c r="B2861" s="435" t="s">
        <v>9729</v>
      </c>
      <c r="C2861" s="435" t="s">
        <v>5386</v>
      </c>
      <c r="D2861" s="435" t="s">
        <v>4076</v>
      </c>
      <c r="E2861" s="435" t="s">
        <v>4077</v>
      </c>
      <c r="F2861" s="435" t="s">
        <v>4078</v>
      </c>
    </row>
    <row r="2862" spans="1:6" ht="13.5">
      <c r="A2862" s="435" t="s">
        <v>9730</v>
      </c>
      <c r="B2862" s="435" t="s">
        <v>9731</v>
      </c>
      <c r="C2862" s="435" t="s">
        <v>5386</v>
      </c>
      <c r="D2862" s="435" t="s">
        <v>4076</v>
      </c>
      <c r="E2862" s="435" t="s">
        <v>4077</v>
      </c>
      <c r="F2862" s="435" t="s">
        <v>4078</v>
      </c>
    </row>
    <row r="2863" spans="1:6" ht="13.5">
      <c r="A2863" s="435" t="s">
        <v>9732</v>
      </c>
      <c r="B2863" s="435" t="s">
        <v>9733</v>
      </c>
      <c r="C2863" s="435" t="s">
        <v>5386</v>
      </c>
      <c r="D2863" s="435" t="s">
        <v>4076</v>
      </c>
      <c r="E2863" s="435" t="s">
        <v>4077</v>
      </c>
      <c r="F2863" s="435" t="s">
        <v>4078</v>
      </c>
    </row>
    <row r="2864" spans="1:6" ht="13.5">
      <c r="A2864" s="435" t="s">
        <v>9734</v>
      </c>
      <c r="B2864" s="435" t="s">
        <v>9735</v>
      </c>
      <c r="C2864" s="435" t="s">
        <v>5386</v>
      </c>
      <c r="D2864" s="435" t="s">
        <v>4076</v>
      </c>
      <c r="E2864" s="435" t="s">
        <v>4077</v>
      </c>
      <c r="F2864" s="435" t="s">
        <v>4078</v>
      </c>
    </row>
    <row r="2865" spans="1:6" ht="13.5">
      <c r="A2865" s="435" t="s">
        <v>9736</v>
      </c>
      <c r="B2865" s="435" t="s">
        <v>9737</v>
      </c>
      <c r="C2865" s="435" t="s">
        <v>5386</v>
      </c>
      <c r="D2865" s="435" t="s">
        <v>4076</v>
      </c>
      <c r="E2865" s="435" t="s">
        <v>4077</v>
      </c>
      <c r="F2865" s="435" t="s">
        <v>4078</v>
      </c>
    </row>
    <row r="2866" spans="1:6" ht="13.5">
      <c r="A2866" s="435" t="s">
        <v>9738</v>
      </c>
      <c r="B2866" s="435" t="s">
        <v>9739</v>
      </c>
      <c r="C2866" s="435" t="s">
        <v>5386</v>
      </c>
      <c r="D2866" s="435" t="s">
        <v>4076</v>
      </c>
      <c r="E2866" s="435" t="s">
        <v>4077</v>
      </c>
      <c r="F2866" s="435" t="s">
        <v>4078</v>
      </c>
    </row>
    <row r="2867" spans="1:6" ht="13.5">
      <c r="A2867" s="435" t="s">
        <v>9740</v>
      </c>
      <c r="B2867" s="435" t="s">
        <v>9741</v>
      </c>
      <c r="C2867" s="435" t="s">
        <v>5386</v>
      </c>
      <c r="D2867" s="435" t="s">
        <v>4076</v>
      </c>
      <c r="E2867" s="435" t="s">
        <v>4077</v>
      </c>
      <c r="F2867" s="435" t="s">
        <v>4078</v>
      </c>
    </row>
    <row r="2868" spans="1:6" ht="13.5">
      <c r="A2868" s="435" t="s">
        <v>9742</v>
      </c>
      <c r="B2868" s="435" t="s">
        <v>9743</v>
      </c>
      <c r="C2868" s="435" t="s">
        <v>5386</v>
      </c>
      <c r="D2868" s="435" t="s">
        <v>4076</v>
      </c>
      <c r="E2868" s="435" t="s">
        <v>4077</v>
      </c>
      <c r="F2868" s="435" t="s">
        <v>4078</v>
      </c>
    </row>
    <row r="2869" spans="1:6" ht="13.5">
      <c r="A2869" s="435" t="s">
        <v>9744</v>
      </c>
      <c r="B2869" s="435" t="s">
        <v>9745</v>
      </c>
      <c r="C2869" s="435" t="s">
        <v>5386</v>
      </c>
      <c r="D2869" s="435" t="s">
        <v>4076</v>
      </c>
      <c r="E2869" s="435" t="s">
        <v>4077</v>
      </c>
      <c r="F2869" s="435" t="s">
        <v>4078</v>
      </c>
    </row>
    <row r="2870" spans="1:6" ht="13.5">
      <c r="A2870" s="435" t="s">
        <v>9746</v>
      </c>
      <c r="B2870" s="435" t="s">
        <v>9747</v>
      </c>
      <c r="C2870" s="435" t="s">
        <v>5386</v>
      </c>
      <c r="D2870" s="435" t="s">
        <v>4076</v>
      </c>
      <c r="E2870" s="435" t="s">
        <v>4077</v>
      </c>
      <c r="F2870" s="435" t="s">
        <v>4078</v>
      </c>
    </row>
    <row r="2871" spans="1:6" ht="13.5">
      <c r="A2871" s="435" t="s">
        <v>9748</v>
      </c>
      <c r="B2871" s="435" t="s">
        <v>9749</v>
      </c>
      <c r="C2871" s="435" t="s">
        <v>5386</v>
      </c>
      <c r="D2871" s="435" t="s">
        <v>4076</v>
      </c>
      <c r="E2871" s="435" t="s">
        <v>4077</v>
      </c>
      <c r="F2871" s="435" t="s">
        <v>4078</v>
      </c>
    </row>
    <row r="2872" spans="1:6" ht="13.5">
      <c r="A2872" s="435" t="s">
        <v>9750</v>
      </c>
      <c r="B2872" s="435" t="s">
        <v>9751</v>
      </c>
      <c r="C2872" s="435" t="s">
        <v>5386</v>
      </c>
      <c r="D2872" s="435" t="s">
        <v>4076</v>
      </c>
      <c r="E2872" s="435" t="s">
        <v>4077</v>
      </c>
      <c r="F2872" s="435" t="s">
        <v>4078</v>
      </c>
    </row>
    <row r="2873" spans="1:6" ht="13.5">
      <c r="A2873" s="435" t="s">
        <v>9752</v>
      </c>
      <c r="B2873" s="435" t="s">
        <v>9753</v>
      </c>
      <c r="C2873" s="435" t="s">
        <v>5386</v>
      </c>
      <c r="D2873" s="435" t="s">
        <v>4076</v>
      </c>
      <c r="E2873" s="435" t="s">
        <v>4077</v>
      </c>
      <c r="F2873" s="435" t="s">
        <v>4078</v>
      </c>
    </row>
    <row r="2874" spans="1:6" ht="13.5">
      <c r="A2874" s="435" t="s">
        <v>9754</v>
      </c>
      <c r="B2874" s="435" t="s">
        <v>9755</v>
      </c>
      <c r="C2874" s="435" t="s">
        <v>5386</v>
      </c>
      <c r="D2874" s="435" t="s">
        <v>4076</v>
      </c>
      <c r="E2874" s="435" t="s">
        <v>4077</v>
      </c>
      <c r="F2874" s="435" t="s">
        <v>4078</v>
      </c>
    </row>
    <row r="2875" spans="1:6" ht="13.5">
      <c r="A2875" s="435" t="s">
        <v>9756</v>
      </c>
      <c r="B2875" s="435" t="s">
        <v>9757</v>
      </c>
      <c r="C2875" s="435" t="s">
        <v>5386</v>
      </c>
      <c r="D2875" s="435" t="s">
        <v>4076</v>
      </c>
      <c r="E2875" s="435" t="s">
        <v>4077</v>
      </c>
      <c r="F2875" s="435" t="s">
        <v>4078</v>
      </c>
    </row>
    <row r="2876" spans="1:6" ht="13.5">
      <c r="A2876" s="435" t="s">
        <v>9758</v>
      </c>
      <c r="B2876" s="435" t="s">
        <v>9759</v>
      </c>
      <c r="C2876" s="435" t="s">
        <v>5386</v>
      </c>
      <c r="D2876" s="435" t="s">
        <v>4076</v>
      </c>
      <c r="E2876" s="435" t="s">
        <v>4077</v>
      </c>
      <c r="F2876" s="435" t="s">
        <v>4078</v>
      </c>
    </row>
    <row r="2877" spans="1:6" ht="13.5">
      <c r="A2877" s="435" t="s">
        <v>9760</v>
      </c>
      <c r="B2877" s="435" t="s">
        <v>9761</v>
      </c>
      <c r="C2877" s="435" t="s">
        <v>5386</v>
      </c>
      <c r="D2877" s="435" t="s">
        <v>4076</v>
      </c>
      <c r="E2877" s="435" t="s">
        <v>4077</v>
      </c>
      <c r="F2877" s="435" t="s">
        <v>4078</v>
      </c>
    </row>
    <row r="2878" spans="1:6" ht="13.5">
      <c r="A2878" s="435" t="s">
        <v>9762</v>
      </c>
      <c r="B2878" s="435" t="s">
        <v>9763</v>
      </c>
      <c r="C2878" s="435" t="s">
        <v>5386</v>
      </c>
      <c r="D2878" s="435" t="s">
        <v>4076</v>
      </c>
      <c r="E2878" s="435" t="s">
        <v>4077</v>
      </c>
      <c r="F2878" s="435" t="s">
        <v>4078</v>
      </c>
    </row>
    <row r="2879" spans="1:6" ht="13.5">
      <c r="A2879" s="435" t="s">
        <v>9764</v>
      </c>
      <c r="B2879" s="435" t="s">
        <v>9765</v>
      </c>
      <c r="C2879" s="435" t="s">
        <v>5386</v>
      </c>
      <c r="D2879" s="435" t="s">
        <v>4076</v>
      </c>
      <c r="E2879" s="435" t="s">
        <v>4077</v>
      </c>
      <c r="F2879" s="435" t="s">
        <v>4078</v>
      </c>
    </row>
    <row r="2880" spans="1:6" ht="13.5">
      <c r="A2880" s="435" t="s">
        <v>9766</v>
      </c>
      <c r="B2880" s="435" t="s">
        <v>9767</v>
      </c>
      <c r="C2880" s="435" t="s">
        <v>5386</v>
      </c>
      <c r="D2880" s="435" t="s">
        <v>4076</v>
      </c>
      <c r="E2880" s="435" t="s">
        <v>4077</v>
      </c>
      <c r="F2880" s="435" t="s">
        <v>4078</v>
      </c>
    </row>
    <row r="2881" spans="1:6" ht="13.5">
      <c r="A2881" s="435" t="s">
        <v>9768</v>
      </c>
      <c r="B2881" s="435" t="s">
        <v>9769</v>
      </c>
      <c r="C2881" s="435" t="s">
        <v>5386</v>
      </c>
      <c r="D2881" s="435" t="s">
        <v>4161</v>
      </c>
      <c r="E2881" s="435" t="s">
        <v>4077</v>
      </c>
      <c r="F2881" s="435" t="s">
        <v>4078</v>
      </c>
    </row>
    <row r="2882" spans="1:6" ht="13.5">
      <c r="A2882" s="435" t="s">
        <v>9770</v>
      </c>
      <c r="B2882" s="435" t="s">
        <v>9771</v>
      </c>
      <c r="C2882" s="435" t="s">
        <v>5386</v>
      </c>
      <c r="D2882" s="435" t="s">
        <v>4076</v>
      </c>
      <c r="E2882" s="435" t="s">
        <v>4077</v>
      </c>
      <c r="F2882" s="435" t="s">
        <v>4078</v>
      </c>
    </row>
    <row r="2883" spans="1:6" ht="13.5">
      <c r="A2883" s="435" t="s">
        <v>9772</v>
      </c>
      <c r="B2883" s="435" t="s">
        <v>9773</v>
      </c>
      <c r="C2883" s="435" t="s">
        <v>5386</v>
      </c>
      <c r="D2883" s="435" t="s">
        <v>4161</v>
      </c>
      <c r="E2883" s="435" t="s">
        <v>4077</v>
      </c>
      <c r="F2883" s="435" t="s">
        <v>4078</v>
      </c>
    </row>
    <row r="2884" spans="1:6" ht="13.5">
      <c r="A2884" s="435" t="s">
        <v>9774</v>
      </c>
      <c r="B2884" s="435" t="s">
        <v>9775</v>
      </c>
      <c r="C2884" s="435" t="s">
        <v>5386</v>
      </c>
      <c r="D2884" s="435" t="s">
        <v>4076</v>
      </c>
      <c r="E2884" s="435" t="s">
        <v>4077</v>
      </c>
      <c r="F2884" s="435" t="s">
        <v>4078</v>
      </c>
    </row>
    <row r="2885" spans="1:6" ht="13.5">
      <c r="A2885" s="435" t="s">
        <v>9776</v>
      </c>
      <c r="B2885" s="435" t="s">
        <v>9777</v>
      </c>
      <c r="C2885" s="435" t="s">
        <v>5386</v>
      </c>
      <c r="D2885" s="435" t="s">
        <v>4076</v>
      </c>
      <c r="E2885" s="435" t="s">
        <v>4077</v>
      </c>
      <c r="F2885" s="435" t="s">
        <v>4078</v>
      </c>
    </row>
    <row r="2886" spans="1:6" ht="13.5">
      <c r="A2886" s="435" t="s">
        <v>9778</v>
      </c>
      <c r="B2886" s="435" t="s">
        <v>9779</v>
      </c>
      <c r="C2886" s="435" t="s">
        <v>5386</v>
      </c>
      <c r="D2886" s="435" t="s">
        <v>4076</v>
      </c>
      <c r="E2886" s="435" t="s">
        <v>4077</v>
      </c>
      <c r="F2886" s="435" t="s">
        <v>4078</v>
      </c>
    </row>
    <row r="2887" spans="1:6" ht="13.5">
      <c r="A2887" s="435" t="s">
        <v>9780</v>
      </c>
      <c r="B2887" s="435" t="s">
        <v>9781</v>
      </c>
      <c r="C2887" s="435" t="s">
        <v>5386</v>
      </c>
      <c r="D2887" s="435" t="s">
        <v>4076</v>
      </c>
      <c r="E2887" s="435" t="s">
        <v>4077</v>
      </c>
      <c r="F2887" s="435" t="s">
        <v>4078</v>
      </c>
    </row>
    <row r="2888" spans="1:6" ht="13.5">
      <c r="A2888" s="435" t="s">
        <v>9782</v>
      </c>
      <c r="B2888" s="435" t="s">
        <v>9783</v>
      </c>
      <c r="C2888" s="435" t="s">
        <v>5386</v>
      </c>
      <c r="D2888" s="435" t="s">
        <v>4076</v>
      </c>
      <c r="E2888" s="435" t="s">
        <v>4077</v>
      </c>
      <c r="F2888" s="435" t="s">
        <v>4078</v>
      </c>
    </row>
    <row r="2889" spans="1:6" ht="13.5">
      <c r="A2889" s="435" t="s">
        <v>9784</v>
      </c>
      <c r="B2889" s="435" t="s">
        <v>9785</v>
      </c>
      <c r="C2889" s="435" t="s">
        <v>5386</v>
      </c>
      <c r="D2889" s="435" t="s">
        <v>4161</v>
      </c>
      <c r="E2889" s="435" t="s">
        <v>4077</v>
      </c>
      <c r="F2889" s="435" t="s">
        <v>4078</v>
      </c>
    </row>
    <row r="2890" spans="1:6" ht="13.5">
      <c r="A2890" s="435" t="s">
        <v>9786</v>
      </c>
      <c r="B2890" s="435" t="s">
        <v>9787</v>
      </c>
      <c r="C2890" s="435" t="s">
        <v>5386</v>
      </c>
      <c r="D2890" s="435" t="s">
        <v>4076</v>
      </c>
      <c r="E2890" s="435" t="s">
        <v>4077</v>
      </c>
      <c r="F2890" s="435" t="s">
        <v>4078</v>
      </c>
    </row>
    <row r="2891" spans="1:6" ht="13.5">
      <c r="A2891" s="435" t="s">
        <v>9788</v>
      </c>
      <c r="B2891" s="435" t="s">
        <v>9789</v>
      </c>
      <c r="C2891" s="435" t="s">
        <v>5386</v>
      </c>
      <c r="D2891" s="435" t="s">
        <v>4076</v>
      </c>
      <c r="E2891" s="435" t="s">
        <v>4077</v>
      </c>
      <c r="F2891" s="435" t="s">
        <v>4078</v>
      </c>
    </row>
    <row r="2892" spans="1:6" ht="13.5">
      <c r="A2892" s="435" t="s">
        <v>9790</v>
      </c>
      <c r="B2892" s="435" t="s">
        <v>9791</v>
      </c>
      <c r="C2892" s="435" t="s">
        <v>5386</v>
      </c>
      <c r="D2892" s="435" t="s">
        <v>4076</v>
      </c>
      <c r="E2892" s="435" t="s">
        <v>4077</v>
      </c>
      <c r="F2892" s="435" t="s">
        <v>4078</v>
      </c>
    </row>
    <row r="2893" spans="1:6" ht="13.5">
      <c r="A2893" s="435" t="s">
        <v>9792</v>
      </c>
      <c r="B2893" s="435" t="s">
        <v>9793</v>
      </c>
      <c r="C2893" s="435" t="s">
        <v>5386</v>
      </c>
      <c r="D2893" s="435" t="s">
        <v>4076</v>
      </c>
      <c r="E2893" s="435" t="s">
        <v>4077</v>
      </c>
      <c r="F2893" s="435" t="s">
        <v>4078</v>
      </c>
    </row>
    <row r="2894" spans="1:6" ht="13.5">
      <c r="A2894" s="435" t="s">
        <v>9794</v>
      </c>
      <c r="B2894" s="435" t="s">
        <v>9795</v>
      </c>
      <c r="C2894" s="435" t="s">
        <v>5386</v>
      </c>
      <c r="D2894" s="435" t="s">
        <v>4076</v>
      </c>
      <c r="E2894" s="435" t="s">
        <v>4077</v>
      </c>
      <c r="F2894" s="435" t="s">
        <v>4078</v>
      </c>
    </row>
    <row r="2895" spans="1:6" ht="13.5">
      <c r="A2895" s="435" t="s">
        <v>9796</v>
      </c>
      <c r="B2895" s="435" t="s">
        <v>9797</v>
      </c>
      <c r="C2895" s="435" t="s">
        <v>5386</v>
      </c>
      <c r="D2895" s="435" t="s">
        <v>4076</v>
      </c>
      <c r="E2895" s="435" t="s">
        <v>4077</v>
      </c>
      <c r="F2895" s="435" t="s">
        <v>4078</v>
      </c>
    </row>
    <row r="2896" spans="1:6" ht="13.5">
      <c r="A2896" s="435" t="s">
        <v>9798</v>
      </c>
      <c r="B2896" s="435" t="s">
        <v>9799</v>
      </c>
      <c r="C2896" s="435" t="s">
        <v>5386</v>
      </c>
      <c r="D2896" s="435" t="s">
        <v>4076</v>
      </c>
      <c r="E2896" s="435" t="s">
        <v>4077</v>
      </c>
      <c r="F2896" s="435" t="s">
        <v>4078</v>
      </c>
    </row>
    <row r="2897" spans="1:6" ht="13.5">
      <c r="A2897" s="435" t="s">
        <v>9800</v>
      </c>
      <c r="B2897" s="435" t="s">
        <v>9801</v>
      </c>
      <c r="C2897" s="435" t="s">
        <v>5386</v>
      </c>
      <c r="D2897" s="435" t="s">
        <v>4076</v>
      </c>
      <c r="E2897" s="435" t="s">
        <v>4077</v>
      </c>
      <c r="F2897" s="435" t="s">
        <v>4078</v>
      </c>
    </row>
    <row r="2898" spans="1:6" ht="13.5">
      <c r="A2898" s="435" t="s">
        <v>9802</v>
      </c>
      <c r="B2898" s="435" t="s">
        <v>9803</v>
      </c>
      <c r="C2898" s="435" t="s">
        <v>5386</v>
      </c>
      <c r="D2898" s="435" t="s">
        <v>4076</v>
      </c>
      <c r="E2898" s="435" t="s">
        <v>4077</v>
      </c>
      <c r="F2898" s="435" t="s">
        <v>4078</v>
      </c>
    </row>
    <row r="2899" spans="1:6" ht="13.5">
      <c r="A2899" s="435" t="s">
        <v>9804</v>
      </c>
      <c r="B2899" s="435" t="s">
        <v>9805</v>
      </c>
      <c r="C2899" s="435" t="s">
        <v>5386</v>
      </c>
      <c r="D2899" s="435" t="s">
        <v>4076</v>
      </c>
      <c r="E2899" s="435" t="s">
        <v>4077</v>
      </c>
      <c r="F2899" s="435" t="s">
        <v>4078</v>
      </c>
    </row>
    <row r="2900" spans="1:6" ht="13.5">
      <c r="A2900" s="435" t="s">
        <v>9806</v>
      </c>
      <c r="B2900" s="435" t="s">
        <v>9807</v>
      </c>
      <c r="C2900" s="435" t="s">
        <v>5386</v>
      </c>
      <c r="D2900" s="435" t="s">
        <v>4076</v>
      </c>
      <c r="E2900" s="435" t="s">
        <v>4077</v>
      </c>
      <c r="F2900" s="435" t="s">
        <v>4078</v>
      </c>
    </row>
    <row r="2901" spans="1:6" ht="13.5">
      <c r="A2901" s="435" t="s">
        <v>9808</v>
      </c>
      <c r="B2901" s="435" t="s">
        <v>9809</v>
      </c>
      <c r="C2901" s="435" t="s">
        <v>5386</v>
      </c>
      <c r="D2901" s="435" t="s">
        <v>4076</v>
      </c>
      <c r="E2901" s="435" t="s">
        <v>4077</v>
      </c>
      <c r="F2901" s="435" t="s">
        <v>4078</v>
      </c>
    </row>
    <row r="2902" spans="1:6" ht="13.5">
      <c r="A2902" s="435" t="s">
        <v>9810</v>
      </c>
      <c r="B2902" s="435" t="s">
        <v>9811</v>
      </c>
      <c r="C2902" s="435" t="s">
        <v>5386</v>
      </c>
      <c r="D2902" s="435" t="s">
        <v>4076</v>
      </c>
      <c r="E2902" s="435" t="s">
        <v>4077</v>
      </c>
      <c r="F2902" s="435" t="s">
        <v>4078</v>
      </c>
    </row>
    <row r="2903" spans="1:6" ht="13.5">
      <c r="A2903" s="435" t="s">
        <v>9812</v>
      </c>
      <c r="B2903" s="435" t="s">
        <v>9813</v>
      </c>
      <c r="C2903" s="435" t="s">
        <v>5386</v>
      </c>
      <c r="D2903" s="435" t="s">
        <v>4076</v>
      </c>
      <c r="E2903" s="435" t="s">
        <v>4077</v>
      </c>
      <c r="F2903" s="435" t="s">
        <v>4078</v>
      </c>
    </row>
    <row r="2904" spans="1:6" ht="13.5">
      <c r="A2904" s="435" t="s">
        <v>9814</v>
      </c>
      <c r="B2904" s="435" t="s">
        <v>9815</v>
      </c>
      <c r="C2904" s="435" t="s">
        <v>5386</v>
      </c>
      <c r="D2904" s="435" t="s">
        <v>4076</v>
      </c>
      <c r="E2904" s="435" t="s">
        <v>4077</v>
      </c>
      <c r="F2904" s="435" t="s">
        <v>4078</v>
      </c>
    </row>
    <row r="2905" spans="1:6" ht="13.5">
      <c r="A2905" s="435" t="s">
        <v>9816</v>
      </c>
      <c r="B2905" s="435" t="s">
        <v>9817</v>
      </c>
      <c r="C2905" s="435" t="s">
        <v>5386</v>
      </c>
      <c r="D2905" s="435" t="s">
        <v>4076</v>
      </c>
      <c r="E2905" s="435" t="s">
        <v>4077</v>
      </c>
      <c r="F2905" s="435" t="s">
        <v>4078</v>
      </c>
    </row>
    <row r="2906" spans="1:6" ht="13.5">
      <c r="A2906" s="435" t="s">
        <v>9818</v>
      </c>
      <c r="B2906" s="435" t="s">
        <v>9819</v>
      </c>
      <c r="C2906" s="435" t="s">
        <v>5386</v>
      </c>
      <c r="D2906" s="435" t="s">
        <v>4076</v>
      </c>
      <c r="E2906" s="435" t="s">
        <v>4077</v>
      </c>
      <c r="F2906" s="435" t="s">
        <v>4078</v>
      </c>
    </row>
    <row r="2907" spans="1:6" ht="13.5">
      <c r="A2907" s="435" t="s">
        <v>9820</v>
      </c>
      <c r="B2907" s="435" t="s">
        <v>9821</v>
      </c>
      <c r="C2907" s="435" t="s">
        <v>5386</v>
      </c>
      <c r="D2907" s="435" t="s">
        <v>4076</v>
      </c>
      <c r="E2907" s="435" t="s">
        <v>4077</v>
      </c>
      <c r="F2907" s="435" t="s">
        <v>4078</v>
      </c>
    </row>
    <row r="2908" spans="1:6" ht="13.5">
      <c r="A2908" s="435" t="s">
        <v>9822</v>
      </c>
      <c r="B2908" s="435" t="s">
        <v>9823</v>
      </c>
      <c r="C2908" s="435" t="s">
        <v>5386</v>
      </c>
      <c r="D2908" s="435" t="s">
        <v>4076</v>
      </c>
      <c r="E2908" s="435" t="s">
        <v>4077</v>
      </c>
      <c r="F2908" s="435" t="s">
        <v>4078</v>
      </c>
    </row>
    <row r="2909" spans="1:6" ht="13.5">
      <c r="A2909" s="435" t="s">
        <v>9824</v>
      </c>
      <c r="B2909" s="435" t="s">
        <v>9825</v>
      </c>
      <c r="C2909" s="435" t="s">
        <v>5386</v>
      </c>
      <c r="D2909" s="435" t="s">
        <v>4161</v>
      </c>
      <c r="E2909" s="435" t="s">
        <v>4077</v>
      </c>
      <c r="F2909" s="435" t="s">
        <v>4078</v>
      </c>
    </row>
    <row r="2910" spans="1:6" ht="13.5">
      <c r="A2910" s="435" t="s">
        <v>9826</v>
      </c>
      <c r="B2910" s="435" t="s">
        <v>9827</v>
      </c>
      <c r="C2910" s="435" t="s">
        <v>5386</v>
      </c>
      <c r="D2910" s="435" t="s">
        <v>4076</v>
      </c>
      <c r="E2910" s="435" t="s">
        <v>4077</v>
      </c>
      <c r="F2910" s="435" t="s">
        <v>4078</v>
      </c>
    </row>
    <row r="2911" spans="1:6" ht="13.5">
      <c r="A2911" s="435" t="s">
        <v>9828</v>
      </c>
      <c r="B2911" s="435" t="s">
        <v>9829</v>
      </c>
      <c r="C2911" s="435" t="s">
        <v>5386</v>
      </c>
      <c r="D2911" s="435" t="s">
        <v>4076</v>
      </c>
      <c r="E2911" s="435" t="s">
        <v>4077</v>
      </c>
      <c r="F2911" s="435" t="s">
        <v>4078</v>
      </c>
    </row>
    <row r="2912" spans="1:6" ht="13.5">
      <c r="A2912" s="435" t="s">
        <v>9830</v>
      </c>
      <c r="B2912" s="435" t="s">
        <v>9831</v>
      </c>
      <c r="C2912" s="435" t="s">
        <v>5386</v>
      </c>
      <c r="D2912" s="435" t="s">
        <v>4076</v>
      </c>
      <c r="E2912" s="435" t="s">
        <v>4077</v>
      </c>
      <c r="F2912" s="435" t="s">
        <v>4078</v>
      </c>
    </row>
    <row r="2913" spans="1:6" ht="13.5">
      <c r="A2913" s="435" t="s">
        <v>9832</v>
      </c>
      <c r="B2913" s="435" t="s">
        <v>9833</v>
      </c>
      <c r="C2913" s="435" t="s">
        <v>5386</v>
      </c>
      <c r="D2913" s="435" t="s">
        <v>4076</v>
      </c>
      <c r="E2913" s="435" t="s">
        <v>4077</v>
      </c>
      <c r="F2913" s="435" t="s">
        <v>4078</v>
      </c>
    </row>
    <row r="2914" spans="1:6" ht="13.5">
      <c r="A2914" s="435" t="s">
        <v>9834</v>
      </c>
      <c r="B2914" s="435" t="s">
        <v>9835</v>
      </c>
      <c r="C2914" s="435" t="s">
        <v>5386</v>
      </c>
      <c r="D2914" s="435" t="s">
        <v>4076</v>
      </c>
      <c r="E2914" s="435" t="s">
        <v>4077</v>
      </c>
      <c r="F2914" s="435" t="s">
        <v>4078</v>
      </c>
    </row>
    <row r="2915" spans="1:6" ht="13.5">
      <c r="A2915" s="435" t="s">
        <v>9836</v>
      </c>
      <c r="B2915" s="435" t="s">
        <v>9837</v>
      </c>
      <c r="C2915" s="435" t="s">
        <v>5386</v>
      </c>
      <c r="D2915" s="435" t="s">
        <v>4076</v>
      </c>
      <c r="E2915" s="435" t="s">
        <v>4077</v>
      </c>
      <c r="F2915" s="435" t="s">
        <v>4078</v>
      </c>
    </row>
    <row r="2916" spans="1:6" ht="13.5">
      <c r="A2916" s="435" t="s">
        <v>9838</v>
      </c>
      <c r="B2916" s="435" t="s">
        <v>9839</v>
      </c>
      <c r="C2916" s="435" t="s">
        <v>5386</v>
      </c>
      <c r="D2916" s="435" t="s">
        <v>4076</v>
      </c>
      <c r="E2916" s="435" t="s">
        <v>4077</v>
      </c>
      <c r="F2916" s="435" t="s">
        <v>4078</v>
      </c>
    </row>
    <row r="2917" spans="1:6" ht="13.5">
      <c r="A2917" s="435" t="s">
        <v>9840</v>
      </c>
      <c r="B2917" s="435" t="s">
        <v>9841</v>
      </c>
      <c r="C2917" s="435" t="s">
        <v>5386</v>
      </c>
      <c r="D2917" s="435" t="s">
        <v>4076</v>
      </c>
      <c r="E2917" s="435" t="s">
        <v>4077</v>
      </c>
      <c r="F2917" s="435" t="s">
        <v>4078</v>
      </c>
    </row>
    <row r="2918" spans="1:6" ht="13.5">
      <c r="A2918" s="435" t="s">
        <v>9842</v>
      </c>
      <c r="B2918" s="435" t="s">
        <v>9843</v>
      </c>
      <c r="C2918" s="435" t="s">
        <v>5386</v>
      </c>
      <c r="D2918" s="435" t="s">
        <v>4076</v>
      </c>
      <c r="E2918" s="435" t="s">
        <v>4077</v>
      </c>
      <c r="F2918" s="435" t="s">
        <v>4078</v>
      </c>
    </row>
    <row r="2919" spans="1:6" ht="13.5">
      <c r="A2919" s="435" t="s">
        <v>9844</v>
      </c>
      <c r="B2919" s="435" t="s">
        <v>9845</v>
      </c>
      <c r="C2919" s="435" t="s">
        <v>5386</v>
      </c>
      <c r="D2919" s="435" t="s">
        <v>4076</v>
      </c>
      <c r="E2919" s="435" t="s">
        <v>4077</v>
      </c>
      <c r="F2919" s="435" t="s">
        <v>4078</v>
      </c>
    </row>
    <row r="2920" spans="1:6" ht="13.5">
      <c r="A2920" s="435" t="s">
        <v>9846</v>
      </c>
      <c r="B2920" s="435" t="s">
        <v>9847</v>
      </c>
      <c r="C2920" s="435" t="s">
        <v>5386</v>
      </c>
      <c r="D2920" s="435" t="s">
        <v>4076</v>
      </c>
      <c r="E2920" s="435" t="s">
        <v>4077</v>
      </c>
      <c r="F2920" s="435" t="s">
        <v>4078</v>
      </c>
    </row>
    <row r="2921" spans="1:6" ht="13.5">
      <c r="A2921" s="435" t="s">
        <v>9848</v>
      </c>
      <c r="B2921" s="435" t="s">
        <v>9849</v>
      </c>
      <c r="C2921" s="435" t="s">
        <v>5386</v>
      </c>
      <c r="D2921" s="435" t="s">
        <v>4076</v>
      </c>
      <c r="E2921" s="435" t="s">
        <v>4077</v>
      </c>
      <c r="F2921" s="435" t="s">
        <v>4078</v>
      </c>
    </row>
    <row r="2922" spans="1:6" ht="13.5">
      <c r="A2922" s="435" t="s">
        <v>9850</v>
      </c>
      <c r="B2922" s="435" t="s">
        <v>9851</v>
      </c>
      <c r="C2922" s="435" t="s">
        <v>5386</v>
      </c>
      <c r="D2922" s="435" t="s">
        <v>4076</v>
      </c>
      <c r="E2922" s="435" t="s">
        <v>4077</v>
      </c>
      <c r="F2922" s="435" t="s">
        <v>4078</v>
      </c>
    </row>
    <row r="2923" spans="1:6" ht="13.5">
      <c r="A2923" s="435" t="s">
        <v>9852</v>
      </c>
      <c r="B2923" s="435" t="s">
        <v>9853</v>
      </c>
      <c r="C2923" s="435" t="s">
        <v>5386</v>
      </c>
      <c r="D2923" s="435" t="s">
        <v>4161</v>
      </c>
      <c r="E2923" s="435" t="s">
        <v>4077</v>
      </c>
      <c r="F2923" s="435" t="s">
        <v>4078</v>
      </c>
    </row>
    <row r="2924" spans="1:6" ht="13.5">
      <c r="A2924" s="435" t="s">
        <v>9854</v>
      </c>
      <c r="B2924" s="435" t="s">
        <v>9855</v>
      </c>
      <c r="C2924" s="435" t="s">
        <v>5386</v>
      </c>
      <c r="D2924" s="435" t="s">
        <v>4076</v>
      </c>
      <c r="E2924" s="435" t="s">
        <v>4077</v>
      </c>
      <c r="F2924" s="435" t="s">
        <v>4078</v>
      </c>
    </row>
    <row r="2925" spans="1:6" ht="13.5">
      <c r="A2925" s="435" t="s">
        <v>9856</v>
      </c>
      <c r="B2925" s="435" t="s">
        <v>9857</v>
      </c>
      <c r="C2925" s="435" t="s">
        <v>5386</v>
      </c>
      <c r="D2925" s="435" t="s">
        <v>4076</v>
      </c>
      <c r="E2925" s="435" t="s">
        <v>4077</v>
      </c>
      <c r="F2925" s="435" t="s">
        <v>4078</v>
      </c>
    </row>
    <row r="2926" spans="1:6" ht="13.5">
      <c r="A2926" s="435" t="s">
        <v>9858</v>
      </c>
      <c r="B2926" s="435" t="s">
        <v>9859</v>
      </c>
      <c r="C2926" s="435" t="s">
        <v>5386</v>
      </c>
      <c r="D2926" s="435" t="s">
        <v>4076</v>
      </c>
      <c r="E2926" s="435" t="s">
        <v>4077</v>
      </c>
      <c r="F2926" s="435" t="s">
        <v>4078</v>
      </c>
    </row>
    <row r="2927" spans="1:6" ht="13.5">
      <c r="A2927" s="435" t="s">
        <v>9860</v>
      </c>
      <c r="B2927" s="435" t="s">
        <v>9861</v>
      </c>
      <c r="C2927" s="435" t="s">
        <v>5386</v>
      </c>
      <c r="D2927" s="435" t="s">
        <v>4076</v>
      </c>
      <c r="E2927" s="435" t="s">
        <v>4077</v>
      </c>
      <c r="F2927" s="435" t="s">
        <v>4078</v>
      </c>
    </row>
    <row r="2928" spans="1:6" ht="13.5">
      <c r="A2928" s="435" t="s">
        <v>9862</v>
      </c>
      <c r="B2928" s="435" t="s">
        <v>9863</v>
      </c>
      <c r="C2928" s="435" t="s">
        <v>5386</v>
      </c>
      <c r="D2928" s="435" t="s">
        <v>4076</v>
      </c>
      <c r="E2928" s="435" t="s">
        <v>4077</v>
      </c>
      <c r="F2928" s="435" t="s">
        <v>4078</v>
      </c>
    </row>
    <row r="2929" spans="1:6" ht="13.5">
      <c r="A2929" s="435" t="s">
        <v>9864</v>
      </c>
      <c r="B2929" s="435" t="s">
        <v>9865</v>
      </c>
      <c r="C2929" s="435" t="s">
        <v>5386</v>
      </c>
      <c r="D2929" s="435" t="s">
        <v>4076</v>
      </c>
      <c r="E2929" s="435" t="s">
        <v>4077</v>
      </c>
      <c r="F2929" s="435" t="s">
        <v>4078</v>
      </c>
    </row>
    <row r="2930" spans="1:6" ht="13.5">
      <c r="A2930" s="435" t="s">
        <v>9866</v>
      </c>
      <c r="B2930" s="435" t="s">
        <v>9867</v>
      </c>
      <c r="C2930" s="435" t="s">
        <v>5386</v>
      </c>
      <c r="D2930" s="435" t="s">
        <v>4076</v>
      </c>
      <c r="E2930" s="435" t="s">
        <v>4077</v>
      </c>
      <c r="F2930" s="435" t="s">
        <v>4078</v>
      </c>
    </row>
    <row r="2931" spans="1:6" ht="13.5">
      <c r="A2931" s="435" t="s">
        <v>9868</v>
      </c>
      <c r="B2931" s="435" t="s">
        <v>9869</v>
      </c>
      <c r="C2931" s="435" t="s">
        <v>5386</v>
      </c>
      <c r="D2931" s="435" t="s">
        <v>4076</v>
      </c>
      <c r="E2931" s="435" t="s">
        <v>4077</v>
      </c>
      <c r="F2931" s="435" t="s">
        <v>4078</v>
      </c>
    </row>
    <row r="2932" spans="1:6" ht="13.5">
      <c r="A2932" s="435" t="s">
        <v>9870</v>
      </c>
      <c r="B2932" s="435" t="s">
        <v>9871</v>
      </c>
      <c r="C2932" s="435" t="s">
        <v>5386</v>
      </c>
      <c r="D2932" s="435" t="s">
        <v>4076</v>
      </c>
      <c r="E2932" s="435" t="s">
        <v>4077</v>
      </c>
      <c r="F2932" s="435" t="s">
        <v>4078</v>
      </c>
    </row>
    <row r="2933" spans="1:6" ht="13.5">
      <c r="A2933" s="435" t="s">
        <v>9872</v>
      </c>
      <c r="B2933" s="435" t="s">
        <v>9873</v>
      </c>
      <c r="C2933" s="435" t="s">
        <v>5386</v>
      </c>
      <c r="D2933" s="435" t="s">
        <v>4076</v>
      </c>
      <c r="E2933" s="435" t="s">
        <v>4077</v>
      </c>
      <c r="F2933" s="435" t="s">
        <v>4078</v>
      </c>
    </row>
    <row r="2934" spans="1:6" ht="13.5">
      <c r="A2934" s="435" t="s">
        <v>9874</v>
      </c>
      <c r="B2934" s="435" t="s">
        <v>9875</v>
      </c>
      <c r="C2934" s="435" t="s">
        <v>5386</v>
      </c>
      <c r="D2934" s="435" t="s">
        <v>4076</v>
      </c>
      <c r="E2934" s="435" t="s">
        <v>4077</v>
      </c>
      <c r="F2934" s="435" t="s">
        <v>4078</v>
      </c>
    </row>
    <row r="2935" spans="1:6" ht="13.5">
      <c r="A2935" s="435" t="s">
        <v>9876</v>
      </c>
      <c r="B2935" s="435" t="s">
        <v>9877</v>
      </c>
      <c r="C2935" s="435" t="s">
        <v>5386</v>
      </c>
      <c r="D2935" s="435" t="s">
        <v>4076</v>
      </c>
      <c r="E2935" s="435" t="s">
        <v>4077</v>
      </c>
      <c r="F2935" s="435" t="s">
        <v>4078</v>
      </c>
    </row>
    <row r="2936" spans="1:6" ht="13.5">
      <c r="A2936" s="435" t="s">
        <v>9878</v>
      </c>
      <c r="B2936" s="435" t="s">
        <v>9879</v>
      </c>
      <c r="C2936" s="435" t="s">
        <v>5386</v>
      </c>
      <c r="D2936" s="435" t="s">
        <v>4076</v>
      </c>
      <c r="E2936" s="435" t="s">
        <v>4077</v>
      </c>
      <c r="F2936" s="435" t="s">
        <v>4078</v>
      </c>
    </row>
    <row r="2937" spans="1:6" ht="13.5">
      <c r="A2937" s="435" t="s">
        <v>9880</v>
      </c>
      <c r="B2937" s="435" t="s">
        <v>9881</v>
      </c>
      <c r="C2937" s="435" t="s">
        <v>5386</v>
      </c>
      <c r="D2937" s="435" t="s">
        <v>4076</v>
      </c>
      <c r="E2937" s="435" t="s">
        <v>4077</v>
      </c>
      <c r="F2937" s="435" t="s">
        <v>4078</v>
      </c>
    </row>
    <row r="2938" spans="1:6" ht="13.5">
      <c r="A2938" s="435" t="s">
        <v>9882</v>
      </c>
      <c r="B2938" s="435" t="s">
        <v>9883</v>
      </c>
      <c r="C2938" s="435" t="s">
        <v>5386</v>
      </c>
      <c r="D2938" s="435" t="s">
        <v>4076</v>
      </c>
      <c r="E2938" s="435" t="s">
        <v>4077</v>
      </c>
      <c r="F2938" s="435" t="s">
        <v>4078</v>
      </c>
    </row>
    <row r="2939" spans="1:6" ht="13.5">
      <c r="A2939" s="435" t="s">
        <v>9884</v>
      </c>
      <c r="B2939" s="435" t="s">
        <v>9885</v>
      </c>
      <c r="C2939" s="435" t="s">
        <v>5386</v>
      </c>
      <c r="D2939" s="435" t="s">
        <v>4076</v>
      </c>
      <c r="E2939" s="435" t="s">
        <v>4077</v>
      </c>
      <c r="F2939" s="435" t="s">
        <v>4078</v>
      </c>
    </row>
    <row r="2940" spans="1:6" ht="13.5">
      <c r="A2940" s="435" t="s">
        <v>9886</v>
      </c>
      <c r="B2940" s="435" t="s">
        <v>9887</v>
      </c>
      <c r="C2940" s="435" t="s">
        <v>5386</v>
      </c>
      <c r="D2940" s="435" t="s">
        <v>4076</v>
      </c>
      <c r="E2940" s="435" t="s">
        <v>4077</v>
      </c>
      <c r="F2940" s="435" t="s">
        <v>4078</v>
      </c>
    </row>
    <row r="2941" spans="1:6" ht="13.5">
      <c r="A2941" s="435" t="s">
        <v>9888</v>
      </c>
      <c r="B2941" s="435" t="s">
        <v>9889</v>
      </c>
      <c r="C2941" s="435" t="s">
        <v>5386</v>
      </c>
      <c r="D2941" s="435" t="s">
        <v>4076</v>
      </c>
      <c r="E2941" s="435" t="s">
        <v>4077</v>
      </c>
      <c r="F2941" s="435" t="s">
        <v>4078</v>
      </c>
    </row>
    <row r="2942" spans="1:6" ht="13.5">
      <c r="A2942" s="435" t="s">
        <v>9890</v>
      </c>
      <c r="B2942" s="435" t="s">
        <v>9891</v>
      </c>
      <c r="C2942" s="435" t="s">
        <v>5386</v>
      </c>
      <c r="D2942" s="435" t="s">
        <v>4076</v>
      </c>
      <c r="E2942" s="435" t="s">
        <v>4077</v>
      </c>
      <c r="F2942" s="435" t="s">
        <v>4078</v>
      </c>
    </row>
    <row r="2943" spans="1:6" ht="13.5">
      <c r="A2943" s="435" t="s">
        <v>9892</v>
      </c>
      <c r="B2943" s="435" t="s">
        <v>9893</v>
      </c>
      <c r="C2943" s="435" t="s">
        <v>5386</v>
      </c>
      <c r="D2943" s="435" t="s">
        <v>4076</v>
      </c>
      <c r="E2943" s="435" t="s">
        <v>4077</v>
      </c>
      <c r="F2943" s="435" t="s">
        <v>4078</v>
      </c>
    </row>
    <row r="2944" spans="1:6" ht="13.5">
      <c r="A2944" s="435" t="s">
        <v>9894</v>
      </c>
      <c r="B2944" s="435" t="s">
        <v>9895</v>
      </c>
      <c r="C2944" s="435" t="s">
        <v>5386</v>
      </c>
      <c r="D2944" s="435" t="s">
        <v>4076</v>
      </c>
      <c r="E2944" s="435" t="s">
        <v>4077</v>
      </c>
      <c r="F2944" s="435" t="s">
        <v>4078</v>
      </c>
    </row>
    <row r="2945" spans="1:6" ht="13.5">
      <c r="A2945" s="435" t="s">
        <v>9896</v>
      </c>
      <c r="B2945" s="435" t="s">
        <v>9897</v>
      </c>
      <c r="C2945" s="435" t="s">
        <v>5386</v>
      </c>
      <c r="D2945" s="435" t="s">
        <v>4076</v>
      </c>
      <c r="E2945" s="435" t="s">
        <v>4077</v>
      </c>
      <c r="F2945" s="435" t="s">
        <v>4078</v>
      </c>
    </row>
    <row r="2946" spans="1:6" ht="13.5">
      <c r="A2946" s="435" t="s">
        <v>9898</v>
      </c>
      <c r="B2946" s="435" t="s">
        <v>9899</v>
      </c>
      <c r="C2946" s="435" t="s">
        <v>5386</v>
      </c>
      <c r="D2946" s="435" t="s">
        <v>4076</v>
      </c>
      <c r="E2946" s="435" t="s">
        <v>4077</v>
      </c>
      <c r="F2946" s="435" t="s">
        <v>4078</v>
      </c>
    </row>
    <row r="2947" spans="1:6" ht="13.5">
      <c r="A2947" s="435" t="s">
        <v>9900</v>
      </c>
      <c r="B2947" s="435" t="s">
        <v>9901</v>
      </c>
      <c r="C2947" s="435" t="s">
        <v>5386</v>
      </c>
      <c r="D2947" s="435" t="s">
        <v>4076</v>
      </c>
      <c r="E2947" s="435" t="s">
        <v>4077</v>
      </c>
      <c r="F2947" s="435" t="s">
        <v>4078</v>
      </c>
    </row>
    <row r="2948" spans="1:6" ht="13.5">
      <c r="A2948" s="435" t="s">
        <v>9902</v>
      </c>
      <c r="B2948" s="435" t="s">
        <v>9903</v>
      </c>
      <c r="C2948" s="435" t="s">
        <v>5386</v>
      </c>
      <c r="D2948" s="435" t="s">
        <v>4076</v>
      </c>
      <c r="E2948" s="435" t="s">
        <v>4077</v>
      </c>
      <c r="F2948" s="435" t="s">
        <v>4078</v>
      </c>
    </row>
    <row r="2949" spans="1:6" ht="13.5">
      <c r="A2949" s="435" t="s">
        <v>9904</v>
      </c>
      <c r="B2949" s="435" t="s">
        <v>9905</v>
      </c>
      <c r="C2949" s="435" t="s">
        <v>5386</v>
      </c>
      <c r="D2949" s="435" t="s">
        <v>4076</v>
      </c>
      <c r="E2949" s="435" t="s">
        <v>4077</v>
      </c>
      <c r="F2949" s="435" t="s">
        <v>4078</v>
      </c>
    </row>
    <row r="2950" spans="1:6" ht="13.5">
      <c r="A2950" s="435" t="s">
        <v>9906</v>
      </c>
      <c r="B2950" s="435" t="s">
        <v>9907</v>
      </c>
      <c r="C2950" s="435" t="s">
        <v>5386</v>
      </c>
      <c r="D2950" s="435" t="s">
        <v>4076</v>
      </c>
      <c r="E2950" s="435" t="s">
        <v>4077</v>
      </c>
      <c r="F2950" s="435" t="s">
        <v>4078</v>
      </c>
    </row>
    <row r="2951" spans="1:6" ht="13.5">
      <c r="A2951" s="435" t="s">
        <v>9908</v>
      </c>
      <c r="B2951" s="435" t="s">
        <v>9909</v>
      </c>
      <c r="C2951" s="435" t="s">
        <v>5386</v>
      </c>
      <c r="D2951" s="435" t="s">
        <v>4076</v>
      </c>
      <c r="E2951" s="435" t="s">
        <v>4077</v>
      </c>
      <c r="F2951" s="435" t="s">
        <v>4078</v>
      </c>
    </row>
    <row r="2952" spans="1:6" ht="13.5">
      <c r="A2952" s="435" t="s">
        <v>9910</v>
      </c>
      <c r="B2952" s="435" t="s">
        <v>9911</v>
      </c>
      <c r="C2952" s="435" t="s">
        <v>5386</v>
      </c>
      <c r="D2952" s="435" t="s">
        <v>4076</v>
      </c>
      <c r="E2952" s="435" t="s">
        <v>4077</v>
      </c>
      <c r="F2952" s="435" t="s">
        <v>4078</v>
      </c>
    </row>
    <row r="2953" spans="1:6" ht="13.5">
      <c r="A2953" s="435" t="s">
        <v>9912</v>
      </c>
      <c r="B2953" s="435" t="s">
        <v>9913</v>
      </c>
      <c r="C2953" s="435" t="s">
        <v>5386</v>
      </c>
      <c r="D2953" s="435" t="s">
        <v>4076</v>
      </c>
      <c r="E2953" s="435" t="s">
        <v>4077</v>
      </c>
      <c r="F2953" s="435" t="s">
        <v>4078</v>
      </c>
    </row>
    <row r="2954" spans="1:6" ht="13.5">
      <c r="A2954" s="435" t="s">
        <v>9914</v>
      </c>
      <c r="B2954" s="435" t="s">
        <v>9915</v>
      </c>
      <c r="C2954" s="435" t="s">
        <v>5386</v>
      </c>
      <c r="D2954" s="435" t="s">
        <v>4076</v>
      </c>
      <c r="E2954" s="435" t="s">
        <v>4077</v>
      </c>
      <c r="F2954" s="435" t="s">
        <v>4078</v>
      </c>
    </row>
    <row r="2955" spans="1:6" ht="13.5">
      <c r="A2955" s="435" t="s">
        <v>9916</v>
      </c>
      <c r="B2955" s="435" t="s">
        <v>9917</v>
      </c>
      <c r="C2955" s="435" t="s">
        <v>5386</v>
      </c>
      <c r="D2955" s="435" t="s">
        <v>4076</v>
      </c>
      <c r="E2955" s="435" t="s">
        <v>4077</v>
      </c>
      <c r="F2955" s="435" t="s">
        <v>4078</v>
      </c>
    </row>
    <row r="2956" spans="1:6" ht="13.5">
      <c r="A2956" s="435" t="s">
        <v>9918</v>
      </c>
      <c r="B2956" s="435" t="s">
        <v>9919</v>
      </c>
      <c r="C2956" s="435" t="s">
        <v>5386</v>
      </c>
      <c r="D2956" s="435" t="s">
        <v>4076</v>
      </c>
      <c r="E2956" s="435" t="s">
        <v>4077</v>
      </c>
      <c r="F2956" s="435" t="s">
        <v>4078</v>
      </c>
    </row>
    <row r="2957" spans="1:6" ht="13.5">
      <c r="A2957" s="435" t="s">
        <v>9920</v>
      </c>
      <c r="B2957" s="435" t="s">
        <v>9921</v>
      </c>
      <c r="C2957" s="435" t="s">
        <v>5386</v>
      </c>
      <c r="D2957" s="435" t="s">
        <v>4076</v>
      </c>
      <c r="E2957" s="435" t="s">
        <v>4077</v>
      </c>
      <c r="F2957" s="435" t="s">
        <v>4078</v>
      </c>
    </row>
    <row r="2958" spans="1:6" ht="13.5">
      <c r="A2958" s="435" t="s">
        <v>9922</v>
      </c>
      <c r="B2958" s="435" t="s">
        <v>9923</v>
      </c>
      <c r="C2958" s="435" t="s">
        <v>5386</v>
      </c>
      <c r="D2958" s="435" t="s">
        <v>4076</v>
      </c>
      <c r="E2958" s="435" t="s">
        <v>4077</v>
      </c>
      <c r="F2958" s="435" t="s">
        <v>4078</v>
      </c>
    </row>
    <row r="2959" spans="1:6" ht="13.5">
      <c r="A2959" s="435" t="s">
        <v>9924</v>
      </c>
      <c r="B2959" s="435" t="s">
        <v>9925</v>
      </c>
      <c r="C2959" s="435" t="s">
        <v>5386</v>
      </c>
      <c r="D2959" s="435" t="s">
        <v>4076</v>
      </c>
      <c r="E2959" s="435" t="s">
        <v>4077</v>
      </c>
      <c r="F2959" s="435" t="s">
        <v>4078</v>
      </c>
    </row>
    <row r="2960" spans="1:6" ht="13.5">
      <c r="A2960" s="435" t="s">
        <v>9926</v>
      </c>
      <c r="B2960" s="435" t="s">
        <v>9927</v>
      </c>
      <c r="C2960" s="435" t="s">
        <v>5386</v>
      </c>
      <c r="D2960" s="435" t="s">
        <v>4076</v>
      </c>
      <c r="E2960" s="435" t="s">
        <v>4077</v>
      </c>
      <c r="F2960" s="435" t="s">
        <v>4078</v>
      </c>
    </row>
    <row r="2961" spans="1:6" ht="13.5">
      <c r="A2961" s="435" t="s">
        <v>9928</v>
      </c>
      <c r="B2961" s="435" t="s">
        <v>9929</v>
      </c>
      <c r="C2961" s="435" t="s">
        <v>5386</v>
      </c>
      <c r="D2961" s="435" t="s">
        <v>4161</v>
      </c>
      <c r="E2961" s="435" t="s">
        <v>4077</v>
      </c>
      <c r="F2961" s="435" t="s">
        <v>4078</v>
      </c>
    </row>
    <row r="2962" spans="1:6" ht="13.5">
      <c r="A2962" s="435" t="s">
        <v>9930</v>
      </c>
      <c r="B2962" s="435" t="s">
        <v>9931</v>
      </c>
      <c r="C2962" s="435" t="s">
        <v>5386</v>
      </c>
      <c r="D2962" s="435" t="s">
        <v>4076</v>
      </c>
      <c r="E2962" s="435" t="s">
        <v>4077</v>
      </c>
      <c r="F2962" s="435" t="s">
        <v>4078</v>
      </c>
    </row>
    <row r="2963" spans="1:6" ht="13.5">
      <c r="A2963" s="435" t="s">
        <v>9932</v>
      </c>
      <c r="B2963" s="435" t="s">
        <v>9933</v>
      </c>
      <c r="C2963" s="435" t="s">
        <v>5386</v>
      </c>
      <c r="D2963" s="435" t="s">
        <v>4076</v>
      </c>
      <c r="E2963" s="435" t="s">
        <v>4077</v>
      </c>
      <c r="F2963" s="435" t="s">
        <v>4078</v>
      </c>
    </row>
    <row r="2964" spans="1:6" ht="13.5">
      <c r="A2964" s="435" t="s">
        <v>9934</v>
      </c>
      <c r="B2964" s="435" t="s">
        <v>2980</v>
      </c>
      <c r="C2964" s="435" t="s">
        <v>5386</v>
      </c>
      <c r="D2964" s="435" t="s">
        <v>4076</v>
      </c>
      <c r="E2964" s="435" t="s">
        <v>4077</v>
      </c>
      <c r="F2964" s="435" t="s">
        <v>4078</v>
      </c>
    </row>
    <row r="2965" spans="1:6" ht="13.5">
      <c r="A2965" s="435" t="s">
        <v>9935</v>
      </c>
      <c r="B2965" s="435" t="s">
        <v>9936</v>
      </c>
      <c r="C2965" s="435" t="s">
        <v>5386</v>
      </c>
      <c r="D2965" s="435" t="s">
        <v>4076</v>
      </c>
      <c r="E2965" s="435" t="s">
        <v>4077</v>
      </c>
      <c r="F2965" s="435" t="s">
        <v>4078</v>
      </c>
    </row>
    <row r="2966" spans="1:6" ht="13.5">
      <c r="A2966" s="435" t="s">
        <v>9937</v>
      </c>
      <c r="B2966" s="435" t="s">
        <v>9938</v>
      </c>
      <c r="C2966" s="435" t="s">
        <v>5386</v>
      </c>
      <c r="D2966" s="435" t="s">
        <v>4076</v>
      </c>
      <c r="E2966" s="435" t="s">
        <v>4077</v>
      </c>
      <c r="F2966" s="435" t="s">
        <v>4078</v>
      </c>
    </row>
    <row r="2967" spans="1:6" ht="13.5">
      <c r="A2967" s="435" t="s">
        <v>9939</v>
      </c>
      <c r="B2967" s="435" t="s">
        <v>9940</v>
      </c>
      <c r="C2967" s="435" t="s">
        <v>5386</v>
      </c>
      <c r="D2967" s="435" t="s">
        <v>4161</v>
      </c>
      <c r="E2967" s="435" t="s">
        <v>4077</v>
      </c>
      <c r="F2967" s="435" t="s">
        <v>4078</v>
      </c>
    </row>
    <row r="2968" spans="1:6" ht="13.5">
      <c r="A2968" s="435" t="s">
        <v>9941</v>
      </c>
      <c r="B2968" s="435" t="s">
        <v>9942</v>
      </c>
      <c r="C2968" s="435" t="s">
        <v>5386</v>
      </c>
      <c r="D2968" s="435" t="s">
        <v>4076</v>
      </c>
      <c r="E2968" s="435" t="s">
        <v>4077</v>
      </c>
      <c r="F2968" s="435" t="s">
        <v>4078</v>
      </c>
    </row>
    <row r="2969" spans="1:6" ht="13.5">
      <c r="A2969" s="435" t="s">
        <v>9943</v>
      </c>
      <c r="B2969" s="435" t="s">
        <v>9944</v>
      </c>
      <c r="C2969" s="435" t="s">
        <v>5386</v>
      </c>
      <c r="D2969" s="435" t="s">
        <v>4076</v>
      </c>
      <c r="E2969" s="435" t="s">
        <v>4077</v>
      </c>
      <c r="F2969" s="435" t="s">
        <v>4078</v>
      </c>
    </row>
    <row r="2970" spans="1:6" ht="13.5">
      <c r="A2970" s="435" t="s">
        <v>9945</v>
      </c>
      <c r="B2970" s="435" t="s">
        <v>9946</v>
      </c>
      <c r="C2970" s="435" t="s">
        <v>5386</v>
      </c>
      <c r="D2970" s="435" t="s">
        <v>4076</v>
      </c>
      <c r="E2970" s="435" t="s">
        <v>4077</v>
      </c>
      <c r="F2970" s="435" t="s">
        <v>4078</v>
      </c>
    </row>
    <row r="2971" spans="1:6" ht="13.5">
      <c r="A2971" s="435" t="s">
        <v>9947</v>
      </c>
      <c r="B2971" s="435" t="s">
        <v>9948</v>
      </c>
      <c r="C2971" s="435" t="s">
        <v>5386</v>
      </c>
      <c r="D2971" s="435" t="s">
        <v>4076</v>
      </c>
      <c r="E2971" s="435" t="s">
        <v>4077</v>
      </c>
      <c r="F2971" s="435" t="s">
        <v>4078</v>
      </c>
    </row>
    <row r="2972" spans="1:6" ht="13.5">
      <c r="A2972" s="435" t="s">
        <v>9949</v>
      </c>
      <c r="B2972" s="435" t="s">
        <v>9950</v>
      </c>
      <c r="C2972" s="435" t="s">
        <v>5386</v>
      </c>
      <c r="D2972" s="435" t="s">
        <v>4076</v>
      </c>
      <c r="E2972" s="435" t="s">
        <v>4077</v>
      </c>
      <c r="F2972" s="435" t="s">
        <v>4078</v>
      </c>
    </row>
    <row r="2973" spans="1:6" ht="13.5">
      <c r="A2973" s="435" t="s">
        <v>9951</v>
      </c>
      <c r="B2973" s="435" t="s">
        <v>9952</v>
      </c>
      <c r="C2973" s="435" t="s">
        <v>5386</v>
      </c>
      <c r="D2973" s="435" t="s">
        <v>4076</v>
      </c>
      <c r="E2973" s="435" t="s">
        <v>4077</v>
      </c>
      <c r="F2973" s="435" t="s">
        <v>4078</v>
      </c>
    </row>
    <row r="2974" spans="1:6" ht="13.5">
      <c r="A2974" s="435" t="s">
        <v>9953</v>
      </c>
      <c r="B2974" s="435" t="s">
        <v>9954</v>
      </c>
      <c r="C2974" s="435" t="s">
        <v>5386</v>
      </c>
      <c r="D2974" s="435" t="s">
        <v>4076</v>
      </c>
      <c r="E2974" s="435" t="s">
        <v>4077</v>
      </c>
      <c r="F2974" s="435" t="s">
        <v>4078</v>
      </c>
    </row>
    <row r="2975" spans="1:6" ht="13.5">
      <c r="A2975" s="435" t="s">
        <v>9955</v>
      </c>
      <c r="B2975" s="435" t="s">
        <v>9956</v>
      </c>
      <c r="C2975" s="435" t="s">
        <v>5386</v>
      </c>
      <c r="D2975" s="435" t="s">
        <v>4076</v>
      </c>
      <c r="E2975" s="435" t="s">
        <v>4077</v>
      </c>
      <c r="F2975" s="435" t="s">
        <v>4078</v>
      </c>
    </row>
    <row r="2976" spans="1:6" ht="13.5">
      <c r="A2976" s="435" t="s">
        <v>9957</v>
      </c>
      <c r="B2976" s="435" t="s">
        <v>9958</v>
      </c>
      <c r="C2976" s="435" t="s">
        <v>5386</v>
      </c>
      <c r="D2976" s="435" t="s">
        <v>4076</v>
      </c>
      <c r="E2976" s="435" t="s">
        <v>4077</v>
      </c>
      <c r="F2976" s="435" t="s">
        <v>4078</v>
      </c>
    </row>
    <row r="2977" spans="1:6" ht="13.5">
      <c r="A2977" s="435" t="s">
        <v>9959</v>
      </c>
      <c r="B2977" s="435" t="s">
        <v>9960</v>
      </c>
      <c r="C2977" s="435" t="s">
        <v>5386</v>
      </c>
      <c r="D2977" s="435" t="s">
        <v>4076</v>
      </c>
      <c r="E2977" s="435" t="s">
        <v>4077</v>
      </c>
      <c r="F2977" s="435" t="s">
        <v>4078</v>
      </c>
    </row>
    <row r="2978" spans="1:6" ht="13.5">
      <c r="A2978" s="435" t="s">
        <v>9961</v>
      </c>
      <c r="B2978" s="435" t="s">
        <v>9962</v>
      </c>
      <c r="C2978" s="435" t="s">
        <v>5386</v>
      </c>
      <c r="D2978" s="435" t="s">
        <v>4076</v>
      </c>
      <c r="E2978" s="435" t="s">
        <v>4077</v>
      </c>
      <c r="F2978" s="435" t="s">
        <v>4078</v>
      </c>
    </row>
    <row r="2979" spans="1:6" ht="13.5">
      <c r="A2979" s="435" t="s">
        <v>9963</v>
      </c>
      <c r="B2979" s="435" t="s">
        <v>9964</v>
      </c>
      <c r="C2979" s="435" t="s">
        <v>5386</v>
      </c>
      <c r="D2979" s="435" t="s">
        <v>4076</v>
      </c>
      <c r="E2979" s="435" t="s">
        <v>4077</v>
      </c>
      <c r="F2979" s="435" t="s">
        <v>4078</v>
      </c>
    </row>
    <row r="2980" spans="1:6" ht="13.5">
      <c r="A2980" s="435" t="s">
        <v>9965</v>
      </c>
      <c r="B2980" s="435" t="s">
        <v>9966</v>
      </c>
      <c r="C2980" s="435" t="s">
        <v>5386</v>
      </c>
      <c r="D2980" s="435" t="s">
        <v>4076</v>
      </c>
      <c r="E2980" s="435" t="s">
        <v>4077</v>
      </c>
      <c r="F2980" s="435" t="s">
        <v>4078</v>
      </c>
    </row>
    <row r="2981" spans="1:6" ht="13.5">
      <c r="A2981" s="435" t="s">
        <v>9967</v>
      </c>
      <c r="B2981" s="435" t="s">
        <v>9968</v>
      </c>
      <c r="C2981" s="435" t="s">
        <v>5386</v>
      </c>
      <c r="D2981" s="435" t="s">
        <v>4076</v>
      </c>
      <c r="E2981" s="435" t="s">
        <v>4077</v>
      </c>
      <c r="F2981" s="435" t="s">
        <v>4078</v>
      </c>
    </row>
    <row r="2982" spans="1:6" ht="13.5">
      <c r="A2982" s="435" t="s">
        <v>9969</v>
      </c>
      <c r="B2982" s="435" t="s">
        <v>9970</v>
      </c>
      <c r="C2982" s="435" t="s">
        <v>5386</v>
      </c>
      <c r="D2982" s="435" t="s">
        <v>4161</v>
      </c>
      <c r="E2982" s="435" t="s">
        <v>4077</v>
      </c>
      <c r="F2982" s="435" t="s">
        <v>4078</v>
      </c>
    </row>
    <row r="2983" spans="1:6" ht="13.5">
      <c r="A2983" s="435" t="s">
        <v>9971</v>
      </c>
      <c r="B2983" s="435" t="s">
        <v>9972</v>
      </c>
      <c r="C2983" s="435" t="s">
        <v>5386</v>
      </c>
      <c r="D2983" s="435" t="s">
        <v>4076</v>
      </c>
      <c r="E2983" s="435" t="s">
        <v>4077</v>
      </c>
      <c r="F2983" s="435" t="s">
        <v>4078</v>
      </c>
    </row>
    <row r="2984" spans="1:6" ht="13.5">
      <c r="A2984" s="435" t="s">
        <v>9973</v>
      </c>
      <c r="B2984" s="435" t="s">
        <v>9974</v>
      </c>
      <c r="C2984" s="435" t="s">
        <v>5386</v>
      </c>
      <c r="D2984" s="435" t="s">
        <v>4076</v>
      </c>
      <c r="E2984" s="435" t="s">
        <v>4077</v>
      </c>
      <c r="F2984" s="435" t="s">
        <v>4078</v>
      </c>
    </row>
  </sheetData>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0"/>
  </sheetPr>
  <dimension ref="A1:H27"/>
  <sheetViews>
    <sheetView workbookViewId="0" topLeftCell="A1">
      <selection activeCell="J5" sqref="J5"/>
    </sheetView>
  </sheetViews>
  <sheetFormatPr defaultColWidth="9.00390625" defaultRowHeight="13.5"/>
  <cols>
    <col min="1" max="1" width="28.375" style="640" bestFit="1" customWidth="1"/>
    <col min="2" max="2" width="8.75390625" style="640" customWidth="1"/>
    <col min="3" max="3" width="15.125" style="635" bestFit="1" customWidth="1"/>
    <col min="4" max="4" width="8.75390625" style="639" customWidth="1"/>
    <col min="5" max="5" width="37.125" style="639" bestFit="1" customWidth="1"/>
    <col min="6" max="6" width="8.75390625" style="639" customWidth="1"/>
    <col min="7" max="7" width="12.375" style="639" bestFit="1" customWidth="1"/>
    <col min="8" max="8" width="13.00390625" style="639" bestFit="1" customWidth="1"/>
    <col min="9" max="254" width="8.75390625" style="639" customWidth="1"/>
    <col min="255" max="255" width="28.375" style="639" bestFit="1" customWidth="1"/>
    <col min="256" max="256" width="8.75390625" style="639" customWidth="1"/>
    <col min="257" max="257" width="15.125" style="639" bestFit="1" customWidth="1"/>
    <col min="258" max="510" width="8.75390625" style="639" customWidth="1"/>
    <col min="511" max="511" width="28.375" style="639" bestFit="1" customWidth="1"/>
    <col min="512" max="512" width="8.75390625" style="639" customWidth="1"/>
    <col min="513" max="513" width="15.125" style="639" bestFit="1" customWidth="1"/>
    <col min="514" max="766" width="8.75390625" style="639" customWidth="1"/>
    <col min="767" max="767" width="28.375" style="639" bestFit="1" customWidth="1"/>
    <col min="768" max="768" width="8.75390625" style="639" customWidth="1"/>
    <col min="769" max="769" width="15.125" style="639" bestFit="1" customWidth="1"/>
    <col min="770" max="1022" width="8.75390625" style="639" customWidth="1"/>
    <col min="1023" max="1023" width="28.375" style="639" bestFit="1" customWidth="1"/>
    <col min="1024" max="1024" width="8.75390625" style="639" customWidth="1"/>
    <col min="1025" max="1025" width="15.125" style="639" bestFit="1" customWidth="1"/>
    <col min="1026" max="1278" width="8.75390625" style="639" customWidth="1"/>
    <col min="1279" max="1279" width="28.375" style="639" bestFit="1" customWidth="1"/>
    <col min="1280" max="1280" width="8.75390625" style="639" customWidth="1"/>
    <col min="1281" max="1281" width="15.125" style="639" bestFit="1" customWidth="1"/>
    <col min="1282" max="1534" width="8.75390625" style="639" customWidth="1"/>
    <col min="1535" max="1535" width="28.375" style="639" bestFit="1" customWidth="1"/>
    <col min="1536" max="1536" width="8.75390625" style="639" customWidth="1"/>
    <col min="1537" max="1537" width="15.125" style="639" bestFit="1" customWidth="1"/>
    <col min="1538" max="1790" width="8.75390625" style="639" customWidth="1"/>
    <col min="1791" max="1791" width="28.375" style="639" bestFit="1" customWidth="1"/>
    <col min="1792" max="1792" width="8.75390625" style="639" customWidth="1"/>
    <col min="1793" max="1793" width="15.125" style="639" bestFit="1" customWidth="1"/>
    <col min="1794" max="2046" width="8.75390625" style="639" customWidth="1"/>
    <col min="2047" max="2047" width="28.375" style="639" bestFit="1" customWidth="1"/>
    <col min="2048" max="2048" width="8.75390625" style="639" customWidth="1"/>
    <col min="2049" max="2049" width="15.125" style="639" bestFit="1" customWidth="1"/>
    <col min="2050" max="2302" width="8.75390625" style="639" customWidth="1"/>
    <col min="2303" max="2303" width="28.375" style="639" bestFit="1" customWidth="1"/>
    <col min="2304" max="2304" width="8.75390625" style="639" customWidth="1"/>
    <col min="2305" max="2305" width="15.125" style="639" bestFit="1" customWidth="1"/>
    <col min="2306" max="2558" width="8.75390625" style="639" customWidth="1"/>
    <col min="2559" max="2559" width="28.375" style="639" bestFit="1" customWidth="1"/>
    <col min="2560" max="2560" width="8.75390625" style="639" customWidth="1"/>
    <col min="2561" max="2561" width="15.125" style="639" bestFit="1" customWidth="1"/>
    <col min="2562" max="2814" width="8.75390625" style="639" customWidth="1"/>
    <col min="2815" max="2815" width="28.375" style="639" bestFit="1" customWidth="1"/>
    <col min="2816" max="2816" width="8.75390625" style="639" customWidth="1"/>
    <col min="2817" max="2817" width="15.125" style="639" bestFit="1" customWidth="1"/>
    <col min="2818" max="3070" width="8.75390625" style="639" customWidth="1"/>
    <col min="3071" max="3071" width="28.375" style="639" bestFit="1" customWidth="1"/>
    <col min="3072" max="3072" width="8.75390625" style="639" customWidth="1"/>
    <col min="3073" max="3073" width="15.125" style="639" bestFit="1" customWidth="1"/>
    <col min="3074" max="3326" width="8.75390625" style="639" customWidth="1"/>
    <col min="3327" max="3327" width="28.375" style="639" bestFit="1" customWidth="1"/>
    <col min="3328" max="3328" width="8.75390625" style="639" customWidth="1"/>
    <col min="3329" max="3329" width="15.125" style="639" bestFit="1" customWidth="1"/>
    <col min="3330" max="3582" width="8.75390625" style="639" customWidth="1"/>
    <col min="3583" max="3583" width="28.375" style="639" bestFit="1" customWidth="1"/>
    <col min="3584" max="3584" width="8.75390625" style="639" customWidth="1"/>
    <col min="3585" max="3585" width="15.125" style="639" bestFit="1" customWidth="1"/>
    <col min="3586" max="3838" width="8.75390625" style="639" customWidth="1"/>
    <col min="3839" max="3839" width="28.375" style="639" bestFit="1" customWidth="1"/>
    <col min="3840" max="3840" width="8.75390625" style="639" customWidth="1"/>
    <col min="3841" max="3841" width="15.125" style="639" bestFit="1" customWidth="1"/>
    <col min="3842" max="4094" width="8.75390625" style="639" customWidth="1"/>
    <col min="4095" max="4095" width="28.375" style="639" bestFit="1" customWidth="1"/>
    <col min="4096" max="4096" width="8.75390625" style="639" customWidth="1"/>
    <col min="4097" max="4097" width="15.125" style="639" bestFit="1" customWidth="1"/>
    <col min="4098" max="4350" width="8.75390625" style="639" customWidth="1"/>
    <col min="4351" max="4351" width="28.375" style="639" bestFit="1" customWidth="1"/>
    <col min="4352" max="4352" width="8.75390625" style="639" customWidth="1"/>
    <col min="4353" max="4353" width="15.125" style="639" bestFit="1" customWidth="1"/>
    <col min="4354" max="4606" width="8.75390625" style="639" customWidth="1"/>
    <col min="4607" max="4607" width="28.375" style="639" bestFit="1" customWidth="1"/>
    <col min="4608" max="4608" width="8.75390625" style="639" customWidth="1"/>
    <col min="4609" max="4609" width="15.125" style="639" bestFit="1" customWidth="1"/>
    <col min="4610" max="4862" width="8.75390625" style="639" customWidth="1"/>
    <col min="4863" max="4863" width="28.375" style="639" bestFit="1" customWidth="1"/>
    <col min="4864" max="4864" width="8.75390625" style="639" customWidth="1"/>
    <col min="4865" max="4865" width="15.125" style="639" bestFit="1" customWidth="1"/>
    <col min="4866" max="5118" width="8.75390625" style="639" customWidth="1"/>
    <col min="5119" max="5119" width="28.375" style="639" bestFit="1" customWidth="1"/>
    <col min="5120" max="5120" width="8.75390625" style="639" customWidth="1"/>
    <col min="5121" max="5121" width="15.125" style="639" bestFit="1" customWidth="1"/>
    <col min="5122" max="5374" width="8.75390625" style="639" customWidth="1"/>
    <col min="5375" max="5375" width="28.375" style="639" bestFit="1" customWidth="1"/>
    <col min="5376" max="5376" width="8.75390625" style="639" customWidth="1"/>
    <col min="5377" max="5377" width="15.125" style="639" bestFit="1" customWidth="1"/>
    <col min="5378" max="5630" width="8.75390625" style="639" customWidth="1"/>
    <col min="5631" max="5631" width="28.375" style="639" bestFit="1" customWidth="1"/>
    <col min="5632" max="5632" width="8.75390625" style="639" customWidth="1"/>
    <col min="5633" max="5633" width="15.125" style="639" bestFit="1" customWidth="1"/>
    <col min="5634" max="5886" width="8.75390625" style="639" customWidth="1"/>
    <col min="5887" max="5887" width="28.375" style="639" bestFit="1" customWidth="1"/>
    <col min="5888" max="5888" width="8.75390625" style="639" customWidth="1"/>
    <col min="5889" max="5889" width="15.125" style="639" bestFit="1" customWidth="1"/>
    <col min="5890" max="6142" width="8.75390625" style="639" customWidth="1"/>
    <col min="6143" max="6143" width="28.375" style="639" bestFit="1" customWidth="1"/>
    <col min="6144" max="6144" width="8.75390625" style="639" customWidth="1"/>
    <col min="6145" max="6145" width="15.125" style="639" bestFit="1" customWidth="1"/>
    <col min="6146" max="6398" width="8.75390625" style="639" customWidth="1"/>
    <col min="6399" max="6399" width="28.375" style="639" bestFit="1" customWidth="1"/>
    <col min="6400" max="6400" width="8.75390625" style="639" customWidth="1"/>
    <col min="6401" max="6401" width="15.125" style="639" bestFit="1" customWidth="1"/>
    <col min="6402" max="6654" width="8.75390625" style="639" customWidth="1"/>
    <col min="6655" max="6655" width="28.375" style="639" bestFit="1" customWidth="1"/>
    <col min="6656" max="6656" width="8.75390625" style="639" customWidth="1"/>
    <col min="6657" max="6657" width="15.125" style="639" bestFit="1" customWidth="1"/>
    <col min="6658" max="6910" width="8.75390625" style="639" customWidth="1"/>
    <col min="6911" max="6911" width="28.375" style="639" bestFit="1" customWidth="1"/>
    <col min="6912" max="6912" width="8.75390625" style="639" customWidth="1"/>
    <col min="6913" max="6913" width="15.125" style="639" bestFit="1" customWidth="1"/>
    <col min="6914" max="7166" width="8.75390625" style="639" customWidth="1"/>
    <col min="7167" max="7167" width="28.375" style="639" bestFit="1" customWidth="1"/>
    <col min="7168" max="7168" width="8.75390625" style="639" customWidth="1"/>
    <col min="7169" max="7169" width="15.125" style="639" bestFit="1" customWidth="1"/>
    <col min="7170" max="7422" width="8.75390625" style="639" customWidth="1"/>
    <col min="7423" max="7423" width="28.375" style="639" bestFit="1" customWidth="1"/>
    <col min="7424" max="7424" width="8.75390625" style="639" customWidth="1"/>
    <col min="7425" max="7425" width="15.125" style="639" bestFit="1" customWidth="1"/>
    <col min="7426" max="7678" width="8.75390625" style="639" customWidth="1"/>
    <col min="7679" max="7679" width="28.375" style="639" bestFit="1" customWidth="1"/>
    <col min="7680" max="7680" width="8.75390625" style="639" customWidth="1"/>
    <col min="7681" max="7681" width="15.125" style="639" bestFit="1" customWidth="1"/>
    <col min="7682" max="7934" width="8.75390625" style="639" customWidth="1"/>
    <col min="7935" max="7935" width="28.375" style="639" bestFit="1" customWidth="1"/>
    <col min="7936" max="7936" width="8.75390625" style="639" customWidth="1"/>
    <col min="7937" max="7937" width="15.125" style="639" bestFit="1" customWidth="1"/>
    <col min="7938" max="8190" width="8.75390625" style="639" customWidth="1"/>
    <col min="8191" max="8191" width="28.375" style="639" bestFit="1" customWidth="1"/>
    <col min="8192" max="8192" width="8.75390625" style="639" customWidth="1"/>
    <col min="8193" max="8193" width="15.125" style="639" bestFit="1" customWidth="1"/>
    <col min="8194" max="8446" width="8.75390625" style="639" customWidth="1"/>
    <col min="8447" max="8447" width="28.375" style="639" bestFit="1" customWidth="1"/>
    <col min="8448" max="8448" width="8.75390625" style="639" customWidth="1"/>
    <col min="8449" max="8449" width="15.125" style="639" bestFit="1" customWidth="1"/>
    <col min="8450" max="8702" width="8.75390625" style="639" customWidth="1"/>
    <col min="8703" max="8703" width="28.375" style="639" bestFit="1" customWidth="1"/>
    <col min="8704" max="8704" width="8.75390625" style="639" customWidth="1"/>
    <col min="8705" max="8705" width="15.125" style="639" bestFit="1" customWidth="1"/>
    <col min="8706" max="8958" width="8.75390625" style="639" customWidth="1"/>
    <col min="8959" max="8959" width="28.375" style="639" bestFit="1" customWidth="1"/>
    <col min="8960" max="8960" width="8.75390625" style="639" customWidth="1"/>
    <col min="8961" max="8961" width="15.125" style="639" bestFit="1" customWidth="1"/>
    <col min="8962" max="9214" width="8.75390625" style="639" customWidth="1"/>
    <col min="9215" max="9215" width="28.375" style="639" bestFit="1" customWidth="1"/>
    <col min="9216" max="9216" width="8.75390625" style="639" customWidth="1"/>
    <col min="9217" max="9217" width="15.125" style="639" bestFit="1" customWidth="1"/>
    <col min="9218" max="9470" width="8.75390625" style="639" customWidth="1"/>
    <col min="9471" max="9471" width="28.375" style="639" bestFit="1" customWidth="1"/>
    <col min="9472" max="9472" width="8.75390625" style="639" customWidth="1"/>
    <col min="9473" max="9473" width="15.125" style="639" bestFit="1" customWidth="1"/>
    <col min="9474" max="9726" width="8.75390625" style="639" customWidth="1"/>
    <col min="9727" max="9727" width="28.375" style="639" bestFit="1" customWidth="1"/>
    <col min="9728" max="9728" width="8.75390625" style="639" customWidth="1"/>
    <col min="9729" max="9729" width="15.125" style="639" bestFit="1" customWidth="1"/>
    <col min="9730" max="9982" width="8.75390625" style="639" customWidth="1"/>
    <col min="9983" max="9983" width="28.375" style="639" bestFit="1" customWidth="1"/>
    <col min="9984" max="9984" width="8.75390625" style="639" customWidth="1"/>
    <col min="9985" max="9985" width="15.125" style="639" bestFit="1" customWidth="1"/>
    <col min="9986" max="10238" width="8.75390625" style="639" customWidth="1"/>
    <col min="10239" max="10239" width="28.375" style="639" bestFit="1" customWidth="1"/>
    <col min="10240" max="10240" width="8.75390625" style="639" customWidth="1"/>
    <col min="10241" max="10241" width="15.125" style="639" bestFit="1" customWidth="1"/>
    <col min="10242" max="10494" width="8.75390625" style="639" customWidth="1"/>
    <col min="10495" max="10495" width="28.375" style="639" bestFit="1" customWidth="1"/>
    <col min="10496" max="10496" width="8.75390625" style="639" customWidth="1"/>
    <col min="10497" max="10497" width="15.125" style="639" bestFit="1" customWidth="1"/>
    <col min="10498" max="10750" width="8.75390625" style="639" customWidth="1"/>
    <col min="10751" max="10751" width="28.375" style="639" bestFit="1" customWidth="1"/>
    <col min="10752" max="10752" width="8.75390625" style="639" customWidth="1"/>
    <col min="10753" max="10753" width="15.125" style="639" bestFit="1" customWidth="1"/>
    <col min="10754" max="11006" width="8.75390625" style="639" customWidth="1"/>
    <col min="11007" max="11007" width="28.375" style="639" bestFit="1" customWidth="1"/>
    <col min="11008" max="11008" width="8.75390625" style="639" customWidth="1"/>
    <col min="11009" max="11009" width="15.125" style="639" bestFit="1" customWidth="1"/>
    <col min="11010" max="11262" width="8.75390625" style="639" customWidth="1"/>
    <col min="11263" max="11263" width="28.375" style="639" bestFit="1" customWidth="1"/>
    <col min="11264" max="11264" width="8.75390625" style="639" customWidth="1"/>
    <col min="11265" max="11265" width="15.125" style="639" bestFit="1" customWidth="1"/>
    <col min="11266" max="11518" width="8.75390625" style="639" customWidth="1"/>
    <col min="11519" max="11519" width="28.375" style="639" bestFit="1" customWidth="1"/>
    <col min="11520" max="11520" width="8.75390625" style="639" customWidth="1"/>
    <col min="11521" max="11521" width="15.125" style="639" bestFit="1" customWidth="1"/>
    <col min="11522" max="11774" width="8.75390625" style="639" customWidth="1"/>
    <col min="11775" max="11775" width="28.375" style="639" bestFit="1" customWidth="1"/>
    <col min="11776" max="11776" width="8.75390625" style="639" customWidth="1"/>
    <col min="11777" max="11777" width="15.125" style="639" bestFit="1" customWidth="1"/>
    <col min="11778" max="12030" width="8.75390625" style="639" customWidth="1"/>
    <col min="12031" max="12031" width="28.375" style="639" bestFit="1" customWidth="1"/>
    <col min="12032" max="12032" width="8.75390625" style="639" customWidth="1"/>
    <col min="12033" max="12033" width="15.125" style="639" bestFit="1" customWidth="1"/>
    <col min="12034" max="12286" width="8.75390625" style="639" customWidth="1"/>
    <col min="12287" max="12287" width="28.375" style="639" bestFit="1" customWidth="1"/>
    <col min="12288" max="12288" width="8.75390625" style="639" customWidth="1"/>
    <col min="12289" max="12289" width="15.125" style="639" bestFit="1" customWidth="1"/>
    <col min="12290" max="12542" width="8.75390625" style="639" customWidth="1"/>
    <col min="12543" max="12543" width="28.375" style="639" bestFit="1" customWidth="1"/>
    <col min="12544" max="12544" width="8.75390625" style="639" customWidth="1"/>
    <col min="12545" max="12545" width="15.125" style="639" bestFit="1" customWidth="1"/>
    <col min="12546" max="12798" width="8.75390625" style="639" customWidth="1"/>
    <col min="12799" max="12799" width="28.375" style="639" bestFit="1" customWidth="1"/>
    <col min="12800" max="12800" width="8.75390625" style="639" customWidth="1"/>
    <col min="12801" max="12801" width="15.125" style="639" bestFit="1" customWidth="1"/>
    <col min="12802" max="13054" width="8.75390625" style="639" customWidth="1"/>
    <col min="13055" max="13055" width="28.375" style="639" bestFit="1" customWidth="1"/>
    <col min="13056" max="13056" width="8.75390625" style="639" customWidth="1"/>
    <col min="13057" max="13057" width="15.125" style="639" bestFit="1" customWidth="1"/>
    <col min="13058" max="13310" width="8.75390625" style="639" customWidth="1"/>
    <col min="13311" max="13311" width="28.375" style="639" bestFit="1" customWidth="1"/>
    <col min="13312" max="13312" width="8.75390625" style="639" customWidth="1"/>
    <col min="13313" max="13313" width="15.125" style="639" bestFit="1" customWidth="1"/>
    <col min="13314" max="13566" width="8.75390625" style="639" customWidth="1"/>
    <col min="13567" max="13567" width="28.375" style="639" bestFit="1" customWidth="1"/>
    <col min="13568" max="13568" width="8.75390625" style="639" customWidth="1"/>
    <col min="13569" max="13569" width="15.125" style="639" bestFit="1" customWidth="1"/>
    <col min="13570" max="13822" width="8.75390625" style="639" customWidth="1"/>
    <col min="13823" max="13823" width="28.375" style="639" bestFit="1" customWidth="1"/>
    <col min="13824" max="13824" width="8.75390625" style="639" customWidth="1"/>
    <col min="13825" max="13825" width="15.125" style="639" bestFit="1" customWidth="1"/>
    <col min="13826" max="14078" width="8.75390625" style="639" customWidth="1"/>
    <col min="14079" max="14079" width="28.375" style="639" bestFit="1" customWidth="1"/>
    <col min="14080" max="14080" width="8.75390625" style="639" customWidth="1"/>
    <col min="14081" max="14081" width="15.125" style="639" bestFit="1" customWidth="1"/>
    <col min="14082" max="14334" width="8.75390625" style="639" customWidth="1"/>
    <col min="14335" max="14335" width="28.375" style="639" bestFit="1" customWidth="1"/>
    <col min="14336" max="14336" width="8.75390625" style="639" customWidth="1"/>
    <col min="14337" max="14337" width="15.125" style="639" bestFit="1" customWidth="1"/>
    <col min="14338" max="14590" width="8.75390625" style="639" customWidth="1"/>
    <col min="14591" max="14591" width="28.375" style="639" bestFit="1" customWidth="1"/>
    <col min="14592" max="14592" width="8.75390625" style="639" customWidth="1"/>
    <col min="14593" max="14593" width="15.125" style="639" bestFit="1" customWidth="1"/>
    <col min="14594" max="14846" width="8.75390625" style="639" customWidth="1"/>
    <col min="14847" max="14847" width="28.375" style="639" bestFit="1" customWidth="1"/>
    <col min="14848" max="14848" width="8.75390625" style="639" customWidth="1"/>
    <col min="14849" max="14849" width="15.125" style="639" bestFit="1" customWidth="1"/>
    <col min="14850" max="15102" width="8.75390625" style="639" customWidth="1"/>
    <col min="15103" max="15103" width="28.375" style="639" bestFit="1" customWidth="1"/>
    <col min="15104" max="15104" width="8.75390625" style="639" customWidth="1"/>
    <col min="15105" max="15105" width="15.125" style="639" bestFit="1" customWidth="1"/>
    <col min="15106" max="15358" width="8.75390625" style="639" customWidth="1"/>
    <col min="15359" max="15359" width="28.375" style="639" bestFit="1" customWidth="1"/>
    <col min="15360" max="15360" width="8.75390625" style="639" customWidth="1"/>
    <col min="15361" max="15361" width="15.125" style="639" bestFit="1" customWidth="1"/>
    <col min="15362" max="15614" width="8.75390625" style="639" customWidth="1"/>
    <col min="15615" max="15615" width="28.375" style="639" bestFit="1" customWidth="1"/>
    <col min="15616" max="15616" width="8.75390625" style="639" customWidth="1"/>
    <col min="15617" max="15617" width="15.125" style="639" bestFit="1" customWidth="1"/>
    <col min="15618" max="15870" width="8.75390625" style="639" customWidth="1"/>
    <col min="15871" max="15871" width="28.375" style="639" bestFit="1" customWidth="1"/>
    <col min="15872" max="15872" width="8.75390625" style="639" customWidth="1"/>
    <col min="15873" max="15873" width="15.125" style="639" bestFit="1" customWidth="1"/>
    <col min="15874" max="16126" width="8.75390625" style="639" customWidth="1"/>
    <col min="16127" max="16127" width="28.375" style="639" bestFit="1" customWidth="1"/>
    <col min="16128" max="16128" width="8.75390625" style="639" customWidth="1"/>
    <col min="16129" max="16129" width="15.125" style="639" bestFit="1" customWidth="1"/>
    <col min="16130" max="16382" width="8.75390625" style="639" customWidth="1"/>
    <col min="16383" max="16384" width="9.00390625" style="639" customWidth="1"/>
  </cols>
  <sheetData>
    <row r="1" spans="1:8" ht="13.5">
      <c r="A1" s="638" t="s">
        <v>573</v>
      </c>
      <c r="B1" s="638"/>
      <c r="C1" s="638" t="s">
        <v>4072</v>
      </c>
      <c r="E1" s="638" t="s">
        <v>9975</v>
      </c>
      <c r="G1" s="638" t="s">
        <v>9976</v>
      </c>
      <c r="H1" s="638" t="s">
        <v>9977</v>
      </c>
    </row>
    <row r="2" spans="1:8" ht="13.5">
      <c r="A2" s="638" t="s">
        <v>575</v>
      </c>
      <c r="B2" s="638"/>
      <c r="C2" s="638" t="s">
        <v>579</v>
      </c>
      <c r="E2" s="639" t="s">
        <v>586</v>
      </c>
      <c r="G2" s="639" t="s">
        <v>249</v>
      </c>
      <c r="H2" s="641" t="s">
        <v>4515</v>
      </c>
    </row>
    <row r="3" spans="1:8" ht="13.5">
      <c r="A3" s="638" t="s">
        <v>577</v>
      </c>
      <c r="B3" s="642"/>
      <c r="C3" s="638" t="s">
        <v>578</v>
      </c>
      <c r="E3" s="639" t="s">
        <v>587</v>
      </c>
      <c r="G3" s="639" t="s">
        <v>759</v>
      </c>
      <c r="H3" s="641" t="s">
        <v>5061</v>
      </c>
    </row>
    <row r="4" spans="1:8" ht="13.5">
      <c r="A4" s="643" t="s">
        <v>9978</v>
      </c>
      <c r="B4" s="638"/>
      <c r="C4" s="638" t="s">
        <v>576</v>
      </c>
      <c r="E4" s="639" t="s">
        <v>9979</v>
      </c>
      <c r="G4" s="639" t="s">
        <v>669</v>
      </c>
      <c r="H4" s="641" t="s">
        <v>811</v>
      </c>
    </row>
    <row r="5" spans="1:8" ht="13.5">
      <c r="A5" s="638"/>
      <c r="B5" s="638"/>
      <c r="C5" s="638" t="s">
        <v>4084</v>
      </c>
      <c r="G5" s="639" t="s">
        <v>703</v>
      </c>
      <c r="H5" s="641" t="s">
        <v>884</v>
      </c>
    </row>
    <row r="6" spans="1:8" ht="13.5">
      <c r="A6" s="638"/>
      <c r="B6" s="638"/>
      <c r="C6" s="638" t="s">
        <v>4087</v>
      </c>
      <c r="G6" s="639" t="s">
        <v>645</v>
      </c>
      <c r="H6" s="639" t="s">
        <v>883</v>
      </c>
    </row>
    <row r="7" spans="1:8" ht="13.5">
      <c r="A7" s="638"/>
      <c r="B7" s="638"/>
      <c r="C7" s="638" t="s">
        <v>4089</v>
      </c>
      <c r="G7" s="639" t="s">
        <v>769</v>
      </c>
      <c r="H7" s="639" t="s">
        <v>5336</v>
      </c>
    </row>
    <row r="8" spans="1:8" ht="13.5">
      <c r="A8" s="638"/>
      <c r="B8" s="638"/>
      <c r="C8" s="638" t="s">
        <v>4092</v>
      </c>
      <c r="G8" s="639" t="s">
        <v>7020</v>
      </c>
      <c r="H8" s="639" t="s">
        <v>4936</v>
      </c>
    </row>
    <row r="9" spans="1:8" ht="13.5">
      <c r="A9" s="638"/>
      <c r="B9" s="638"/>
      <c r="C9" s="638" t="s">
        <v>4095</v>
      </c>
      <c r="G9" s="639" t="s">
        <v>6006</v>
      </c>
      <c r="H9" s="639" t="s">
        <v>810</v>
      </c>
    </row>
    <row r="10" spans="1:8" ht="13.5">
      <c r="A10" s="638"/>
      <c r="B10" s="638"/>
      <c r="C10" s="638" t="s">
        <v>4098</v>
      </c>
      <c r="G10" s="639" t="s">
        <v>4451</v>
      </c>
      <c r="H10" s="639" t="s">
        <v>886</v>
      </c>
    </row>
    <row r="11" spans="1:8" ht="13.5">
      <c r="A11" s="638"/>
      <c r="B11" s="638"/>
      <c r="C11" s="638" t="s">
        <v>4101</v>
      </c>
      <c r="G11" s="639" t="s">
        <v>672</v>
      </c>
      <c r="H11" s="639" t="s">
        <v>4174</v>
      </c>
    </row>
    <row r="12" spans="1:8" ht="13.5">
      <c r="A12" s="638"/>
      <c r="B12" s="638"/>
      <c r="C12" s="638" t="s">
        <v>4104</v>
      </c>
      <c r="G12" s="639" t="s">
        <v>4826</v>
      </c>
      <c r="H12" s="639" t="s">
        <v>5279</v>
      </c>
    </row>
    <row r="13" spans="1:8" ht="13.5">
      <c r="A13" s="638"/>
      <c r="B13" s="638"/>
      <c r="C13" s="638" t="s">
        <v>4107</v>
      </c>
      <c r="G13" s="639" t="s">
        <v>760</v>
      </c>
      <c r="H13" s="639" t="s">
        <v>4140</v>
      </c>
    </row>
    <row r="14" spans="1:8" ht="13.5">
      <c r="A14" s="638"/>
      <c r="B14" s="638"/>
      <c r="C14" s="638" t="s">
        <v>4110</v>
      </c>
      <c r="G14" s="639" t="s">
        <v>686</v>
      </c>
      <c r="H14" s="639" t="s">
        <v>4827</v>
      </c>
    </row>
    <row r="15" spans="1:8" ht="13.5">
      <c r="A15" s="638"/>
      <c r="B15" s="638"/>
      <c r="C15" s="638" t="s">
        <v>4113</v>
      </c>
      <c r="G15" s="639" t="s">
        <v>9980</v>
      </c>
      <c r="H15" s="639" t="s">
        <v>4580</v>
      </c>
    </row>
    <row r="16" spans="1:8" ht="13.5">
      <c r="A16" s="638"/>
      <c r="B16" s="638"/>
      <c r="C16" s="638" t="s">
        <v>4116</v>
      </c>
      <c r="G16" s="639" t="s">
        <v>8060</v>
      </c>
      <c r="H16" s="639" t="s">
        <v>881</v>
      </c>
    </row>
    <row r="17" spans="1:8" ht="13.5">
      <c r="A17" s="638"/>
      <c r="B17" s="638"/>
      <c r="C17" s="638" t="s">
        <v>4119</v>
      </c>
      <c r="G17" s="639" t="s">
        <v>9981</v>
      </c>
      <c r="H17" s="639" t="s">
        <v>809</v>
      </c>
    </row>
    <row r="18" spans="1:8" ht="13.5">
      <c r="A18" s="638"/>
      <c r="B18" s="638"/>
      <c r="G18" s="639" t="s">
        <v>4942</v>
      </c>
      <c r="H18" s="639" t="s">
        <v>4439</v>
      </c>
    </row>
    <row r="19" spans="7:8" ht="13.5">
      <c r="G19" s="639" t="s">
        <v>648</v>
      </c>
      <c r="H19" s="639" t="s">
        <v>820</v>
      </c>
    </row>
    <row r="20" spans="7:8" ht="13.5">
      <c r="G20" s="639" t="s">
        <v>674</v>
      </c>
      <c r="H20" s="639" t="s">
        <v>4892</v>
      </c>
    </row>
    <row r="21" spans="7:8" ht="13.5">
      <c r="G21" s="639" t="s">
        <v>770</v>
      </c>
      <c r="H21" s="639" t="s">
        <v>5060</v>
      </c>
    </row>
    <row r="22" spans="7:8" ht="13.5">
      <c r="G22" s="639" t="s">
        <v>687</v>
      </c>
      <c r="H22" s="639" t="s">
        <v>882</v>
      </c>
    </row>
    <row r="23" spans="7:8" ht="13.5">
      <c r="G23" s="639" t="s">
        <v>6456</v>
      </c>
      <c r="H23" s="639" t="s">
        <v>4591</v>
      </c>
    </row>
    <row r="24" spans="7:8" ht="13.5">
      <c r="G24" s="639" t="s">
        <v>4203</v>
      </c>
      <c r="H24" s="639" t="s">
        <v>887</v>
      </c>
    </row>
    <row r="25" ht="13.5">
      <c r="G25" s="639" t="s">
        <v>788</v>
      </c>
    </row>
    <row r="26" ht="13.5">
      <c r="G26" s="639" t="s">
        <v>701</v>
      </c>
    </row>
    <row r="27" ht="13.5">
      <c r="G27" s="639" t="s">
        <v>700</v>
      </c>
    </row>
  </sheetData>
  <conditionalFormatting sqref="A1:C65536">
    <cfRule type="cellIs" priority="12" dxfId="2" operator="equal" stopIfTrue="1">
      <formula>"警告(累積2枚目次節出場停止）"</formula>
    </cfRule>
  </conditionalFormatting>
  <conditionalFormatting sqref="A1:C65536">
    <cfRule type="cellIs" priority="11" dxfId="1" operator="equal" stopIfTrue="1">
      <formula>"警告"</formula>
    </cfRule>
  </conditionalFormatting>
  <conditionalFormatting sqref="A1:C65536">
    <cfRule type="cellIs" priority="10" dxfId="0" operator="equal" stopIfTrue="1">
      <formula>"退場"</formula>
    </cfRule>
  </conditionalFormatting>
  <conditionalFormatting sqref="E1">
    <cfRule type="cellIs" priority="9" dxfId="2" operator="equal" stopIfTrue="1">
      <formula>"警告(累積2枚目次節出場停止）"</formula>
    </cfRule>
  </conditionalFormatting>
  <conditionalFormatting sqref="E1">
    <cfRule type="cellIs" priority="8" dxfId="1" operator="equal" stopIfTrue="1">
      <formula>"警告"</formula>
    </cfRule>
  </conditionalFormatting>
  <conditionalFormatting sqref="E1">
    <cfRule type="cellIs" priority="7" dxfId="0" operator="equal" stopIfTrue="1">
      <formula>"退場"</formula>
    </cfRule>
  </conditionalFormatting>
  <conditionalFormatting sqref="G1">
    <cfRule type="cellIs" priority="6" dxfId="2" operator="equal" stopIfTrue="1">
      <formula>"警告(累積2枚目次節出場停止）"</formula>
    </cfRule>
  </conditionalFormatting>
  <conditionalFormatting sqref="G1">
    <cfRule type="cellIs" priority="5" dxfId="1" operator="equal" stopIfTrue="1">
      <formula>"警告"</formula>
    </cfRule>
  </conditionalFormatting>
  <conditionalFormatting sqref="G1">
    <cfRule type="cellIs" priority="4" dxfId="0" operator="equal" stopIfTrue="1">
      <formula>"退場"</formula>
    </cfRule>
  </conditionalFormatting>
  <conditionalFormatting sqref="H1">
    <cfRule type="cellIs" priority="3" dxfId="2" operator="equal" stopIfTrue="1">
      <formula>"警告(累積2枚目次節出場停止）"</formula>
    </cfRule>
  </conditionalFormatting>
  <conditionalFormatting sqref="H1">
    <cfRule type="cellIs" priority="2" dxfId="1" operator="equal" stopIfTrue="1">
      <formula>"警告"</formula>
    </cfRule>
  </conditionalFormatting>
  <conditionalFormatting sqref="H1">
    <cfRule type="cellIs" priority="1" dxfId="0" operator="equal" stopIfTrue="1">
      <formula>"退場"</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B1:AS49"/>
  <sheetViews>
    <sheetView showGridLines="0" zoomScale="60" zoomScaleNormal="60" workbookViewId="0" topLeftCell="A1"/>
  </sheetViews>
  <sheetFormatPr defaultColWidth="9.375" defaultRowHeight="13.5"/>
  <cols>
    <col min="1" max="31" width="5.75390625" style="130" customWidth="1"/>
    <col min="32" max="38" width="9.375" style="130" customWidth="1"/>
    <col min="39" max="40" width="9.375" style="131" hidden="1" customWidth="1"/>
    <col min="41" max="44" width="9.375" style="132" hidden="1" customWidth="1"/>
    <col min="45" max="45" width="9.375" style="131" hidden="1" customWidth="1"/>
    <col min="46" max="46" width="9.375" style="130" hidden="1" customWidth="1"/>
    <col min="47" max="47" width="9.375" style="130" customWidth="1"/>
    <col min="48" max="16384" width="9.375" style="130" customWidth="1"/>
  </cols>
  <sheetData>
    <row r="1" spans="2:45" s="133" customFormat="1" ht="38.45" customHeight="1">
      <c r="B1" s="683" t="s">
        <v>232</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134"/>
      <c r="AE1" s="134"/>
      <c r="AM1" s="131" t="s">
        <v>233</v>
      </c>
      <c r="AN1" s="131" t="s">
        <v>234</v>
      </c>
      <c r="AO1" s="132" t="s">
        <v>235</v>
      </c>
      <c r="AP1" s="132" t="s">
        <v>236</v>
      </c>
      <c r="AQ1" s="132" t="s">
        <v>237</v>
      </c>
      <c r="AR1" s="132" t="s">
        <v>238</v>
      </c>
      <c r="AS1" s="131" t="s">
        <v>64</v>
      </c>
    </row>
    <row r="2" spans="2:45" s="133" customFormat="1" ht="30.75" customHeight="1">
      <c r="B2" s="684" t="s">
        <v>9</v>
      </c>
      <c r="C2" s="685"/>
      <c r="D2" s="685"/>
      <c r="E2" s="685"/>
      <c r="F2" s="685"/>
      <c r="G2" s="686"/>
      <c r="H2" s="686"/>
      <c r="I2" s="686"/>
      <c r="J2" s="686"/>
      <c r="K2" s="686"/>
      <c r="L2" s="686"/>
      <c r="M2" s="686"/>
      <c r="N2" s="686"/>
      <c r="O2" s="686"/>
      <c r="P2" s="687"/>
      <c r="Q2" s="688" t="s">
        <v>239</v>
      </c>
      <c r="R2" s="685"/>
      <c r="S2" s="685"/>
      <c r="T2" s="135" t="s">
        <v>240</v>
      </c>
      <c r="U2" s="135">
        <v>4</v>
      </c>
      <c r="V2" s="136" t="s">
        <v>235</v>
      </c>
      <c r="W2" s="135">
        <v>12</v>
      </c>
      <c r="X2" s="136" t="s">
        <v>236</v>
      </c>
      <c r="Y2" s="135"/>
      <c r="Z2" s="136" t="s">
        <v>237</v>
      </c>
      <c r="AA2" s="137"/>
      <c r="AB2" s="689" t="s">
        <v>241</v>
      </c>
      <c r="AC2" s="690"/>
      <c r="AD2" s="138"/>
      <c r="AE2" s="138"/>
      <c r="AM2" s="131"/>
      <c r="AN2" s="131" t="s">
        <v>242</v>
      </c>
      <c r="AO2" s="132">
        <v>1</v>
      </c>
      <c r="AP2" s="132">
        <v>1</v>
      </c>
      <c r="AQ2" s="132">
        <v>1</v>
      </c>
      <c r="AR2" s="132" t="s">
        <v>236</v>
      </c>
      <c r="AS2" s="131" t="s">
        <v>243</v>
      </c>
    </row>
    <row r="3" spans="2:45" s="133" customFormat="1" ht="30.75" customHeight="1">
      <c r="B3" s="691" t="s">
        <v>244</v>
      </c>
      <c r="C3" s="692"/>
      <c r="D3" s="692"/>
      <c r="E3" s="692"/>
      <c r="F3" s="692"/>
      <c r="G3" s="693" t="s">
        <v>242</v>
      </c>
      <c r="H3" s="693"/>
      <c r="I3" s="693"/>
      <c r="J3" s="693"/>
      <c r="K3" s="693"/>
      <c r="L3" s="693"/>
      <c r="M3" s="693"/>
      <c r="N3" s="693"/>
      <c r="O3" s="693"/>
      <c r="P3" s="694"/>
      <c r="Q3" s="695" t="s">
        <v>64</v>
      </c>
      <c r="R3" s="692"/>
      <c r="S3" s="692"/>
      <c r="T3" s="696"/>
      <c r="U3" s="696"/>
      <c r="V3" s="696"/>
      <c r="W3" s="696"/>
      <c r="X3" s="696"/>
      <c r="Y3" s="696"/>
      <c r="Z3" s="696"/>
      <c r="AA3" s="696"/>
      <c r="AB3" s="696"/>
      <c r="AC3" s="697"/>
      <c r="AD3" s="138"/>
      <c r="AE3" s="138"/>
      <c r="AM3" s="131"/>
      <c r="AN3" s="131"/>
      <c r="AO3" s="132">
        <v>2</v>
      </c>
      <c r="AP3" s="132">
        <v>2</v>
      </c>
      <c r="AQ3" s="132">
        <v>2</v>
      </c>
      <c r="AR3" s="132" t="s">
        <v>245</v>
      </c>
      <c r="AS3" s="131" t="s">
        <v>246</v>
      </c>
    </row>
    <row r="4" spans="2:45" s="133" customFormat="1" ht="30.75" customHeight="1">
      <c r="B4" s="698" t="s">
        <v>247</v>
      </c>
      <c r="C4" s="699"/>
      <c r="D4" s="699"/>
      <c r="E4" s="699"/>
      <c r="F4" s="699"/>
      <c r="G4" s="700"/>
      <c r="H4" s="700"/>
      <c r="I4" s="700"/>
      <c r="J4" s="700"/>
      <c r="K4" s="700"/>
      <c r="L4" s="700"/>
      <c r="M4" s="700"/>
      <c r="N4" s="700"/>
      <c r="O4" s="700"/>
      <c r="P4" s="701"/>
      <c r="Q4" s="702" t="s">
        <v>248</v>
      </c>
      <c r="R4" s="699"/>
      <c r="S4" s="699"/>
      <c r="T4" s="703"/>
      <c r="U4" s="703"/>
      <c r="V4" s="139" t="s">
        <v>249</v>
      </c>
      <c r="W4" s="703"/>
      <c r="X4" s="703"/>
      <c r="Y4" s="703"/>
      <c r="Z4" s="139" t="s">
        <v>249</v>
      </c>
      <c r="AA4" s="703"/>
      <c r="AB4" s="703"/>
      <c r="AC4" s="704"/>
      <c r="AD4" s="138"/>
      <c r="AE4" s="138"/>
      <c r="AM4" s="131"/>
      <c r="AN4" s="131"/>
      <c r="AO4" s="132">
        <v>3</v>
      </c>
      <c r="AP4" s="132">
        <v>3</v>
      </c>
      <c r="AQ4" s="132">
        <v>3</v>
      </c>
      <c r="AR4" s="132" t="s">
        <v>250</v>
      </c>
      <c r="AS4" s="131" t="s">
        <v>251</v>
      </c>
    </row>
    <row r="5" spans="41:44" ht="30.75" customHeight="1">
      <c r="AO5" s="132">
        <v>4</v>
      </c>
      <c r="AP5" s="132">
        <v>4</v>
      </c>
      <c r="AQ5" s="132">
        <v>4</v>
      </c>
      <c r="AR5" s="132" t="s">
        <v>252</v>
      </c>
    </row>
    <row r="6" spans="2:45" s="133" customFormat="1" ht="30.75" customHeight="1">
      <c r="B6" s="705" t="s">
        <v>253</v>
      </c>
      <c r="C6" s="706"/>
      <c r="D6" s="706"/>
      <c r="E6" s="706"/>
      <c r="F6" s="706"/>
      <c r="G6" s="706"/>
      <c r="H6" s="706"/>
      <c r="I6" s="706"/>
      <c r="J6" s="706"/>
      <c r="K6" s="706"/>
      <c r="L6" s="706"/>
      <c r="M6" s="707"/>
      <c r="N6" s="711" t="s">
        <v>254</v>
      </c>
      <c r="O6" s="707"/>
      <c r="P6" s="712" t="s">
        <v>255</v>
      </c>
      <c r="Q6" s="712"/>
      <c r="R6" s="712"/>
      <c r="S6" s="712"/>
      <c r="T6" s="712"/>
      <c r="U6" s="712"/>
      <c r="V6" s="712" t="s">
        <v>256</v>
      </c>
      <c r="W6" s="712"/>
      <c r="X6" s="712"/>
      <c r="Y6" s="712"/>
      <c r="Z6" s="712"/>
      <c r="AA6" s="712"/>
      <c r="AB6" s="712"/>
      <c r="AC6" s="713"/>
      <c r="AM6" s="131"/>
      <c r="AN6" s="131"/>
      <c r="AO6" s="132">
        <v>5</v>
      </c>
      <c r="AP6" s="132">
        <v>5</v>
      </c>
      <c r="AQ6" s="132">
        <v>5</v>
      </c>
      <c r="AR6" s="132" t="s">
        <v>257</v>
      </c>
      <c r="AS6" s="131"/>
    </row>
    <row r="7" spans="2:45" s="133" customFormat="1" ht="30.75" customHeight="1">
      <c r="B7" s="708"/>
      <c r="C7" s="709"/>
      <c r="D7" s="709"/>
      <c r="E7" s="709"/>
      <c r="F7" s="709"/>
      <c r="G7" s="709"/>
      <c r="H7" s="709"/>
      <c r="I7" s="709"/>
      <c r="J7" s="709"/>
      <c r="K7" s="709"/>
      <c r="L7" s="709"/>
      <c r="M7" s="710"/>
      <c r="N7" s="714" t="s">
        <v>258</v>
      </c>
      <c r="O7" s="710"/>
      <c r="P7" s="715" t="s">
        <v>259</v>
      </c>
      <c r="Q7" s="715"/>
      <c r="R7" s="715" t="s">
        <v>260</v>
      </c>
      <c r="S7" s="715"/>
      <c r="T7" s="715" t="s">
        <v>261</v>
      </c>
      <c r="U7" s="715"/>
      <c r="V7" s="715" t="s">
        <v>262</v>
      </c>
      <c r="W7" s="715"/>
      <c r="X7" s="715"/>
      <c r="Y7" s="715"/>
      <c r="Z7" s="715"/>
      <c r="AA7" s="715" t="s">
        <v>263</v>
      </c>
      <c r="AB7" s="715"/>
      <c r="AC7" s="716"/>
      <c r="AM7" s="131"/>
      <c r="AN7" s="131"/>
      <c r="AO7" s="132">
        <v>6</v>
      </c>
      <c r="AP7" s="132">
        <v>6</v>
      </c>
      <c r="AQ7" s="132">
        <v>6</v>
      </c>
      <c r="AR7" s="132" t="s">
        <v>264</v>
      </c>
      <c r="AS7" s="131"/>
    </row>
    <row r="8" spans="2:45" s="133" customFormat="1" ht="30.75" customHeight="1">
      <c r="B8" s="140">
        <v>1</v>
      </c>
      <c r="C8" s="717"/>
      <c r="D8" s="717"/>
      <c r="E8" s="717"/>
      <c r="F8" s="717"/>
      <c r="G8" s="717"/>
      <c r="H8" s="717"/>
      <c r="I8" s="717"/>
      <c r="J8" s="717"/>
      <c r="K8" s="717"/>
      <c r="L8" s="717"/>
      <c r="M8" s="718"/>
      <c r="N8" s="719"/>
      <c r="O8" s="719"/>
      <c r="P8" s="720"/>
      <c r="Q8" s="720"/>
      <c r="R8" s="720"/>
      <c r="S8" s="720"/>
      <c r="T8" s="720"/>
      <c r="U8" s="720"/>
      <c r="V8" s="721"/>
      <c r="W8" s="717"/>
      <c r="X8" s="717"/>
      <c r="Y8" s="717"/>
      <c r="Z8" s="141" t="s">
        <v>265</v>
      </c>
      <c r="AA8" s="142" t="s">
        <v>266</v>
      </c>
      <c r="AB8" s="143" t="s">
        <v>267</v>
      </c>
      <c r="AC8" s="144" t="s">
        <v>268</v>
      </c>
      <c r="AM8" s="131"/>
      <c r="AN8" s="131"/>
      <c r="AO8" s="132">
        <v>7</v>
      </c>
      <c r="AP8" s="132">
        <v>7</v>
      </c>
      <c r="AQ8" s="132">
        <v>7</v>
      </c>
      <c r="AR8" s="132" t="s">
        <v>237</v>
      </c>
      <c r="AS8" s="131"/>
    </row>
    <row r="9" spans="2:45" s="133" customFormat="1" ht="30.75" customHeight="1">
      <c r="B9" s="145">
        <v>2</v>
      </c>
      <c r="C9" s="722"/>
      <c r="D9" s="722"/>
      <c r="E9" s="722"/>
      <c r="F9" s="722"/>
      <c r="G9" s="722"/>
      <c r="H9" s="722"/>
      <c r="I9" s="722"/>
      <c r="J9" s="722"/>
      <c r="K9" s="722"/>
      <c r="L9" s="722"/>
      <c r="M9" s="723"/>
      <c r="N9" s="724"/>
      <c r="O9" s="724"/>
      <c r="P9" s="725"/>
      <c r="Q9" s="725"/>
      <c r="R9" s="725"/>
      <c r="S9" s="725"/>
      <c r="T9" s="725"/>
      <c r="U9" s="725"/>
      <c r="V9" s="726"/>
      <c r="W9" s="722"/>
      <c r="X9" s="722"/>
      <c r="Y9" s="722"/>
      <c r="Z9" s="146" t="s">
        <v>265</v>
      </c>
      <c r="AA9" s="147" t="s">
        <v>266</v>
      </c>
      <c r="AB9" s="148" t="s">
        <v>267</v>
      </c>
      <c r="AC9" s="149" t="s">
        <v>268</v>
      </c>
      <c r="AM9" s="131"/>
      <c r="AN9" s="131"/>
      <c r="AO9" s="132">
        <v>8</v>
      </c>
      <c r="AP9" s="132">
        <v>8</v>
      </c>
      <c r="AQ9" s="132">
        <v>8</v>
      </c>
      <c r="AR9" s="132"/>
      <c r="AS9" s="131"/>
    </row>
    <row r="10" spans="2:45" s="133" customFormat="1" ht="30.75" customHeight="1">
      <c r="B10" s="145">
        <v>3</v>
      </c>
      <c r="C10" s="722"/>
      <c r="D10" s="722"/>
      <c r="E10" s="722"/>
      <c r="F10" s="722"/>
      <c r="G10" s="722"/>
      <c r="H10" s="722"/>
      <c r="I10" s="722"/>
      <c r="J10" s="722"/>
      <c r="K10" s="722"/>
      <c r="L10" s="722"/>
      <c r="M10" s="723"/>
      <c r="N10" s="724"/>
      <c r="O10" s="724"/>
      <c r="P10" s="725"/>
      <c r="Q10" s="725"/>
      <c r="R10" s="725"/>
      <c r="S10" s="725"/>
      <c r="T10" s="725"/>
      <c r="U10" s="725"/>
      <c r="V10" s="726"/>
      <c r="W10" s="722"/>
      <c r="X10" s="722"/>
      <c r="Y10" s="722"/>
      <c r="Z10" s="146" t="s">
        <v>265</v>
      </c>
      <c r="AA10" s="147" t="s">
        <v>266</v>
      </c>
      <c r="AB10" s="148" t="s">
        <v>267</v>
      </c>
      <c r="AC10" s="149" t="s">
        <v>268</v>
      </c>
      <c r="AM10" s="131"/>
      <c r="AN10" s="131"/>
      <c r="AO10" s="132">
        <v>9</v>
      </c>
      <c r="AP10" s="132">
        <v>9</v>
      </c>
      <c r="AQ10" s="132">
        <v>9</v>
      </c>
      <c r="AR10" s="132"/>
      <c r="AS10" s="131"/>
    </row>
    <row r="11" spans="2:45" s="133" customFormat="1" ht="30.75" customHeight="1">
      <c r="B11" s="145">
        <v>4</v>
      </c>
      <c r="C11" s="722"/>
      <c r="D11" s="722"/>
      <c r="E11" s="722"/>
      <c r="F11" s="722"/>
      <c r="G11" s="722"/>
      <c r="H11" s="722"/>
      <c r="I11" s="722"/>
      <c r="J11" s="722"/>
      <c r="K11" s="722"/>
      <c r="L11" s="722"/>
      <c r="M11" s="723"/>
      <c r="N11" s="724"/>
      <c r="O11" s="724"/>
      <c r="P11" s="725"/>
      <c r="Q11" s="725"/>
      <c r="R11" s="725"/>
      <c r="S11" s="725"/>
      <c r="T11" s="725"/>
      <c r="U11" s="725"/>
      <c r="V11" s="726"/>
      <c r="W11" s="722"/>
      <c r="X11" s="722"/>
      <c r="Y11" s="722"/>
      <c r="Z11" s="146" t="s">
        <v>265</v>
      </c>
      <c r="AA11" s="147" t="s">
        <v>266</v>
      </c>
      <c r="AB11" s="148" t="s">
        <v>267</v>
      </c>
      <c r="AC11" s="149" t="s">
        <v>268</v>
      </c>
      <c r="AM11" s="131"/>
      <c r="AN11" s="131"/>
      <c r="AO11" s="132">
        <v>10</v>
      </c>
      <c r="AP11" s="132">
        <v>10</v>
      </c>
      <c r="AQ11" s="132">
        <v>10</v>
      </c>
      <c r="AR11" s="132"/>
      <c r="AS11" s="131"/>
    </row>
    <row r="12" spans="2:45" s="133" customFormat="1" ht="30.75" customHeight="1">
      <c r="B12" s="145">
        <v>5</v>
      </c>
      <c r="C12" s="722"/>
      <c r="D12" s="722"/>
      <c r="E12" s="722"/>
      <c r="F12" s="722"/>
      <c r="G12" s="722"/>
      <c r="H12" s="722"/>
      <c r="I12" s="722"/>
      <c r="J12" s="722"/>
      <c r="K12" s="722"/>
      <c r="L12" s="722"/>
      <c r="M12" s="723"/>
      <c r="N12" s="724"/>
      <c r="O12" s="724"/>
      <c r="P12" s="725"/>
      <c r="Q12" s="725"/>
      <c r="R12" s="725"/>
      <c r="S12" s="725"/>
      <c r="T12" s="725"/>
      <c r="U12" s="725"/>
      <c r="V12" s="726"/>
      <c r="W12" s="722"/>
      <c r="X12" s="722"/>
      <c r="Y12" s="722"/>
      <c r="Z12" s="146" t="s">
        <v>265</v>
      </c>
      <c r="AA12" s="147" t="s">
        <v>266</v>
      </c>
      <c r="AB12" s="148" t="s">
        <v>267</v>
      </c>
      <c r="AC12" s="149" t="s">
        <v>268</v>
      </c>
      <c r="AM12" s="131"/>
      <c r="AN12" s="131"/>
      <c r="AO12" s="132">
        <v>11</v>
      </c>
      <c r="AP12" s="132">
        <v>11</v>
      </c>
      <c r="AQ12" s="132">
        <v>11</v>
      </c>
      <c r="AR12" s="132"/>
      <c r="AS12" s="131"/>
    </row>
    <row r="13" spans="2:45" s="133" customFormat="1" ht="30.75" customHeight="1">
      <c r="B13" s="145">
        <v>6</v>
      </c>
      <c r="C13" s="722"/>
      <c r="D13" s="722"/>
      <c r="E13" s="722"/>
      <c r="F13" s="722"/>
      <c r="G13" s="722"/>
      <c r="H13" s="722"/>
      <c r="I13" s="722"/>
      <c r="J13" s="722"/>
      <c r="K13" s="722"/>
      <c r="L13" s="722"/>
      <c r="M13" s="723"/>
      <c r="N13" s="724"/>
      <c r="O13" s="724"/>
      <c r="P13" s="725"/>
      <c r="Q13" s="725"/>
      <c r="R13" s="725"/>
      <c r="S13" s="725"/>
      <c r="T13" s="725"/>
      <c r="U13" s="725"/>
      <c r="V13" s="726"/>
      <c r="W13" s="722"/>
      <c r="X13" s="722"/>
      <c r="Y13" s="722"/>
      <c r="Z13" s="146" t="s">
        <v>265</v>
      </c>
      <c r="AA13" s="147" t="s">
        <v>266</v>
      </c>
      <c r="AB13" s="148" t="s">
        <v>267</v>
      </c>
      <c r="AC13" s="149" t="s">
        <v>268</v>
      </c>
      <c r="AM13" s="131"/>
      <c r="AN13" s="131"/>
      <c r="AO13" s="132">
        <v>12</v>
      </c>
      <c r="AP13" s="132">
        <v>12</v>
      </c>
      <c r="AQ13" s="132">
        <v>12</v>
      </c>
      <c r="AR13" s="132"/>
      <c r="AS13" s="131"/>
    </row>
    <row r="14" spans="2:45" s="133" customFormat="1" ht="30.75" customHeight="1">
      <c r="B14" s="145">
        <v>7</v>
      </c>
      <c r="C14" s="722"/>
      <c r="D14" s="722"/>
      <c r="E14" s="722"/>
      <c r="F14" s="722"/>
      <c r="G14" s="722"/>
      <c r="H14" s="722"/>
      <c r="I14" s="722"/>
      <c r="J14" s="722"/>
      <c r="K14" s="722"/>
      <c r="L14" s="722"/>
      <c r="M14" s="723"/>
      <c r="N14" s="724"/>
      <c r="O14" s="724"/>
      <c r="P14" s="725"/>
      <c r="Q14" s="725"/>
      <c r="R14" s="725"/>
      <c r="S14" s="725"/>
      <c r="T14" s="725"/>
      <c r="U14" s="725"/>
      <c r="V14" s="726"/>
      <c r="W14" s="722"/>
      <c r="X14" s="722"/>
      <c r="Y14" s="722"/>
      <c r="Z14" s="146" t="s">
        <v>265</v>
      </c>
      <c r="AA14" s="147" t="s">
        <v>266</v>
      </c>
      <c r="AB14" s="148" t="s">
        <v>267</v>
      </c>
      <c r="AC14" s="149" t="s">
        <v>268</v>
      </c>
      <c r="AM14" s="131"/>
      <c r="AN14" s="131"/>
      <c r="AO14" s="132">
        <v>13</v>
      </c>
      <c r="AP14" s="132"/>
      <c r="AQ14" s="132">
        <v>13</v>
      </c>
      <c r="AR14" s="132"/>
      <c r="AS14" s="131"/>
    </row>
    <row r="15" spans="2:45" s="133" customFormat="1" ht="30.75" customHeight="1">
      <c r="B15" s="145">
        <v>8</v>
      </c>
      <c r="C15" s="722"/>
      <c r="D15" s="722"/>
      <c r="E15" s="722"/>
      <c r="F15" s="722"/>
      <c r="G15" s="722"/>
      <c r="H15" s="722"/>
      <c r="I15" s="722"/>
      <c r="J15" s="722"/>
      <c r="K15" s="722"/>
      <c r="L15" s="722"/>
      <c r="M15" s="723"/>
      <c r="N15" s="724"/>
      <c r="O15" s="724"/>
      <c r="P15" s="725"/>
      <c r="Q15" s="725"/>
      <c r="R15" s="725"/>
      <c r="S15" s="725"/>
      <c r="T15" s="725"/>
      <c r="U15" s="725"/>
      <c r="V15" s="726"/>
      <c r="W15" s="722"/>
      <c r="X15" s="722"/>
      <c r="Y15" s="722"/>
      <c r="Z15" s="146" t="s">
        <v>265</v>
      </c>
      <c r="AA15" s="147" t="s">
        <v>266</v>
      </c>
      <c r="AB15" s="148" t="s">
        <v>267</v>
      </c>
      <c r="AC15" s="149" t="s">
        <v>268</v>
      </c>
      <c r="AM15" s="131"/>
      <c r="AN15" s="131"/>
      <c r="AO15" s="132">
        <v>14</v>
      </c>
      <c r="AP15" s="132"/>
      <c r="AQ15" s="132">
        <v>14</v>
      </c>
      <c r="AR15" s="132"/>
      <c r="AS15" s="131"/>
    </row>
    <row r="16" spans="2:45" s="133" customFormat="1" ht="30.75" customHeight="1">
      <c r="B16" s="145">
        <v>9</v>
      </c>
      <c r="C16" s="722"/>
      <c r="D16" s="722"/>
      <c r="E16" s="722"/>
      <c r="F16" s="722"/>
      <c r="G16" s="722"/>
      <c r="H16" s="722"/>
      <c r="I16" s="722"/>
      <c r="J16" s="722"/>
      <c r="K16" s="722"/>
      <c r="L16" s="722"/>
      <c r="M16" s="723"/>
      <c r="N16" s="724"/>
      <c r="O16" s="724"/>
      <c r="P16" s="725"/>
      <c r="Q16" s="725"/>
      <c r="R16" s="725"/>
      <c r="S16" s="725"/>
      <c r="T16" s="725"/>
      <c r="U16" s="725"/>
      <c r="V16" s="726"/>
      <c r="W16" s="722"/>
      <c r="X16" s="722"/>
      <c r="Y16" s="722"/>
      <c r="Z16" s="146" t="s">
        <v>265</v>
      </c>
      <c r="AA16" s="147" t="s">
        <v>266</v>
      </c>
      <c r="AB16" s="148" t="s">
        <v>267</v>
      </c>
      <c r="AC16" s="149" t="s">
        <v>268</v>
      </c>
      <c r="AM16" s="131"/>
      <c r="AN16" s="131"/>
      <c r="AO16" s="132">
        <v>15</v>
      </c>
      <c r="AP16" s="132"/>
      <c r="AQ16" s="132">
        <v>15</v>
      </c>
      <c r="AR16" s="132"/>
      <c r="AS16" s="131"/>
    </row>
    <row r="17" spans="2:45" s="133" customFormat="1" ht="30.75" customHeight="1">
      <c r="B17" s="145">
        <v>10</v>
      </c>
      <c r="C17" s="722"/>
      <c r="D17" s="722"/>
      <c r="E17" s="722"/>
      <c r="F17" s="722"/>
      <c r="G17" s="722"/>
      <c r="H17" s="722"/>
      <c r="I17" s="722"/>
      <c r="J17" s="722"/>
      <c r="K17" s="722"/>
      <c r="L17" s="722"/>
      <c r="M17" s="723"/>
      <c r="N17" s="724"/>
      <c r="O17" s="724"/>
      <c r="P17" s="725"/>
      <c r="Q17" s="725"/>
      <c r="R17" s="725"/>
      <c r="S17" s="725"/>
      <c r="T17" s="725"/>
      <c r="U17" s="725"/>
      <c r="V17" s="726"/>
      <c r="W17" s="722"/>
      <c r="X17" s="722"/>
      <c r="Y17" s="722"/>
      <c r="Z17" s="146" t="s">
        <v>265</v>
      </c>
      <c r="AA17" s="147" t="s">
        <v>266</v>
      </c>
      <c r="AB17" s="148" t="s">
        <v>267</v>
      </c>
      <c r="AC17" s="149" t="s">
        <v>268</v>
      </c>
      <c r="AM17" s="131"/>
      <c r="AN17" s="131"/>
      <c r="AO17" s="132"/>
      <c r="AP17" s="132"/>
      <c r="AQ17" s="132">
        <v>16</v>
      </c>
      <c r="AR17" s="132"/>
      <c r="AS17" s="131"/>
    </row>
    <row r="18" spans="2:45" s="133" customFormat="1" ht="30.75" customHeight="1">
      <c r="B18" s="145">
        <v>11</v>
      </c>
      <c r="C18" s="722"/>
      <c r="D18" s="722"/>
      <c r="E18" s="722"/>
      <c r="F18" s="722"/>
      <c r="G18" s="722"/>
      <c r="H18" s="722"/>
      <c r="I18" s="722"/>
      <c r="J18" s="722"/>
      <c r="K18" s="722"/>
      <c r="L18" s="722"/>
      <c r="M18" s="723"/>
      <c r="N18" s="724"/>
      <c r="O18" s="724"/>
      <c r="P18" s="725"/>
      <c r="Q18" s="725"/>
      <c r="R18" s="725"/>
      <c r="S18" s="725"/>
      <c r="T18" s="725"/>
      <c r="U18" s="725"/>
      <c r="V18" s="726"/>
      <c r="W18" s="722"/>
      <c r="X18" s="722"/>
      <c r="Y18" s="722"/>
      <c r="Z18" s="146" t="s">
        <v>265</v>
      </c>
      <c r="AA18" s="147" t="s">
        <v>266</v>
      </c>
      <c r="AB18" s="148" t="s">
        <v>267</v>
      </c>
      <c r="AC18" s="149" t="s">
        <v>268</v>
      </c>
      <c r="AM18" s="131"/>
      <c r="AN18" s="131"/>
      <c r="AO18" s="132"/>
      <c r="AP18" s="132"/>
      <c r="AQ18" s="132">
        <v>17</v>
      </c>
      <c r="AR18" s="132"/>
      <c r="AS18" s="131"/>
    </row>
    <row r="19" spans="2:45" s="133" customFormat="1" ht="30.75" customHeight="1">
      <c r="B19" s="145">
        <v>12</v>
      </c>
      <c r="C19" s="722"/>
      <c r="D19" s="722"/>
      <c r="E19" s="722"/>
      <c r="F19" s="722"/>
      <c r="G19" s="722"/>
      <c r="H19" s="722"/>
      <c r="I19" s="722"/>
      <c r="J19" s="722"/>
      <c r="K19" s="722"/>
      <c r="L19" s="722"/>
      <c r="M19" s="723"/>
      <c r="N19" s="724"/>
      <c r="O19" s="724"/>
      <c r="P19" s="725"/>
      <c r="Q19" s="725"/>
      <c r="R19" s="725"/>
      <c r="S19" s="725"/>
      <c r="T19" s="725"/>
      <c r="U19" s="725"/>
      <c r="V19" s="726"/>
      <c r="W19" s="722"/>
      <c r="X19" s="722"/>
      <c r="Y19" s="722"/>
      <c r="Z19" s="146" t="s">
        <v>265</v>
      </c>
      <c r="AA19" s="147" t="s">
        <v>266</v>
      </c>
      <c r="AB19" s="148" t="s">
        <v>267</v>
      </c>
      <c r="AC19" s="149" t="s">
        <v>268</v>
      </c>
      <c r="AM19" s="131"/>
      <c r="AN19" s="131"/>
      <c r="AO19" s="132"/>
      <c r="AP19" s="132"/>
      <c r="AQ19" s="132">
        <v>18</v>
      </c>
      <c r="AR19" s="132"/>
      <c r="AS19" s="131"/>
    </row>
    <row r="20" spans="2:45" s="133" customFormat="1" ht="30.75" customHeight="1">
      <c r="B20" s="145">
        <v>13</v>
      </c>
      <c r="C20" s="722"/>
      <c r="D20" s="722"/>
      <c r="E20" s="722"/>
      <c r="F20" s="722"/>
      <c r="G20" s="722"/>
      <c r="H20" s="722"/>
      <c r="I20" s="722"/>
      <c r="J20" s="722"/>
      <c r="K20" s="722"/>
      <c r="L20" s="722"/>
      <c r="M20" s="723"/>
      <c r="N20" s="724"/>
      <c r="O20" s="724"/>
      <c r="P20" s="725"/>
      <c r="Q20" s="725"/>
      <c r="R20" s="725"/>
      <c r="S20" s="725"/>
      <c r="T20" s="725"/>
      <c r="U20" s="725"/>
      <c r="V20" s="726"/>
      <c r="W20" s="722"/>
      <c r="X20" s="722"/>
      <c r="Y20" s="722"/>
      <c r="Z20" s="146" t="s">
        <v>265</v>
      </c>
      <c r="AA20" s="147" t="s">
        <v>266</v>
      </c>
      <c r="AB20" s="148" t="s">
        <v>267</v>
      </c>
      <c r="AC20" s="149" t="s">
        <v>268</v>
      </c>
      <c r="AM20" s="131"/>
      <c r="AN20" s="131"/>
      <c r="AO20" s="132"/>
      <c r="AP20" s="132"/>
      <c r="AQ20" s="132">
        <v>19</v>
      </c>
      <c r="AR20" s="132"/>
      <c r="AS20" s="131"/>
    </row>
    <row r="21" spans="2:45" s="133" customFormat="1" ht="30.75" customHeight="1">
      <c r="B21" s="145">
        <v>14</v>
      </c>
      <c r="C21" s="722"/>
      <c r="D21" s="722"/>
      <c r="E21" s="722"/>
      <c r="F21" s="722"/>
      <c r="G21" s="722"/>
      <c r="H21" s="722"/>
      <c r="I21" s="722"/>
      <c r="J21" s="722"/>
      <c r="K21" s="722"/>
      <c r="L21" s="722"/>
      <c r="M21" s="723"/>
      <c r="N21" s="724"/>
      <c r="O21" s="724"/>
      <c r="P21" s="725"/>
      <c r="Q21" s="725"/>
      <c r="R21" s="725"/>
      <c r="S21" s="725"/>
      <c r="T21" s="725"/>
      <c r="U21" s="725"/>
      <c r="V21" s="726"/>
      <c r="W21" s="722"/>
      <c r="X21" s="722"/>
      <c r="Y21" s="722"/>
      <c r="Z21" s="146" t="s">
        <v>265</v>
      </c>
      <c r="AA21" s="147" t="s">
        <v>266</v>
      </c>
      <c r="AB21" s="148" t="s">
        <v>267</v>
      </c>
      <c r="AC21" s="149" t="s">
        <v>268</v>
      </c>
      <c r="AM21" s="131"/>
      <c r="AN21" s="131"/>
      <c r="AO21" s="132"/>
      <c r="AP21" s="132"/>
      <c r="AQ21" s="132">
        <v>20</v>
      </c>
      <c r="AR21" s="132"/>
      <c r="AS21" s="131"/>
    </row>
    <row r="22" spans="2:45" s="133" customFormat="1" ht="30.75" customHeight="1">
      <c r="B22" s="145">
        <v>15</v>
      </c>
      <c r="C22" s="722"/>
      <c r="D22" s="722"/>
      <c r="E22" s="722"/>
      <c r="F22" s="722"/>
      <c r="G22" s="722"/>
      <c r="H22" s="722"/>
      <c r="I22" s="722"/>
      <c r="J22" s="722"/>
      <c r="K22" s="722"/>
      <c r="L22" s="722"/>
      <c r="M22" s="723"/>
      <c r="N22" s="724"/>
      <c r="O22" s="724"/>
      <c r="P22" s="725"/>
      <c r="Q22" s="725"/>
      <c r="R22" s="725"/>
      <c r="S22" s="725"/>
      <c r="T22" s="725"/>
      <c r="U22" s="725"/>
      <c r="V22" s="726"/>
      <c r="W22" s="722"/>
      <c r="X22" s="722"/>
      <c r="Y22" s="722"/>
      <c r="Z22" s="146" t="s">
        <v>265</v>
      </c>
      <c r="AA22" s="147" t="s">
        <v>266</v>
      </c>
      <c r="AB22" s="148" t="s">
        <v>267</v>
      </c>
      <c r="AC22" s="149" t="s">
        <v>268</v>
      </c>
      <c r="AM22" s="131"/>
      <c r="AO22" s="132"/>
      <c r="AP22" s="132"/>
      <c r="AQ22" s="132">
        <v>21</v>
      </c>
      <c r="AR22" s="132"/>
      <c r="AS22" s="131"/>
    </row>
    <row r="23" spans="2:45" s="133" customFormat="1" ht="30.75" customHeight="1">
      <c r="B23" s="145">
        <v>16</v>
      </c>
      <c r="C23" s="722"/>
      <c r="D23" s="722"/>
      <c r="E23" s="722"/>
      <c r="F23" s="722"/>
      <c r="G23" s="722"/>
      <c r="H23" s="722"/>
      <c r="I23" s="722"/>
      <c r="J23" s="722"/>
      <c r="K23" s="722"/>
      <c r="L23" s="722"/>
      <c r="M23" s="723"/>
      <c r="N23" s="724"/>
      <c r="O23" s="724"/>
      <c r="P23" s="725"/>
      <c r="Q23" s="725"/>
      <c r="R23" s="725"/>
      <c r="S23" s="725"/>
      <c r="T23" s="725"/>
      <c r="U23" s="725"/>
      <c r="V23" s="726"/>
      <c r="W23" s="722"/>
      <c r="X23" s="722"/>
      <c r="Y23" s="722"/>
      <c r="Z23" s="146" t="s">
        <v>265</v>
      </c>
      <c r="AA23" s="147" t="s">
        <v>266</v>
      </c>
      <c r="AB23" s="148" t="s">
        <v>267</v>
      </c>
      <c r="AC23" s="149" t="s">
        <v>268</v>
      </c>
      <c r="AM23" s="131"/>
      <c r="AO23" s="132"/>
      <c r="AP23" s="132"/>
      <c r="AQ23" s="132">
        <v>22</v>
      </c>
      <c r="AR23" s="132"/>
      <c r="AS23" s="131"/>
    </row>
    <row r="24" spans="2:45" s="133" customFormat="1" ht="30.75" customHeight="1">
      <c r="B24" s="145">
        <v>17</v>
      </c>
      <c r="C24" s="722"/>
      <c r="D24" s="722"/>
      <c r="E24" s="722"/>
      <c r="F24" s="722"/>
      <c r="G24" s="722"/>
      <c r="H24" s="722"/>
      <c r="I24" s="722"/>
      <c r="J24" s="722"/>
      <c r="K24" s="722"/>
      <c r="L24" s="722"/>
      <c r="M24" s="723"/>
      <c r="N24" s="724"/>
      <c r="O24" s="724"/>
      <c r="P24" s="725"/>
      <c r="Q24" s="725"/>
      <c r="R24" s="725"/>
      <c r="S24" s="725"/>
      <c r="T24" s="725"/>
      <c r="U24" s="725"/>
      <c r="V24" s="726"/>
      <c r="W24" s="722"/>
      <c r="X24" s="722"/>
      <c r="Y24" s="722"/>
      <c r="Z24" s="146" t="s">
        <v>265</v>
      </c>
      <c r="AA24" s="147" t="s">
        <v>266</v>
      </c>
      <c r="AB24" s="148" t="s">
        <v>267</v>
      </c>
      <c r="AC24" s="149" t="s">
        <v>268</v>
      </c>
      <c r="AM24" s="131"/>
      <c r="AN24" s="131"/>
      <c r="AO24" s="132"/>
      <c r="AP24" s="132"/>
      <c r="AQ24" s="132">
        <v>23</v>
      </c>
      <c r="AR24" s="132"/>
      <c r="AS24" s="131"/>
    </row>
    <row r="25" spans="2:45" s="133" customFormat="1" ht="30.75" customHeight="1">
      <c r="B25" s="145">
        <v>18</v>
      </c>
      <c r="C25" s="722"/>
      <c r="D25" s="722"/>
      <c r="E25" s="722"/>
      <c r="F25" s="722"/>
      <c r="G25" s="722"/>
      <c r="H25" s="722"/>
      <c r="I25" s="722"/>
      <c r="J25" s="722"/>
      <c r="K25" s="722"/>
      <c r="L25" s="722"/>
      <c r="M25" s="723"/>
      <c r="N25" s="724"/>
      <c r="O25" s="724"/>
      <c r="P25" s="725"/>
      <c r="Q25" s="725"/>
      <c r="R25" s="725"/>
      <c r="S25" s="725"/>
      <c r="T25" s="725"/>
      <c r="U25" s="725"/>
      <c r="V25" s="726"/>
      <c r="W25" s="722"/>
      <c r="X25" s="722"/>
      <c r="Y25" s="722"/>
      <c r="Z25" s="146" t="s">
        <v>265</v>
      </c>
      <c r="AA25" s="147" t="s">
        <v>266</v>
      </c>
      <c r="AB25" s="148" t="s">
        <v>267</v>
      </c>
      <c r="AC25" s="149" t="s">
        <v>268</v>
      </c>
      <c r="AM25" s="131"/>
      <c r="AN25" s="131"/>
      <c r="AO25" s="132"/>
      <c r="AP25" s="132"/>
      <c r="AQ25" s="132">
        <v>24</v>
      </c>
      <c r="AR25" s="132"/>
      <c r="AS25" s="131"/>
    </row>
    <row r="26" spans="2:45" s="133" customFormat="1" ht="30.75" customHeight="1">
      <c r="B26" s="145">
        <v>19</v>
      </c>
      <c r="C26" s="722"/>
      <c r="D26" s="722"/>
      <c r="E26" s="722"/>
      <c r="F26" s="722"/>
      <c r="G26" s="722"/>
      <c r="H26" s="722"/>
      <c r="I26" s="722"/>
      <c r="J26" s="722"/>
      <c r="K26" s="722"/>
      <c r="L26" s="722"/>
      <c r="M26" s="723"/>
      <c r="N26" s="724"/>
      <c r="O26" s="724"/>
      <c r="P26" s="725"/>
      <c r="Q26" s="725"/>
      <c r="R26" s="725"/>
      <c r="S26" s="725"/>
      <c r="T26" s="725"/>
      <c r="U26" s="725"/>
      <c r="V26" s="726"/>
      <c r="W26" s="722"/>
      <c r="X26" s="722"/>
      <c r="Y26" s="722"/>
      <c r="Z26" s="146" t="s">
        <v>265</v>
      </c>
      <c r="AA26" s="147" t="s">
        <v>266</v>
      </c>
      <c r="AB26" s="148" t="s">
        <v>267</v>
      </c>
      <c r="AC26" s="149" t="s">
        <v>268</v>
      </c>
      <c r="AM26" s="131"/>
      <c r="AN26" s="131"/>
      <c r="AO26" s="132"/>
      <c r="AP26" s="132"/>
      <c r="AQ26" s="132">
        <v>25</v>
      </c>
      <c r="AR26" s="132"/>
      <c r="AS26" s="131"/>
    </row>
    <row r="27" spans="2:45" s="133" customFormat="1" ht="30.75" customHeight="1">
      <c r="B27" s="145">
        <v>20</v>
      </c>
      <c r="C27" s="722"/>
      <c r="D27" s="722"/>
      <c r="E27" s="722"/>
      <c r="F27" s="722"/>
      <c r="G27" s="722"/>
      <c r="H27" s="722"/>
      <c r="I27" s="722"/>
      <c r="J27" s="722"/>
      <c r="K27" s="722"/>
      <c r="L27" s="722"/>
      <c r="M27" s="723"/>
      <c r="N27" s="724"/>
      <c r="O27" s="724"/>
      <c r="P27" s="725"/>
      <c r="Q27" s="725"/>
      <c r="R27" s="725"/>
      <c r="S27" s="725"/>
      <c r="T27" s="725"/>
      <c r="U27" s="725"/>
      <c r="V27" s="726"/>
      <c r="W27" s="722"/>
      <c r="X27" s="722"/>
      <c r="Y27" s="722"/>
      <c r="Z27" s="146" t="s">
        <v>265</v>
      </c>
      <c r="AA27" s="147" t="s">
        <v>266</v>
      </c>
      <c r="AB27" s="148" t="s">
        <v>267</v>
      </c>
      <c r="AC27" s="149" t="s">
        <v>268</v>
      </c>
      <c r="AM27" s="131"/>
      <c r="AN27" s="131"/>
      <c r="AO27" s="132"/>
      <c r="AP27" s="132"/>
      <c r="AQ27" s="132">
        <v>26</v>
      </c>
      <c r="AR27" s="132"/>
      <c r="AS27" s="131"/>
    </row>
    <row r="28" spans="2:43" ht="30.75" customHeight="1">
      <c r="B28" s="145">
        <v>21</v>
      </c>
      <c r="C28" s="722"/>
      <c r="D28" s="722"/>
      <c r="E28" s="722"/>
      <c r="F28" s="722"/>
      <c r="G28" s="722"/>
      <c r="H28" s="722"/>
      <c r="I28" s="722"/>
      <c r="J28" s="722"/>
      <c r="K28" s="722"/>
      <c r="L28" s="722"/>
      <c r="M28" s="723"/>
      <c r="N28" s="724"/>
      <c r="O28" s="724"/>
      <c r="P28" s="725"/>
      <c r="Q28" s="725"/>
      <c r="R28" s="725"/>
      <c r="S28" s="725"/>
      <c r="T28" s="725"/>
      <c r="U28" s="725"/>
      <c r="V28" s="726"/>
      <c r="W28" s="722"/>
      <c r="X28" s="722"/>
      <c r="Y28" s="722"/>
      <c r="Z28" s="146" t="s">
        <v>265</v>
      </c>
      <c r="AA28" s="147" t="s">
        <v>266</v>
      </c>
      <c r="AB28" s="148" t="s">
        <v>267</v>
      </c>
      <c r="AC28" s="149" t="s">
        <v>268</v>
      </c>
      <c r="AQ28" s="132">
        <v>27</v>
      </c>
    </row>
    <row r="29" spans="2:43" ht="30.75" customHeight="1">
      <c r="B29" s="145">
        <v>22</v>
      </c>
      <c r="C29" s="722"/>
      <c r="D29" s="722"/>
      <c r="E29" s="722"/>
      <c r="F29" s="722"/>
      <c r="G29" s="722"/>
      <c r="H29" s="722"/>
      <c r="I29" s="722"/>
      <c r="J29" s="722"/>
      <c r="K29" s="722"/>
      <c r="L29" s="722"/>
      <c r="M29" s="723"/>
      <c r="N29" s="724"/>
      <c r="O29" s="724"/>
      <c r="P29" s="725"/>
      <c r="Q29" s="725"/>
      <c r="R29" s="725"/>
      <c r="S29" s="725"/>
      <c r="T29" s="725"/>
      <c r="U29" s="725"/>
      <c r="V29" s="726"/>
      <c r="W29" s="722"/>
      <c r="X29" s="722"/>
      <c r="Y29" s="722"/>
      <c r="Z29" s="146" t="s">
        <v>265</v>
      </c>
      <c r="AA29" s="147" t="s">
        <v>266</v>
      </c>
      <c r="AB29" s="148" t="s">
        <v>267</v>
      </c>
      <c r="AC29" s="149" t="s">
        <v>268</v>
      </c>
      <c r="AQ29" s="132">
        <v>28</v>
      </c>
    </row>
    <row r="30" spans="2:43" ht="30.75" customHeight="1">
      <c r="B30" s="145">
        <v>23</v>
      </c>
      <c r="C30" s="722"/>
      <c r="D30" s="722"/>
      <c r="E30" s="722"/>
      <c r="F30" s="722"/>
      <c r="G30" s="722"/>
      <c r="H30" s="722"/>
      <c r="I30" s="722"/>
      <c r="J30" s="722"/>
      <c r="K30" s="722"/>
      <c r="L30" s="722"/>
      <c r="M30" s="723"/>
      <c r="N30" s="724"/>
      <c r="O30" s="724"/>
      <c r="P30" s="725"/>
      <c r="Q30" s="725"/>
      <c r="R30" s="725"/>
      <c r="S30" s="725"/>
      <c r="T30" s="725"/>
      <c r="U30" s="725"/>
      <c r="V30" s="726"/>
      <c r="W30" s="722"/>
      <c r="X30" s="722"/>
      <c r="Y30" s="722"/>
      <c r="Z30" s="146" t="s">
        <v>265</v>
      </c>
      <c r="AA30" s="147" t="s">
        <v>266</v>
      </c>
      <c r="AB30" s="148" t="s">
        <v>267</v>
      </c>
      <c r="AC30" s="149" t="s">
        <v>268</v>
      </c>
      <c r="AQ30" s="132">
        <v>29</v>
      </c>
    </row>
    <row r="31" spans="2:43" ht="30.75" customHeight="1">
      <c r="B31" s="145">
        <v>24</v>
      </c>
      <c r="C31" s="722"/>
      <c r="D31" s="722"/>
      <c r="E31" s="722"/>
      <c r="F31" s="722"/>
      <c r="G31" s="722"/>
      <c r="H31" s="722"/>
      <c r="I31" s="722"/>
      <c r="J31" s="722"/>
      <c r="K31" s="722"/>
      <c r="L31" s="722"/>
      <c r="M31" s="723"/>
      <c r="N31" s="724"/>
      <c r="O31" s="724"/>
      <c r="P31" s="725"/>
      <c r="Q31" s="725"/>
      <c r="R31" s="725"/>
      <c r="S31" s="725"/>
      <c r="T31" s="725"/>
      <c r="U31" s="725"/>
      <c r="V31" s="726"/>
      <c r="W31" s="722"/>
      <c r="X31" s="722"/>
      <c r="Y31" s="722"/>
      <c r="Z31" s="146" t="s">
        <v>265</v>
      </c>
      <c r="AA31" s="147" t="s">
        <v>266</v>
      </c>
      <c r="AB31" s="148" t="s">
        <v>267</v>
      </c>
      <c r="AC31" s="149" t="s">
        <v>268</v>
      </c>
      <c r="AQ31" s="132">
        <v>30</v>
      </c>
    </row>
    <row r="32" spans="2:43" ht="30.75" customHeight="1">
      <c r="B32" s="145">
        <v>25</v>
      </c>
      <c r="C32" s="722"/>
      <c r="D32" s="722"/>
      <c r="E32" s="722"/>
      <c r="F32" s="722"/>
      <c r="G32" s="722"/>
      <c r="H32" s="722"/>
      <c r="I32" s="722"/>
      <c r="J32" s="722"/>
      <c r="K32" s="722"/>
      <c r="L32" s="722"/>
      <c r="M32" s="723"/>
      <c r="N32" s="724"/>
      <c r="O32" s="724"/>
      <c r="P32" s="725"/>
      <c r="Q32" s="725"/>
      <c r="R32" s="725"/>
      <c r="S32" s="725"/>
      <c r="T32" s="725"/>
      <c r="U32" s="725"/>
      <c r="V32" s="726"/>
      <c r="W32" s="722"/>
      <c r="X32" s="722"/>
      <c r="Y32" s="722"/>
      <c r="Z32" s="146" t="s">
        <v>265</v>
      </c>
      <c r="AA32" s="147" t="s">
        <v>266</v>
      </c>
      <c r="AB32" s="148" t="s">
        <v>267</v>
      </c>
      <c r="AC32" s="149" t="s">
        <v>268</v>
      </c>
      <c r="AQ32" s="132">
        <v>31</v>
      </c>
    </row>
    <row r="33" spans="2:29" ht="30.75" customHeight="1">
      <c r="B33" s="145">
        <v>26</v>
      </c>
      <c r="C33" s="722"/>
      <c r="D33" s="722"/>
      <c r="E33" s="722"/>
      <c r="F33" s="722"/>
      <c r="G33" s="722"/>
      <c r="H33" s="722"/>
      <c r="I33" s="722"/>
      <c r="J33" s="722"/>
      <c r="K33" s="722"/>
      <c r="L33" s="722"/>
      <c r="M33" s="723"/>
      <c r="N33" s="724"/>
      <c r="O33" s="724"/>
      <c r="P33" s="725"/>
      <c r="Q33" s="725"/>
      <c r="R33" s="725"/>
      <c r="S33" s="725"/>
      <c r="T33" s="725"/>
      <c r="U33" s="725"/>
      <c r="V33" s="726"/>
      <c r="W33" s="722"/>
      <c r="X33" s="722"/>
      <c r="Y33" s="722"/>
      <c r="Z33" s="146" t="s">
        <v>265</v>
      </c>
      <c r="AA33" s="147" t="s">
        <v>266</v>
      </c>
      <c r="AB33" s="148" t="s">
        <v>267</v>
      </c>
      <c r="AC33" s="149" t="s">
        <v>268</v>
      </c>
    </row>
    <row r="34" spans="2:29" ht="30.75" customHeight="1">
      <c r="B34" s="145">
        <v>27</v>
      </c>
      <c r="C34" s="722"/>
      <c r="D34" s="722"/>
      <c r="E34" s="722"/>
      <c r="F34" s="722"/>
      <c r="G34" s="722"/>
      <c r="H34" s="722"/>
      <c r="I34" s="722"/>
      <c r="J34" s="722"/>
      <c r="K34" s="722"/>
      <c r="L34" s="722"/>
      <c r="M34" s="723"/>
      <c r="N34" s="724"/>
      <c r="O34" s="724"/>
      <c r="P34" s="725"/>
      <c r="Q34" s="725"/>
      <c r="R34" s="725"/>
      <c r="S34" s="725"/>
      <c r="T34" s="725"/>
      <c r="U34" s="725"/>
      <c r="V34" s="726"/>
      <c r="W34" s="722"/>
      <c r="X34" s="722"/>
      <c r="Y34" s="722"/>
      <c r="Z34" s="146" t="s">
        <v>265</v>
      </c>
      <c r="AA34" s="147" t="s">
        <v>266</v>
      </c>
      <c r="AB34" s="148" t="s">
        <v>267</v>
      </c>
      <c r="AC34" s="149" t="s">
        <v>268</v>
      </c>
    </row>
    <row r="35" spans="2:29" ht="30.75" customHeight="1">
      <c r="B35" s="145">
        <v>28</v>
      </c>
      <c r="C35" s="722"/>
      <c r="D35" s="722"/>
      <c r="E35" s="722"/>
      <c r="F35" s="722"/>
      <c r="G35" s="722"/>
      <c r="H35" s="722"/>
      <c r="I35" s="722"/>
      <c r="J35" s="722"/>
      <c r="K35" s="722"/>
      <c r="L35" s="722"/>
      <c r="M35" s="723"/>
      <c r="N35" s="724"/>
      <c r="O35" s="724"/>
      <c r="P35" s="725"/>
      <c r="Q35" s="725"/>
      <c r="R35" s="725"/>
      <c r="S35" s="725"/>
      <c r="T35" s="725"/>
      <c r="U35" s="725"/>
      <c r="V35" s="726"/>
      <c r="W35" s="722"/>
      <c r="X35" s="722"/>
      <c r="Y35" s="722"/>
      <c r="Z35" s="146" t="s">
        <v>265</v>
      </c>
      <c r="AA35" s="147" t="s">
        <v>266</v>
      </c>
      <c r="AB35" s="148" t="s">
        <v>267</v>
      </c>
      <c r="AC35" s="149" t="s">
        <v>268</v>
      </c>
    </row>
    <row r="36" spans="2:29" ht="30.75" customHeight="1">
      <c r="B36" s="145">
        <v>29</v>
      </c>
      <c r="C36" s="722"/>
      <c r="D36" s="722"/>
      <c r="E36" s="722"/>
      <c r="F36" s="722"/>
      <c r="G36" s="722"/>
      <c r="H36" s="722"/>
      <c r="I36" s="722"/>
      <c r="J36" s="722"/>
      <c r="K36" s="722"/>
      <c r="L36" s="722"/>
      <c r="M36" s="723"/>
      <c r="N36" s="724"/>
      <c r="O36" s="724"/>
      <c r="P36" s="725"/>
      <c r="Q36" s="725"/>
      <c r="R36" s="725"/>
      <c r="S36" s="725"/>
      <c r="T36" s="725"/>
      <c r="U36" s="725"/>
      <c r="V36" s="726"/>
      <c r="W36" s="722"/>
      <c r="X36" s="722"/>
      <c r="Y36" s="722"/>
      <c r="Z36" s="146" t="s">
        <v>265</v>
      </c>
      <c r="AA36" s="147" t="s">
        <v>266</v>
      </c>
      <c r="AB36" s="148" t="s">
        <v>267</v>
      </c>
      <c r="AC36" s="149" t="s">
        <v>268</v>
      </c>
    </row>
    <row r="37" spans="2:29" ht="30.75" customHeight="1">
      <c r="B37" s="145">
        <v>30</v>
      </c>
      <c r="C37" s="722"/>
      <c r="D37" s="722"/>
      <c r="E37" s="722"/>
      <c r="F37" s="722"/>
      <c r="G37" s="722"/>
      <c r="H37" s="722"/>
      <c r="I37" s="722"/>
      <c r="J37" s="722"/>
      <c r="K37" s="722"/>
      <c r="L37" s="722"/>
      <c r="M37" s="723"/>
      <c r="N37" s="724"/>
      <c r="O37" s="724"/>
      <c r="P37" s="725"/>
      <c r="Q37" s="725"/>
      <c r="R37" s="725"/>
      <c r="S37" s="725"/>
      <c r="T37" s="725"/>
      <c r="U37" s="725"/>
      <c r="V37" s="726"/>
      <c r="W37" s="722"/>
      <c r="X37" s="722"/>
      <c r="Y37" s="722"/>
      <c r="Z37" s="146" t="s">
        <v>265</v>
      </c>
      <c r="AA37" s="147" t="s">
        <v>266</v>
      </c>
      <c r="AB37" s="148" t="s">
        <v>267</v>
      </c>
      <c r="AC37" s="149" t="s">
        <v>268</v>
      </c>
    </row>
    <row r="38" spans="2:29" ht="30.75" customHeight="1">
      <c r="B38" s="145">
        <v>31</v>
      </c>
      <c r="C38" s="722"/>
      <c r="D38" s="722"/>
      <c r="E38" s="722"/>
      <c r="F38" s="722"/>
      <c r="G38" s="722"/>
      <c r="H38" s="722"/>
      <c r="I38" s="722"/>
      <c r="J38" s="722"/>
      <c r="K38" s="722"/>
      <c r="L38" s="722"/>
      <c r="M38" s="723"/>
      <c r="N38" s="724"/>
      <c r="O38" s="724"/>
      <c r="P38" s="725"/>
      <c r="Q38" s="725"/>
      <c r="R38" s="725"/>
      <c r="S38" s="725"/>
      <c r="T38" s="725"/>
      <c r="U38" s="725"/>
      <c r="V38" s="726"/>
      <c r="W38" s="722"/>
      <c r="X38" s="722"/>
      <c r="Y38" s="722"/>
      <c r="Z38" s="146" t="s">
        <v>265</v>
      </c>
      <c r="AA38" s="147" t="s">
        <v>266</v>
      </c>
      <c r="AB38" s="148" t="s">
        <v>267</v>
      </c>
      <c r="AC38" s="149" t="s">
        <v>268</v>
      </c>
    </row>
    <row r="39" spans="2:29" ht="30.75" customHeight="1">
      <c r="B39" s="145">
        <v>32</v>
      </c>
      <c r="C39" s="722"/>
      <c r="D39" s="722"/>
      <c r="E39" s="722"/>
      <c r="F39" s="722"/>
      <c r="G39" s="722"/>
      <c r="H39" s="722"/>
      <c r="I39" s="722"/>
      <c r="J39" s="722"/>
      <c r="K39" s="722"/>
      <c r="L39" s="722"/>
      <c r="M39" s="723"/>
      <c r="N39" s="724"/>
      <c r="O39" s="724"/>
      <c r="P39" s="725"/>
      <c r="Q39" s="725"/>
      <c r="R39" s="725"/>
      <c r="S39" s="725"/>
      <c r="T39" s="725"/>
      <c r="U39" s="725"/>
      <c r="V39" s="726"/>
      <c r="W39" s="722"/>
      <c r="X39" s="722"/>
      <c r="Y39" s="722"/>
      <c r="Z39" s="146" t="s">
        <v>265</v>
      </c>
      <c r="AA39" s="147" t="s">
        <v>266</v>
      </c>
      <c r="AB39" s="148" t="s">
        <v>267</v>
      </c>
      <c r="AC39" s="149" t="s">
        <v>268</v>
      </c>
    </row>
    <row r="40" spans="2:29" ht="30.75" customHeight="1">
      <c r="B40" s="145">
        <v>33</v>
      </c>
      <c r="C40" s="722"/>
      <c r="D40" s="722"/>
      <c r="E40" s="722"/>
      <c r="F40" s="722"/>
      <c r="G40" s="722"/>
      <c r="H40" s="722"/>
      <c r="I40" s="722"/>
      <c r="J40" s="722"/>
      <c r="K40" s="722"/>
      <c r="L40" s="722"/>
      <c r="M40" s="723"/>
      <c r="N40" s="724"/>
      <c r="O40" s="724"/>
      <c r="P40" s="725"/>
      <c r="Q40" s="725"/>
      <c r="R40" s="725"/>
      <c r="S40" s="725"/>
      <c r="T40" s="725"/>
      <c r="U40" s="725"/>
      <c r="V40" s="726"/>
      <c r="W40" s="722"/>
      <c r="X40" s="722"/>
      <c r="Y40" s="722"/>
      <c r="Z40" s="146" t="s">
        <v>265</v>
      </c>
      <c r="AA40" s="147" t="s">
        <v>266</v>
      </c>
      <c r="AB40" s="148" t="s">
        <v>267</v>
      </c>
      <c r="AC40" s="149" t="s">
        <v>268</v>
      </c>
    </row>
    <row r="41" spans="2:29" ht="30.75" customHeight="1">
      <c r="B41" s="145">
        <v>34</v>
      </c>
      <c r="C41" s="722"/>
      <c r="D41" s="722"/>
      <c r="E41" s="722"/>
      <c r="F41" s="722"/>
      <c r="G41" s="722"/>
      <c r="H41" s="722"/>
      <c r="I41" s="722"/>
      <c r="J41" s="722"/>
      <c r="K41" s="722"/>
      <c r="L41" s="722"/>
      <c r="M41" s="723"/>
      <c r="N41" s="724"/>
      <c r="O41" s="724"/>
      <c r="P41" s="725"/>
      <c r="Q41" s="725"/>
      <c r="R41" s="725"/>
      <c r="S41" s="725"/>
      <c r="T41" s="725"/>
      <c r="U41" s="725"/>
      <c r="V41" s="726"/>
      <c r="W41" s="722"/>
      <c r="X41" s="722"/>
      <c r="Y41" s="722"/>
      <c r="Z41" s="146" t="s">
        <v>265</v>
      </c>
      <c r="AA41" s="147" t="s">
        <v>266</v>
      </c>
      <c r="AB41" s="148" t="s">
        <v>267</v>
      </c>
      <c r="AC41" s="149" t="s">
        <v>268</v>
      </c>
    </row>
    <row r="42" spans="2:29" ht="30.75" customHeight="1">
      <c r="B42" s="145">
        <v>35</v>
      </c>
      <c r="C42" s="722"/>
      <c r="D42" s="722"/>
      <c r="E42" s="722"/>
      <c r="F42" s="722"/>
      <c r="G42" s="722"/>
      <c r="H42" s="722"/>
      <c r="I42" s="722"/>
      <c r="J42" s="722"/>
      <c r="K42" s="722"/>
      <c r="L42" s="722"/>
      <c r="M42" s="723"/>
      <c r="N42" s="724"/>
      <c r="O42" s="724"/>
      <c r="P42" s="725"/>
      <c r="Q42" s="725"/>
      <c r="R42" s="725"/>
      <c r="S42" s="725"/>
      <c r="T42" s="725"/>
      <c r="U42" s="725"/>
      <c r="V42" s="726"/>
      <c r="W42" s="722"/>
      <c r="X42" s="722"/>
      <c r="Y42" s="722"/>
      <c r="Z42" s="146" t="s">
        <v>265</v>
      </c>
      <c r="AA42" s="147" t="s">
        <v>266</v>
      </c>
      <c r="AB42" s="148" t="s">
        <v>267</v>
      </c>
      <c r="AC42" s="149" t="s">
        <v>268</v>
      </c>
    </row>
    <row r="43" spans="2:29" ht="30.75" customHeight="1">
      <c r="B43" s="145">
        <v>36</v>
      </c>
      <c r="C43" s="722"/>
      <c r="D43" s="722"/>
      <c r="E43" s="722"/>
      <c r="F43" s="722"/>
      <c r="G43" s="722"/>
      <c r="H43" s="722"/>
      <c r="I43" s="722"/>
      <c r="J43" s="722"/>
      <c r="K43" s="722"/>
      <c r="L43" s="722"/>
      <c r="M43" s="723"/>
      <c r="N43" s="724"/>
      <c r="O43" s="724"/>
      <c r="P43" s="725"/>
      <c r="Q43" s="725"/>
      <c r="R43" s="725"/>
      <c r="S43" s="725"/>
      <c r="T43" s="725"/>
      <c r="U43" s="725"/>
      <c r="V43" s="726"/>
      <c r="W43" s="722"/>
      <c r="X43" s="722"/>
      <c r="Y43" s="722"/>
      <c r="Z43" s="146" t="s">
        <v>265</v>
      </c>
      <c r="AA43" s="147" t="s">
        <v>266</v>
      </c>
      <c r="AB43" s="148" t="s">
        <v>267</v>
      </c>
      <c r="AC43" s="149" t="s">
        <v>268</v>
      </c>
    </row>
    <row r="44" spans="2:29" ht="30.75" customHeight="1">
      <c r="B44" s="145">
        <v>37</v>
      </c>
      <c r="C44" s="722"/>
      <c r="D44" s="722"/>
      <c r="E44" s="722"/>
      <c r="F44" s="722"/>
      <c r="G44" s="722"/>
      <c r="H44" s="722"/>
      <c r="I44" s="722"/>
      <c r="J44" s="722"/>
      <c r="K44" s="722"/>
      <c r="L44" s="722"/>
      <c r="M44" s="723"/>
      <c r="N44" s="724"/>
      <c r="O44" s="724"/>
      <c r="P44" s="725"/>
      <c r="Q44" s="725"/>
      <c r="R44" s="725"/>
      <c r="S44" s="725"/>
      <c r="T44" s="725"/>
      <c r="U44" s="725"/>
      <c r="V44" s="726"/>
      <c r="W44" s="722"/>
      <c r="X44" s="722"/>
      <c r="Y44" s="722"/>
      <c r="Z44" s="146" t="s">
        <v>265</v>
      </c>
      <c r="AA44" s="147" t="s">
        <v>266</v>
      </c>
      <c r="AB44" s="148" t="s">
        <v>267</v>
      </c>
      <c r="AC44" s="149" t="s">
        <v>268</v>
      </c>
    </row>
    <row r="45" spans="2:29" ht="30.75" customHeight="1">
      <c r="B45" s="145">
        <v>38</v>
      </c>
      <c r="C45" s="722"/>
      <c r="D45" s="722"/>
      <c r="E45" s="722"/>
      <c r="F45" s="722"/>
      <c r="G45" s="722"/>
      <c r="H45" s="722"/>
      <c r="I45" s="722"/>
      <c r="J45" s="722"/>
      <c r="K45" s="722"/>
      <c r="L45" s="722"/>
      <c r="M45" s="723"/>
      <c r="N45" s="724"/>
      <c r="O45" s="724"/>
      <c r="P45" s="725"/>
      <c r="Q45" s="725"/>
      <c r="R45" s="725"/>
      <c r="S45" s="725"/>
      <c r="T45" s="725"/>
      <c r="U45" s="725"/>
      <c r="V45" s="726"/>
      <c r="W45" s="722"/>
      <c r="X45" s="722"/>
      <c r="Y45" s="722"/>
      <c r="Z45" s="146" t="s">
        <v>265</v>
      </c>
      <c r="AA45" s="147" t="s">
        <v>266</v>
      </c>
      <c r="AB45" s="148" t="s">
        <v>267</v>
      </c>
      <c r="AC45" s="149" t="s">
        <v>268</v>
      </c>
    </row>
    <row r="46" spans="2:29" ht="30.75" customHeight="1">
      <c r="B46" s="145">
        <v>39</v>
      </c>
      <c r="C46" s="722"/>
      <c r="D46" s="722"/>
      <c r="E46" s="722"/>
      <c r="F46" s="722"/>
      <c r="G46" s="722"/>
      <c r="H46" s="722"/>
      <c r="I46" s="722"/>
      <c r="J46" s="722"/>
      <c r="K46" s="722"/>
      <c r="L46" s="722"/>
      <c r="M46" s="723"/>
      <c r="N46" s="724"/>
      <c r="O46" s="724"/>
      <c r="P46" s="725"/>
      <c r="Q46" s="725"/>
      <c r="R46" s="725"/>
      <c r="S46" s="725"/>
      <c r="T46" s="725"/>
      <c r="U46" s="725"/>
      <c r="V46" s="726"/>
      <c r="W46" s="722"/>
      <c r="X46" s="722"/>
      <c r="Y46" s="722"/>
      <c r="Z46" s="146" t="s">
        <v>265</v>
      </c>
      <c r="AA46" s="147" t="s">
        <v>266</v>
      </c>
      <c r="AB46" s="148" t="s">
        <v>267</v>
      </c>
      <c r="AC46" s="149" t="s">
        <v>268</v>
      </c>
    </row>
    <row r="47" spans="2:29" ht="30.75" customHeight="1">
      <c r="B47" s="150">
        <v>40</v>
      </c>
      <c r="C47" s="732"/>
      <c r="D47" s="732"/>
      <c r="E47" s="732"/>
      <c r="F47" s="732"/>
      <c r="G47" s="732"/>
      <c r="H47" s="732"/>
      <c r="I47" s="732"/>
      <c r="J47" s="732"/>
      <c r="K47" s="732"/>
      <c r="L47" s="732"/>
      <c r="M47" s="733"/>
      <c r="N47" s="734"/>
      <c r="O47" s="734"/>
      <c r="P47" s="735"/>
      <c r="Q47" s="735"/>
      <c r="R47" s="735"/>
      <c r="S47" s="735"/>
      <c r="T47" s="735"/>
      <c r="U47" s="735"/>
      <c r="V47" s="736"/>
      <c r="W47" s="732"/>
      <c r="X47" s="732"/>
      <c r="Y47" s="732"/>
      <c r="Z47" s="151" t="s">
        <v>265</v>
      </c>
      <c r="AA47" s="152" t="s">
        <v>266</v>
      </c>
      <c r="AB47" s="153" t="s">
        <v>267</v>
      </c>
      <c r="AC47" s="154" t="s">
        <v>268</v>
      </c>
    </row>
    <row r="48" spans="2:29" ht="30.75" customHeight="1">
      <c r="B48" s="727" t="s">
        <v>269</v>
      </c>
      <c r="C48" s="728"/>
      <c r="D48" s="728"/>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30"/>
    </row>
    <row r="49" spans="2:29" ht="27" customHeight="1">
      <c r="B49" s="731" t="s">
        <v>270</v>
      </c>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row>
  </sheetData>
  <mergeCells count="268">
    <mergeCell ref="B48:D48"/>
    <mergeCell ref="E48:AC48"/>
    <mergeCell ref="B49:AC49"/>
    <mergeCell ref="C46:M46"/>
    <mergeCell ref="N46:O46"/>
    <mergeCell ref="P46:Q46"/>
    <mergeCell ref="R46:S46"/>
    <mergeCell ref="T46:U46"/>
    <mergeCell ref="V46:Y46"/>
    <mergeCell ref="C47:M47"/>
    <mergeCell ref="N47:O47"/>
    <mergeCell ref="P47:Q47"/>
    <mergeCell ref="R47:S47"/>
    <mergeCell ref="T47:U47"/>
    <mergeCell ref="V47:Y47"/>
    <mergeCell ref="C44:M44"/>
    <mergeCell ref="N44:O44"/>
    <mergeCell ref="P44:Q44"/>
    <mergeCell ref="R44:S44"/>
    <mergeCell ref="T44:U44"/>
    <mergeCell ref="V44:Y44"/>
    <mergeCell ref="C45:M45"/>
    <mergeCell ref="N45:O45"/>
    <mergeCell ref="P45:Q45"/>
    <mergeCell ref="R45:S45"/>
    <mergeCell ref="T45:U45"/>
    <mergeCell ref="V45:Y45"/>
    <mergeCell ref="C42:M42"/>
    <mergeCell ref="N42:O42"/>
    <mergeCell ref="P42:Q42"/>
    <mergeCell ref="R42:S42"/>
    <mergeCell ref="T42:U42"/>
    <mergeCell ref="V42:Y42"/>
    <mergeCell ref="C43:M43"/>
    <mergeCell ref="N43:O43"/>
    <mergeCell ref="P43:Q43"/>
    <mergeCell ref="R43:S43"/>
    <mergeCell ref="T43:U43"/>
    <mergeCell ref="V43:Y43"/>
    <mergeCell ref="C40:M40"/>
    <mergeCell ref="N40:O40"/>
    <mergeCell ref="P40:Q40"/>
    <mergeCell ref="R40:S40"/>
    <mergeCell ref="T40:U40"/>
    <mergeCell ref="V40:Y40"/>
    <mergeCell ref="C41:M41"/>
    <mergeCell ref="N41:O41"/>
    <mergeCell ref="P41:Q41"/>
    <mergeCell ref="R41:S41"/>
    <mergeCell ref="T41:U41"/>
    <mergeCell ref="V41:Y41"/>
    <mergeCell ref="C38:M38"/>
    <mergeCell ref="N38:O38"/>
    <mergeCell ref="P38:Q38"/>
    <mergeCell ref="R38:S38"/>
    <mergeCell ref="T38:U38"/>
    <mergeCell ref="V38:Y38"/>
    <mergeCell ref="C39:M39"/>
    <mergeCell ref="N39:O39"/>
    <mergeCell ref="P39:Q39"/>
    <mergeCell ref="R39:S39"/>
    <mergeCell ref="T39:U39"/>
    <mergeCell ref="V39:Y39"/>
    <mergeCell ref="C36:M36"/>
    <mergeCell ref="N36:O36"/>
    <mergeCell ref="P36:Q36"/>
    <mergeCell ref="R36:S36"/>
    <mergeCell ref="T36:U36"/>
    <mergeCell ref="V36:Y36"/>
    <mergeCell ref="C37:M37"/>
    <mergeCell ref="N37:O37"/>
    <mergeCell ref="P37:Q37"/>
    <mergeCell ref="R37:S37"/>
    <mergeCell ref="T37:U37"/>
    <mergeCell ref="V37:Y37"/>
    <mergeCell ref="C34:M34"/>
    <mergeCell ref="N34:O34"/>
    <mergeCell ref="P34:Q34"/>
    <mergeCell ref="R34:S34"/>
    <mergeCell ref="T34:U34"/>
    <mergeCell ref="V34:Y34"/>
    <mergeCell ref="C35:M35"/>
    <mergeCell ref="N35:O35"/>
    <mergeCell ref="P35:Q35"/>
    <mergeCell ref="R35:S35"/>
    <mergeCell ref="T35:U35"/>
    <mergeCell ref="V35:Y35"/>
    <mergeCell ref="C32:M32"/>
    <mergeCell ref="N32:O32"/>
    <mergeCell ref="P32:Q32"/>
    <mergeCell ref="R32:S32"/>
    <mergeCell ref="T32:U32"/>
    <mergeCell ref="V32:Y32"/>
    <mergeCell ref="C33:M33"/>
    <mergeCell ref="N33:O33"/>
    <mergeCell ref="P33:Q33"/>
    <mergeCell ref="R33:S33"/>
    <mergeCell ref="T33:U33"/>
    <mergeCell ref="V33:Y33"/>
    <mergeCell ref="C30:M30"/>
    <mergeCell ref="N30:O30"/>
    <mergeCell ref="P30:Q30"/>
    <mergeCell ref="R30:S30"/>
    <mergeCell ref="T30:U30"/>
    <mergeCell ref="V30:Y30"/>
    <mergeCell ref="C31:M31"/>
    <mergeCell ref="N31:O31"/>
    <mergeCell ref="P31:Q31"/>
    <mergeCell ref="R31:S31"/>
    <mergeCell ref="T31:U31"/>
    <mergeCell ref="V31:Y31"/>
    <mergeCell ref="C28:M28"/>
    <mergeCell ref="N28:O28"/>
    <mergeCell ref="P28:Q28"/>
    <mergeCell ref="R28:S28"/>
    <mergeCell ref="T28:U28"/>
    <mergeCell ref="V28:Y28"/>
    <mergeCell ref="C29:M29"/>
    <mergeCell ref="N29:O29"/>
    <mergeCell ref="P29:Q29"/>
    <mergeCell ref="R29:S29"/>
    <mergeCell ref="T29:U29"/>
    <mergeCell ref="V29:Y29"/>
    <mergeCell ref="C26:M26"/>
    <mergeCell ref="N26:O26"/>
    <mergeCell ref="P26:Q26"/>
    <mergeCell ref="R26:S26"/>
    <mergeCell ref="T26:U26"/>
    <mergeCell ref="V26:Y26"/>
    <mergeCell ref="C27:M27"/>
    <mergeCell ref="N27:O27"/>
    <mergeCell ref="P27:Q27"/>
    <mergeCell ref="R27:S27"/>
    <mergeCell ref="T27:U27"/>
    <mergeCell ref="V27:Y27"/>
    <mergeCell ref="C24:M24"/>
    <mergeCell ref="N24:O24"/>
    <mergeCell ref="P24:Q24"/>
    <mergeCell ref="R24:S24"/>
    <mergeCell ref="T24:U24"/>
    <mergeCell ref="V24:Y24"/>
    <mergeCell ref="C25:M25"/>
    <mergeCell ref="N25:O25"/>
    <mergeCell ref="P25:Q25"/>
    <mergeCell ref="R25:S25"/>
    <mergeCell ref="T25:U25"/>
    <mergeCell ref="V25:Y25"/>
    <mergeCell ref="C22:M22"/>
    <mergeCell ref="N22:O22"/>
    <mergeCell ref="P22:Q22"/>
    <mergeCell ref="R22:S22"/>
    <mergeCell ref="T22:U22"/>
    <mergeCell ref="V22:Y22"/>
    <mergeCell ref="C23:M23"/>
    <mergeCell ref="N23:O23"/>
    <mergeCell ref="P23:Q23"/>
    <mergeCell ref="R23:S23"/>
    <mergeCell ref="T23:U23"/>
    <mergeCell ref="V23:Y23"/>
    <mergeCell ref="C20:M20"/>
    <mergeCell ref="N20:O20"/>
    <mergeCell ref="P20:Q20"/>
    <mergeCell ref="R20:S20"/>
    <mergeCell ref="T20:U20"/>
    <mergeCell ref="V20:Y20"/>
    <mergeCell ref="C21:M21"/>
    <mergeCell ref="N21:O21"/>
    <mergeCell ref="P21:Q21"/>
    <mergeCell ref="R21:S21"/>
    <mergeCell ref="T21:U21"/>
    <mergeCell ref="V21:Y21"/>
    <mergeCell ref="C18:M18"/>
    <mergeCell ref="N18:O18"/>
    <mergeCell ref="P18:Q18"/>
    <mergeCell ref="R18:S18"/>
    <mergeCell ref="T18:U18"/>
    <mergeCell ref="V18:Y18"/>
    <mergeCell ref="C19:M19"/>
    <mergeCell ref="N19:O19"/>
    <mergeCell ref="P19:Q19"/>
    <mergeCell ref="R19:S19"/>
    <mergeCell ref="T19:U19"/>
    <mergeCell ref="V19:Y19"/>
    <mergeCell ref="C16:M16"/>
    <mergeCell ref="N16:O16"/>
    <mergeCell ref="P16:Q16"/>
    <mergeCell ref="R16:S16"/>
    <mergeCell ref="T16:U16"/>
    <mergeCell ref="V16:Y16"/>
    <mergeCell ref="C17:M17"/>
    <mergeCell ref="N17:O17"/>
    <mergeCell ref="P17:Q17"/>
    <mergeCell ref="R17:S17"/>
    <mergeCell ref="T17:U17"/>
    <mergeCell ref="V17:Y17"/>
    <mergeCell ref="C14:M14"/>
    <mergeCell ref="N14:O14"/>
    <mergeCell ref="P14:Q14"/>
    <mergeCell ref="R14:S14"/>
    <mergeCell ref="T14:U14"/>
    <mergeCell ref="V14:Y14"/>
    <mergeCell ref="C15:M15"/>
    <mergeCell ref="N15:O15"/>
    <mergeCell ref="P15:Q15"/>
    <mergeCell ref="R15:S15"/>
    <mergeCell ref="T15:U15"/>
    <mergeCell ref="V15:Y15"/>
    <mergeCell ref="C12:M12"/>
    <mergeCell ref="N12:O12"/>
    <mergeCell ref="P12:Q12"/>
    <mergeCell ref="R12:S12"/>
    <mergeCell ref="T12:U12"/>
    <mergeCell ref="V12:Y12"/>
    <mergeCell ref="C13:M13"/>
    <mergeCell ref="N13:O13"/>
    <mergeCell ref="P13:Q13"/>
    <mergeCell ref="R13:S13"/>
    <mergeCell ref="T13:U13"/>
    <mergeCell ref="V13:Y13"/>
    <mergeCell ref="C10:M10"/>
    <mergeCell ref="N10:O10"/>
    <mergeCell ref="P10:Q10"/>
    <mergeCell ref="R10:S10"/>
    <mergeCell ref="T10:U10"/>
    <mergeCell ref="V10:Y10"/>
    <mergeCell ref="C11:M11"/>
    <mergeCell ref="N11:O11"/>
    <mergeCell ref="P11:Q11"/>
    <mergeCell ref="R11:S11"/>
    <mergeCell ref="T11:U11"/>
    <mergeCell ref="V11:Y11"/>
    <mergeCell ref="C8:M8"/>
    <mergeCell ref="N8:O8"/>
    <mergeCell ref="P8:Q8"/>
    <mergeCell ref="R8:S8"/>
    <mergeCell ref="T8:U8"/>
    <mergeCell ref="V8:Y8"/>
    <mergeCell ref="C9:M9"/>
    <mergeCell ref="N9:O9"/>
    <mergeCell ref="P9:Q9"/>
    <mergeCell ref="R9:S9"/>
    <mergeCell ref="T9:U9"/>
    <mergeCell ref="V9:Y9"/>
    <mergeCell ref="B4:F4"/>
    <mergeCell ref="G4:P4"/>
    <mergeCell ref="Q4:S4"/>
    <mergeCell ref="T4:U4"/>
    <mergeCell ref="W4:Y4"/>
    <mergeCell ref="AA4:AC4"/>
    <mergeCell ref="B6:M7"/>
    <mergeCell ref="N6:O6"/>
    <mergeCell ref="P6:U6"/>
    <mergeCell ref="V6:AC6"/>
    <mergeCell ref="N7:O7"/>
    <mergeCell ref="P7:Q7"/>
    <mergeCell ref="R7:S7"/>
    <mergeCell ref="T7:U7"/>
    <mergeCell ref="V7:Z7"/>
    <mergeCell ref="AA7:AC7"/>
    <mergeCell ref="B1:AC1"/>
    <mergeCell ref="B2:F2"/>
    <mergeCell ref="G2:P2"/>
    <mergeCell ref="Q2:S2"/>
    <mergeCell ref="AB2:AC2"/>
    <mergeCell ref="B3:F3"/>
    <mergeCell ref="G3:P3"/>
    <mergeCell ref="Q3:S3"/>
    <mergeCell ref="T3:AC3"/>
  </mergeCells>
  <dataValidations count="7">
    <dataValidation type="list" allowBlank="1" showInputMessage="1" showErrorMessage="1" sqref="P8:U47">
      <formula1>"○"</formula1>
    </dataValidation>
    <dataValidation type="list" allowBlank="1" showInputMessage="1" showErrorMessage="1" sqref="T3:AC3">
      <formula1>$AS$2:$AS$4</formula1>
    </dataValidation>
    <dataValidation type="list" allowBlank="1" showInputMessage="1" showErrorMessage="1" sqref="U2">
      <formula1>$AO$2:$AO$16</formula1>
    </dataValidation>
    <dataValidation type="list" allowBlank="1" showInputMessage="1" showErrorMessage="1" sqref="W2">
      <formula1>$AP$2:$AP$13</formula1>
    </dataValidation>
    <dataValidation type="list" allowBlank="1" showInputMessage="1" showErrorMessage="1" sqref="Y2">
      <formula1>$AQ$2:$AQ$32</formula1>
    </dataValidation>
    <dataValidation type="list" allowBlank="1" showInputMessage="1" showErrorMessage="1" sqref="AA2">
      <formula1>$AR$2:$AR$8</formula1>
    </dataValidation>
    <dataValidation type="list" allowBlank="1" showInputMessage="1" showErrorMessage="1" sqref="G3:P3">
      <formula1>$AN$2:$AN$21</formula1>
    </dataValidation>
  </dataValidations>
  <printOptions/>
  <pageMargins left="0.19685039370078738" right="0.19685039370078738" top="0.19685039370078738" bottom="0.19685039370078738" header="0.31496062992125984" footer="0.31496062992125984"/>
  <pageSetup fitToHeight="1" fitToWidth="1" horizontalDpi="300" verticalDpi="300" orientation="portrait" paperSize="9" scale="57"/>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AS59"/>
  <sheetViews>
    <sheetView showGridLines="0" zoomScale="60" zoomScaleNormal="60" workbookViewId="0" topLeftCell="A1"/>
  </sheetViews>
  <sheetFormatPr defaultColWidth="9.375" defaultRowHeight="13.5"/>
  <cols>
    <col min="1" max="31" width="5.75390625" style="130" customWidth="1"/>
    <col min="32" max="38" width="9.375" style="130" customWidth="1"/>
    <col min="39" max="40" width="9.375" style="131" hidden="1" customWidth="1"/>
    <col min="41" max="44" width="9.375" style="132" hidden="1" customWidth="1"/>
    <col min="45" max="45" width="9.375" style="131" hidden="1" customWidth="1"/>
    <col min="46" max="46" width="9.375" style="130" hidden="1" customWidth="1"/>
    <col min="47" max="47" width="9.375" style="130" customWidth="1"/>
    <col min="48" max="16384" width="9.375" style="130" customWidth="1"/>
  </cols>
  <sheetData>
    <row r="1" spans="2:45" s="133" customFormat="1" ht="38.45" customHeight="1">
      <c r="B1" s="683" t="s">
        <v>232</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134"/>
      <c r="AE1" s="134"/>
      <c r="AM1" s="131" t="s">
        <v>233</v>
      </c>
      <c r="AN1" s="131" t="s">
        <v>234</v>
      </c>
      <c r="AO1" s="132" t="s">
        <v>235</v>
      </c>
      <c r="AP1" s="132" t="s">
        <v>236</v>
      </c>
      <c r="AQ1" s="132" t="s">
        <v>237</v>
      </c>
      <c r="AR1" s="132" t="s">
        <v>238</v>
      </c>
      <c r="AS1" s="131" t="s">
        <v>64</v>
      </c>
    </row>
    <row r="2" spans="2:45" s="133" customFormat="1" ht="30.75" customHeight="1">
      <c r="B2" s="684" t="s">
        <v>9</v>
      </c>
      <c r="C2" s="685"/>
      <c r="D2" s="685"/>
      <c r="E2" s="685"/>
      <c r="F2" s="685"/>
      <c r="G2" s="686" t="s">
        <v>271</v>
      </c>
      <c r="H2" s="686"/>
      <c r="I2" s="686"/>
      <c r="J2" s="686"/>
      <c r="K2" s="686"/>
      <c r="L2" s="686"/>
      <c r="M2" s="686"/>
      <c r="N2" s="686"/>
      <c r="O2" s="686"/>
      <c r="P2" s="687"/>
      <c r="Q2" s="688" t="s">
        <v>239</v>
      </c>
      <c r="R2" s="685"/>
      <c r="S2" s="685"/>
      <c r="T2" s="135" t="s">
        <v>240</v>
      </c>
      <c r="U2" s="135">
        <v>2</v>
      </c>
      <c r="V2" s="136" t="s">
        <v>235</v>
      </c>
      <c r="W2" s="135">
        <v>12</v>
      </c>
      <c r="X2" s="136" t="s">
        <v>236</v>
      </c>
      <c r="Y2" s="135">
        <v>5</v>
      </c>
      <c r="Z2" s="136" t="s">
        <v>237</v>
      </c>
      <c r="AA2" s="137" t="s">
        <v>264</v>
      </c>
      <c r="AB2" s="689" t="s">
        <v>241</v>
      </c>
      <c r="AC2" s="690"/>
      <c r="AD2" s="138"/>
      <c r="AE2" s="138"/>
      <c r="AM2" s="131" t="s">
        <v>272</v>
      </c>
      <c r="AN2" s="131" t="s">
        <v>273</v>
      </c>
      <c r="AO2" s="132">
        <v>1</v>
      </c>
      <c r="AP2" s="132">
        <v>1</v>
      </c>
      <c r="AQ2" s="132">
        <v>1</v>
      </c>
      <c r="AR2" s="132" t="s">
        <v>236</v>
      </c>
      <c r="AS2" s="131" t="s">
        <v>274</v>
      </c>
    </row>
    <row r="3" spans="2:45" s="133" customFormat="1" ht="30.75" customHeight="1">
      <c r="B3" s="691" t="s">
        <v>244</v>
      </c>
      <c r="C3" s="692"/>
      <c r="D3" s="692"/>
      <c r="E3" s="692"/>
      <c r="F3" s="692"/>
      <c r="G3" s="696" t="s">
        <v>275</v>
      </c>
      <c r="H3" s="696"/>
      <c r="I3" s="696"/>
      <c r="J3" s="696"/>
      <c r="K3" s="696"/>
      <c r="L3" s="696"/>
      <c r="M3" s="696"/>
      <c r="N3" s="696"/>
      <c r="O3" s="696"/>
      <c r="P3" s="737"/>
      <c r="Q3" s="695" t="s">
        <v>64</v>
      </c>
      <c r="R3" s="692"/>
      <c r="S3" s="692"/>
      <c r="T3" s="696" t="s">
        <v>276</v>
      </c>
      <c r="U3" s="696"/>
      <c r="V3" s="696"/>
      <c r="W3" s="696"/>
      <c r="X3" s="696"/>
      <c r="Y3" s="696"/>
      <c r="Z3" s="696"/>
      <c r="AA3" s="696"/>
      <c r="AB3" s="696"/>
      <c r="AC3" s="697"/>
      <c r="AD3" s="138"/>
      <c r="AE3" s="138"/>
      <c r="AM3" s="131" t="s">
        <v>277</v>
      </c>
      <c r="AN3" s="131" t="s">
        <v>278</v>
      </c>
      <c r="AO3" s="132">
        <v>2</v>
      </c>
      <c r="AP3" s="132">
        <v>2</v>
      </c>
      <c r="AQ3" s="132">
        <v>2</v>
      </c>
      <c r="AR3" s="132" t="s">
        <v>245</v>
      </c>
      <c r="AS3" s="131" t="s">
        <v>279</v>
      </c>
    </row>
    <row r="4" spans="2:45" s="133" customFormat="1" ht="30.75" customHeight="1">
      <c r="B4" s="698" t="s">
        <v>247</v>
      </c>
      <c r="C4" s="699"/>
      <c r="D4" s="699"/>
      <c r="E4" s="699"/>
      <c r="F4" s="699"/>
      <c r="G4" s="700" t="s">
        <v>280</v>
      </c>
      <c r="H4" s="700"/>
      <c r="I4" s="700"/>
      <c r="J4" s="700"/>
      <c r="K4" s="700"/>
      <c r="L4" s="700"/>
      <c r="M4" s="700"/>
      <c r="N4" s="700"/>
      <c r="O4" s="700"/>
      <c r="P4" s="701"/>
      <c r="Q4" s="702" t="s">
        <v>248</v>
      </c>
      <c r="R4" s="699"/>
      <c r="S4" s="699"/>
      <c r="T4" s="703" t="s">
        <v>281</v>
      </c>
      <c r="U4" s="703"/>
      <c r="V4" s="139" t="s">
        <v>249</v>
      </c>
      <c r="W4" s="703" t="s">
        <v>282</v>
      </c>
      <c r="X4" s="703"/>
      <c r="Y4" s="703"/>
      <c r="Z4" s="139" t="s">
        <v>249</v>
      </c>
      <c r="AA4" s="703" t="s">
        <v>282</v>
      </c>
      <c r="AB4" s="703"/>
      <c r="AC4" s="704"/>
      <c r="AD4" s="138"/>
      <c r="AE4" s="138"/>
      <c r="AM4" s="131" t="s">
        <v>283</v>
      </c>
      <c r="AN4" s="131" t="s">
        <v>284</v>
      </c>
      <c r="AO4" s="132">
        <v>3</v>
      </c>
      <c r="AP4" s="132">
        <v>3</v>
      </c>
      <c r="AQ4" s="132">
        <v>3</v>
      </c>
      <c r="AR4" s="132" t="s">
        <v>250</v>
      </c>
      <c r="AS4" s="131" t="s">
        <v>285</v>
      </c>
    </row>
    <row r="5" spans="39:45" ht="30.75" customHeight="1">
      <c r="AM5" s="131" t="s">
        <v>286</v>
      </c>
      <c r="AN5" s="131" t="s">
        <v>287</v>
      </c>
      <c r="AO5" s="132">
        <v>4</v>
      </c>
      <c r="AP5" s="132">
        <v>4</v>
      </c>
      <c r="AQ5" s="132">
        <v>4</v>
      </c>
      <c r="AR5" s="132" t="s">
        <v>252</v>
      </c>
      <c r="AS5" s="131" t="s">
        <v>288</v>
      </c>
    </row>
    <row r="6" spans="2:45" s="133" customFormat="1" ht="30.75" customHeight="1">
      <c r="B6" s="705" t="s">
        <v>253</v>
      </c>
      <c r="C6" s="706"/>
      <c r="D6" s="706"/>
      <c r="E6" s="706"/>
      <c r="F6" s="706"/>
      <c r="G6" s="706"/>
      <c r="H6" s="706"/>
      <c r="I6" s="706"/>
      <c r="J6" s="706"/>
      <c r="K6" s="706"/>
      <c r="L6" s="706"/>
      <c r="M6" s="707"/>
      <c r="N6" s="711" t="s">
        <v>254</v>
      </c>
      <c r="O6" s="707"/>
      <c r="P6" s="712" t="s">
        <v>255</v>
      </c>
      <c r="Q6" s="712"/>
      <c r="R6" s="712"/>
      <c r="S6" s="712"/>
      <c r="T6" s="712"/>
      <c r="U6" s="712"/>
      <c r="V6" s="712" t="s">
        <v>256</v>
      </c>
      <c r="W6" s="712"/>
      <c r="X6" s="712"/>
      <c r="Y6" s="712"/>
      <c r="Z6" s="712"/>
      <c r="AA6" s="712"/>
      <c r="AB6" s="712"/>
      <c r="AC6" s="713"/>
      <c r="AM6" s="131" t="s">
        <v>289</v>
      </c>
      <c r="AN6" s="131" t="s">
        <v>290</v>
      </c>
      <c r="AO6" s="132">
        <v>5</v>
      </c>
      <c r="AP6" s="132">
        <v>5</v>
      </c>
      <c r="AQ6" s="132">
        <v>5</v>
      </c>
      <c r="AR6" s="132" t="s">
        <v>257</v>
      </c>
      <c r="AS6" s="131" t="s">
        <v>291</v>
      </c>
    </row>
    <row r="7" spans="2:45" s="133" customFormat="1" ht="30.75" customHeight="1">
      <c r="B7" s="708"/>
      <c r="C7" s="709"/>
      <c r="D7" s="709"/>
      <c r="E7" s="709"/>
      <c r="F7" s="709"/>
      <c r="G7" s="709"/>
      <c r="H7" s="709"/>
      <c r="I7" s="709"/>
      <c r="J7" s="709"/>
      <c r="K7" s="709"/>
      <c r="L7" s="709"/>
      <c r="M7" s="710"/>
      <c r="N7" s="714" t="s">
        <v>258</v>
      </c>
      <c r="O7" s="710"/>
      <c r="P7" s="715" t="s">
        <v>259</v>
      </c>
      <c r="Q7" s="715"/>
      <c r="R7" s="715" t="s">
        <v>260</v>
      </c>
      <c r="S7" s="715"/>
      <c r="T7" s="715" t="s">
        <v>261</v>
      </c>
      <c r="U7" s="715"/>
      <c r="V7" s="715" t="s">
        <v>262</v>
      </c>
      <c r="W7" s="715"/>
      <c r="X7" s="715"/>
      <c r="Y7" s="715"/>
      <c r="Z7" s="715"/>
      <c r="AA7" s="715" t="s">
        <v>263</v>
      </c>
      <c r="AB7" s="715"/>
      <c r="AC7" s="716"/>
      <c r="AM7" s="131" t="s">
        <v>292</v>
      </c>
      <c r="AN7" s="131" t="s">
        <v>293</v>
      </c>
      <c r="AO7" s="132">
        <v>6</v>
      </c>
      <c r="AP7" s="132">
        <v>6</v>
      </c>
      <c r="AQ7" s="132">
        <v>6</v>
      </c>
      <c r="AR7" s="132" t="s">
        <v>264</v>
      </c>
      <c r="AS7" s="131" t="s">
        <v>294</v>
      </c>
    </row>
    <row r="8" spans="2:45" s="133" customFormat="1" ht="30.75" customHeight="1">
      <c r="B8" s="140">
        <v>1</v>
      </c>
      <c r="C8" s="717" t="s">
        <v>280</v>
      </c>
      <c r="D8" s="717"/>
      <c r="E8" s="717"/>
      <c r="F8" s="717"/>
      <c r="G8" s="717"/>
      <c r="H8" s="717"/>
      <c r="I8" s="717"/>
      <c r="J8" s="717"/>
      <c r="K8" s="717"/>
      <c r="L8" s="717"/>
      <c r="M8" s="718"/>
      <c r="N8" s="719"/>
      <c r="O8" s="719"/>
      <c r="P8" s="720" t="s">
        <v>15</v>
      </c>
      <c r="Q8" s="720"/>
      <c r="R8" s="720"/>
      <c r="S8" s="720"/>
      <c r="T8" s="720"/>
      <c r="U8" s="720"/>
      <c r="V8" s="721">
        <v>36.5</v>
      </c>
      <c r="W8" s="717"/>
      <c r="X8" s="717"/>
      <c r="Y8" s="717"/>
      <c r="Z8" s="141" t="s">
        <v>265</v>
      </c>
      <c r="AA8" s="142" t="s">
        <v>266</v>
      </c>
      <c r="AB8" s="143" t="s">
        <v>267</v>
      </c>
      <c r="AC8" s="144" t="s">
        <v>268</v>
      </c>
      <c r="AM8" s="131" t="s">
        <v>295</v>
      </c>
      <c r="AN8" s="131" t="s">
        <v>296</v>
      </c>
      <c r="AO8" s="132">
        <v>7</v>
      </c>
      <c r="AP8" s="132">
        <v>7</v>
      </c>
      <c r="AQ8" s="132">
        <v>7</v>
      </c>
      <c r="AR8" s="132" t="s">
        <v>237</v>
      </c>
      <c r="AS8" s="131" t="s">
        <v>297</v>
      </c>
    </row>
    <row r="9" spans="2:45" s="133" customFormat="1" ht="30.75" customHeight="1">
      <c r="B9" s="145">
        <v>2</v>
      </c>
      <c r="C9" s="722" t="s">
        <v>298</v>
      </c>
      <c r="D9" s="722"/>
      <c r="E9" s="722"/>
      <c r="F9" s="722"/>
      <c r="G9" s="722"/>
      <c r="H9" s="722"/>
      <c r="I9" s="722"/>
      <c r="J9" s="722"/>
      <c r="K9" s="722"/>
      <c r="L9" s="722"/>
      <c r="M9" s="723"/>
      <c r="N9" s="724">
        <v>5</v>
      </c>
      <c r="O9" s="724"/>
      <c r="P9" s="725"/>
      <c r="Q9" s="725"/>
      <c r="R9" s="725" t="s">
        <v>15</v>
      </c>
      <c r="S9" s="725"/>
      <c r="T9" s="725"/>
      <c r="U9" s="725"/>
      <c r="V9" s="726">
        <v>36.2</v>
      </c>
      <c r="W9" s="722"/>
      <c r="X9" s="722"/>
      <c r="Y9" s="722"/>
      <c r="Z9" s="146" t="s">
        <v>265</v>
      </c>
      <c r="AA9" s="147" t="s">
        <v>266</v>
      </c>
      <c r="AB9" s="148" t="s">
        <v>267</v>
      </c>
      <c r="AC9" s="149" t="s">
        <v>268</v>
      </c>
      <c r="AM9" s="131" t="s">
        <v>299</v>
      </c>
      <c r="AN9" s="131" t="s">
        <v>275</v>
      </c>
      <c r="AO9" s="132">
        <v>8</v>
      </c>
      <c r="AP9" s="132">
        <v>8</v>
      </c>
      <c r="AQ9" s="132">
        <v>8</v>
      </c>
      <c r="AR9" s="132"/>
      <c r="AS9" s="131" t="s">
        <v>300</v>
      </c>
    </row>
    <row r="10" spans="2:45" s="133" customFormat="1" ht="30.75" customHeight="1">
      <c r="B10" s="145">
        <v>3</v>
      </c>
      <c r="C10" s="722" t="s">
        <v>301</v>
      </c>
      <c r="D10" s="722"/>
      <c r="E10" s="722"/>
      <c r="F10" s="722"/>
      <c r="G10" s="722"/>
      <c r="H10" s="722"/>
      <c r="I10" s="722"/>
      <c r="J10" s="722"/>
      <c r="K10" s="722"/>
      <c r="L10" s="722"/>
      <c r="M10" s="723"/>
      <c r="N10" s="724">
        <v>6</v>
      </c>
      <c r="O10" s="724"/>
      <c r="P10" s="725"/>
      <c r="Q10" s="725"/>
      <c r="R10" s="725" t="s">
        <v>15</v>
      </c>
      <c r="S10" s="725"/>
      <c r="T10" s="725"/>
      <c r="U10" s="725"/>
      <c r="V10" s="726">
        <v>36.5</v>
      </c>
      <c r="W10" s="722"/>
      <c r="X10" s="722"/>
      <c r="Y10" s="722"/>
      <c r="Z10" s="146" t="s">
        <v>265</v>
      </c>
      <c r="AA10" s="147" t="s">
        <v>266</v>
      </c>
      <c r="AB10" s="148" t="s">
        <v>267</v>
      </c>
      <c r="AC10" s="149" t="s">
        <v>268</v>
      </c>
      <c r="AM10" s="131" t="s">
        <v>302</v>
      </c>
      <c r="AN10" s="131" t="s">
        <v>303</v>
      </c>
      <c r="AO10" s="132">
        <v>9</v>
      </c>
      <c r="AP10" s="132">
        <v>9</v>
      </c>
      <c r="AQ10" s="132">
        <v>9</v>
      </c>
      <c r="AR10" s="132"/>
      <c r="AS10" s="131" t="s">
        <v>276</v>
      </c>
    </row>
    <row r="11" spans="2:45" s="133" customFormat="1" ht="30.75" customHeight="1">
      <c r="B11" s="145">
        <v>4</v>
      </c>
      <c r="C11" s="722" t="s">
        <v>304</v>
      </c>
      <c r="D11" s="722"/>
      <c r="E11" s="722"/>
      <c r="F11" s="722"/>
      <c r="G11" s="722"/>
      <c r="H11" s="722"/>
      <c r="I11" s="722"/>
      <c r="J11" s="722"/>
      <c r="K11" s="722"/>
      <c r="L11" s="722"/>
      <c r="M11" s="723"/>
      <c r="N11" s="724">
        <v>6</v>
      </c>
      <c r="O11" s="724"/>
      <c r="P11" s="725"/>
      <c r="Q11" s="725"/>
      <c r="R11" s="725"/>
      <c r="S11" s="725"/>
      <c r="T11" s="725"/>
      <c r="U11" s="725"/>
      <c r="V11" s="726"/>
      <c r="W11" s="722"/>
      <c r="X11" s="722"/>
      <c r="Y11" s="722"/>
      <c r="Z11" s="146" t="s">
        <v>265</v>
      </c>
      <c r="AA11" s="147" t="s">
        <v>266</v>
      </c>
      <c r="AB11" s="148" t="s">
        <v>267</v>
      </c>
      <c r="AC11" s="149" t="s">
        <v>268</v>
      </c>
      <c r="AM11" s="131" t="s">
        <v>305</v>
      </c>
      <c r="AN11" s="131" t="s">
        <v>306</v>
      </c>
      <c r="AO11" s="132">
        <v>10</v>
      </c>
      <c r="AP11" s="132">
        <v>10</v>
      </c>
      <c r="AQ11" s="132">
        <v>10</v>
      </c>
      <c r="AR11" s="132"/>
      <c r="AS11" s="131" t="s">
        <v>307</v>
      </c>
    </row>
    <row r="12" spans="2:45" s="133" customFormat="1" ht="30.75" customHeight="1">
      <c r="B12" s="145">
        <v>5</v>
      </c>
      <c r="C12" s="722" t="s">
        <v>308</v>
      </c>
      <c r="D12" s="722"/>
      <c r="E12" s="722"/>
      <c r="F12" s="722"/>
      <c r="G12" s="722"/>
      <c r="H12" s="722"/>
      <c r="I12" s="722"/>
      <c r="J12" s="722"/>
      <c r="K12" s="722"/>
      <c r="L12" s="722"/>
      <c r="M12" s="723"/>
      <c r="N12" s="724"/>
      <c r="O12" s="724"/>
      <c r="P12" s="725"/>
      <c r="Q12" s="725"/>
      <c r="R12" s="725"/>
      <c r="S12" s="725"/>
      <c r="T12" s="725" t="s">
        <v>15</v>
      </c>
      <c r="U12" s="725"/>
      <c r="V12" s="726">
        <v>36.2</v>
      </c>
      <c r="W12" s="722"/>
      <c r="X12" s="722"/>
      <c r="Y12" s="722"/>
      <c r="Z12" s="146" t="s">
        <v>265</v>
      </c>
      <c r="AA12" s="147" t="s">
        <v>266</v>
      </c>
      <c r="AB12" s="148" t="s">
        <v>267</v>
      </c>
      <c r="AC12" s="149" t="s">
        <v>268</v>
      </c>
      <c r="AM12" s="131" t="s">
        <v>32</v>
      </c>
      <c r="AN12" s="131" t="s">
        <v>309</v>
      </c>
      <c r="AO12" s="132">
        <v>11</v>
      </c>
      <c r="AP12" s="132">
        <v>11</v>
      </c>
      <c r="AQ12" s="132">
        <v>11</v>
      </c>
      <c r="AR12" s="132"/>
      <c r="AS12" s="131" t="s">
        <v>310</v>
      </c>
    </row>
    <row r="13" spans="2:45" s="133" customFormat="1" ht="30.75" customHeight="1">
      <c r="B13" s="145">
        <v>6</v>
      </c>
      <c r="C13" s="722"/>
      <c r="D13" s="722"/>
      <c r="E13" s="722"/>
      <c r="F13" s="722"/>
      <c r="G13" s="722"/>
      <c r="H13" s="722"/>
      <c r="I13" s="722"/>
      <c r="J13" s="722"/>
      <c r="K13" s="722"/>
      <c r="L13" s="722"/>
      <c r="M13" s="723"/>
      <c r="N13" s="724"/>
      <c r="O13" s="724"/>
      <c r="P13" s="725"/>
      <c r="Q13" s="725"/>
      <c r="R13" s="725"/>
      <c r="S13" s="725"/>
      <c r="T13" s="725"/>
      <c r="U13" s="725"/>
      <c r="V13" s="726"/>
      <c r="W13" s="722"/>
      <c r="X13" s="722"/>
      <c r="Y13" s="722"/>
      <c r="Z13" s="146" t="s">
        <v>265</v>
      </c>
      <c r="AA13" s="147" t="s">
        <v>266</v>
      </c>
      <c r="AB13" s="148" t="s">
        <v>267</v>
      </c>
      <c r="AC13" s="149" t="s">
        <v>268</v>
      </c>
      <c r="AM13" s="131" t="s">
        <v>311</v>
      </c>
      <c r="AN13" s="131" t="s">
        <v>312</v>
      </c>
      <c r="AO13" s="132">
        <v>12</v>
      </c>
      <c r="AP13" s="132">
        <v>12</v>
      </c>
      <c r="AQ13" s="132">
        <v>12</v>
      </c>
      <c r="AR13" s="132"/>
      <c r="AS13" s="131" t="s">
        <v>313</v>
      </c>
    </row>
    <row r="14" spans="2:45" s="133" customFormat="1" ht="30.75" customHeight="1">
      <c r="B14" s="145">
        <v>7</v>
      </c>
      <c r="C14" s="722"/>
      <c r="D14" s="722"/>
      <c r="E14" s="722"/>
      <c r="F14" s="722"/>
      <c r="G14" s="722"/>
      <c r="H14" s="722"/>
      <c r="I14" s="722"/>
      <c r="J14" s="722"/>
      <c r="K14" s="722"/>
      <c r="L14" s="722"/>
      <c r="M14" s="723"/>
      <c r="N14" s="724"/>
      <c r="O14" s="724"/>
      <c r="P14" s="725"/>
      <c r="Q14" s="725"/>
      <c r="R14" s="725"/>
      <c r="S14" s="725"/>
      <c r="T14" s="725"/>
      <c r="U14" s="725"/>
      <c r="V14" s="726"/>
      <c r="W14" s="722"/>
      <c r="X14" s="722"/>
      <c r="Y14" s="722"/>
      <c r="Z14" s="146" t="s">
        <v>265</v>
      </c>
      <c r="AA14" s="147" t="s">
        <v>266</v>
      </c>
      <c r="AB14" s="148" t="s">
        <v>267</v>
      </c>
      <c r="AC14" s="149" t="s">
        <v>268</v>
      </c>
      <c r="AM14" s="131" t="s">
        <v>314</v>
      </c>
      <c r="AN14" s="131" t="s">
        <v>315</v>
      </c>
      <c r="AO14" s="132">
        <v>13</v>
      </c>
      <c r="AP14" s="132"/>
      <c r="AQ14" s="132">
        <v>13</v>
      </c>
      <c r="AR14" s="132"/>
      <c r="AS14" s="131"/>
    </row>
    <row r="15" spans="2:45" s="133" customFormat="1" ht="30.75" customHeight="1">
      <c r="B15" s="145">
        <v>8</v>
      </c>
      <c r="C15" s="722"/>
      <c r="D15" s="722"/>
      <c r="E15" s="722"/>
      <c r="F15" s="722"/>
      <c r="G15" s="722"/>
      <c r="H15" s="722"/>
      <c r="I15" s="722"/>
      <c r="J15" s="722"/>
      <c r="K15" s="722"/>
      <c r="L15" s="722"/>
      <c r="M15" s="723"/>
      <c r="N15" s="724"/>
      <c r="O15" s="724"/>
      <c r="P15" s="725"/>
      <c r="Q15" s="725"/>
      <c r="R15" s="725"/>
      <c r="S15" s="725"/>
      <c r="T15" s="725"/>
      <c r="U15" s="725"/>
      <c r="V15" s="726"/>
      <c r="W15" s="722"/>
      <c r="X15" s="722"/>
      <c r="Y15" s="722"/>
      <c r="Z15" s="146" t="s">
        <v>265</v>
      </c>
      <c r="AA15" s="147" t="s">
        <v>266</v>
      </c>
      <c r="AB15" s="148" t="s">
        <v>267</v>
      </c>
      <c r="AC15" s="149" t="s">
        <v>268</v>
      </c>
      <c r="AM15" s="131" t="s">
        <v>316</v>
      </c>
      <c r="AN15" s="131" t="s">
        <v>317</v>
      </c>
      <c r="AO15" s="132">
        <v>14</v>
      </c>
      <c r="AP15" s="132"/>
      <c r="AQ15" s="132">
        <v>14</v>
      </c>
      <c r="AR15" s="132"/>
      <c r="AS15" s="131"/>
    </row>
    <row r="16" spans="2:45" s="133" customFormat="1" ht="30.75" customHeight="1">
      <c r="B16" s="145">
        <v>9</v>
      </c>
      <c r="C16" s="722"/>
      <c r="D16" s="722"/>
      <c r="E16" s="722"/>
      <c r="F16" s="722"/>
      <c r="G16" s="722"/>
      <c r="H16" s="722"/>
      <c r="I16" s="722"/>
      <c r="J16" s="722"/>
      <c r="K16" s="722"/>
      <c r="L16" s="722"/>
      <c r="M16" s="723"/>
      <c r="N16" s="724"/>
      <c r="O16" s="724"/>
      <c r="P16" s="725"/>
      <c r="Q16" s="725"/>
      <c r="R16" s="725"/>
      <c r="S16" s="725"/>
      <c r="T16" s="725"/>
      <c r="U16" s="725"/>
      <c r="V16" s="726"/>
      <c r="W16" s="722"/>
      <c r="X16" s="722"/>
      <c r="Y16" s="722"/>
      <c r="Z16" s="146" t="s">
        <v>265</v>
      </c>
      <c r="AA16" s="147" t="s">
        <v>266</v>
      </c>
      <c r="AB16" s="148" t="s">
        <v>267</v>
      </c>
      <c r="AC16" s="149" t="s">
        <v>268</v>
      </c>
      <c r="AM16" s="131" t="s">
        <v>318</v>
      </c>
      <c r="AN16" s="131" t="s">
        <v>319</v>
      </c>
      <c r="AO16" s="132">
        <v>15</v>
      </c>
      <c r="AP16" s="132"/>
      <c r="AQ16" s="132">
        <v>15</v>
      </c>
      <c r="AR16" s="132"/>
      <c r="AS16" s="131"/>
    </row>
    <row r="17" spans="2:45" s="133" customFormat="1" ht="30.75" customHeight="1">
      <c r="B17" s="145">
        <v>10</v>
      </c>
      <c r="C17" s="722"/>
      <c r="D17" s="722"/>
      <c r="E17" s="722"/>
      <c r="F17" s="722"/>
      <c r="G17" s="722"/>
      <c r="H17" s="722"/>
      <c r="I17" s="722"/>
      <c r="J17" s="722"/>
      <c r="K17" s="722"/>
      <c r="L17" s="722"/>
      <c r="M17" s="723"/>
      <c r="N17" s="724"/>
      <c r="O17" s="724"/>
      <c r="P17" s="725"/>
      <c r="Q17" s="725"/>
      <c r="R17" s="725"/>
      <c r="S17" s="725"/>
      <c r="T17" s="725"/>
      <c r="U17" s="725"/>
      <c r="V17" s="726"/>
      <c r="W17" s="722"/>
      <c r="X17" s="722"/>
      <c r="Y17" s="722"/>
      <c r="Z17" s="146" t="s">
        <v>265</v>
      </c>
      <c r="AA17" s="147" t="s">
        <v>266</v>
      </c>
      <c r="AB17" s="148" t="s">
        <v>267</v>
      </c>
      <c r="AC17" s="149" t="s">
        <v>268</v>
      </c>
      <c r="AM17" s="131" t="s">
        <v>320</v>
      </c>
      <c r="AN17" s="131" t="s">
        <v>321</v>
      </c>
      <c r="AO17" s="132"/>
      <c r="AP17" s="132"/>
      <c r="AQ17" s="132">
        <v>16</v>
      </c>
      <c r="AR17" s="132"/>
      <c r="AS17" s="131"/>
    </row>
    <row r="18" spans="2:45" s="133" customFormat="1" ht="30.75" customHeight="1">
      <c r="B18" s="145">
        <v>11</v>
      </c>
      <c r="C18" s="722"/>
      <c r="D18" s="722"/>
      <c r="E18" s="722"/>
      <c r="F18" s="722"/>
      <c r="G18" s="722"/>
      <c r="H18" s="722"/>
      <c r="I18" s="722"/>
      <c r="J18" s="722"/>
      <c r="K18" s="722"/>
      <c r="L18" s="722"/>
      <c r="M18" s="723"/>
      <c r="N18" s="724"/>
      <c r="O18" s="724"/>
      <c r="P18" s="725"/>
      <c r="Q18" s="725"/>
      <c r="R18" s="725"/>
      <c r="S18" s="725"/>
      <c r="T18" s="725"/>
      <c r="U18" s="725"/>
      <c r="V18" s="726"/>
      <c r="W18" s="722"/>
      <c r="X18" s="722"/>
      <c r="Y18" s="722"/>
      <c r="Z18" s="146" t="s">
        <v>265</v>
      </c>
      <c r="AA18" s="147" t="s">
        <v>266</v>
      </c>
      <c r="AB18" s="148" t="s">
        <v>267</v>
      </c>
      <c r="AC18" s="149" t="s">
        <v>268</v>
      </c>
      <c r="AM18" s="131" t="s">
        <v>322</v>
      </c>
      <c r="AN18" s="131" t="s">
        <v>323</v>
      </c>
      <c r="AO18" s="132"/>
      <c r="AP18" s="132"/>
      <c r="AQ18" s="132">
        <v>17</v>
      </c>
      <c r="AR18" s="132"/>
      <c r="AS18" s="131"/>
    </row>
    <row r="19" spans="2:45" s="133" customFormat="1" ht="30.75" customHeight="1">
      <c r="B19" s="145">
        <v>12</v>
      </c>
      <c r="C19" s="722"/>
      <c r="D19" s="722"/>
      <c r="E19" s="722"/>
      <c r="F19" s="722"/>
      <c r="G19" s="722"/>
      <c r="H19" s="722"/>
      <c r="I19" s="722"/>
      <c r="J19" s="722"/>
      <c r="K19" s="722"/>
      <c r="L19" s="722"/>
      <c r="M19" s="723"/>
      <c r="N19" s="724"/>
      <c r="O19" s="724"/>
      <c r="P19" s="725"/>
      <c r="Q19" s="725"/>
      <c r="R19" s="725"/>
      <c r="S19" s="725"/>
      <c r="T19" s="725"/>
      <c r="U19" s="725"/>
      <c r="V19" s="726"/>
      <c r="W19" s="722"/>
      <c r="X19" s="722"/>
      <c r="Y19" s="722"/>
      <c r="Z19" s="146" t="s">
        <v>265</v>
      </c>
      <c r="AA19" s="147" t="s">
        <v>266</v>
      </c>
      <c r="AB19" s="148" t="s">
        <v>267</v>
      </c>
      <c r="AC19" s="149" t="s">
        <v>268</v>
      </c>
      <c r="AM19" s="131" t="s">
        <v>324</v>
      </c>
      <c r="AN19" s="131" t="s">
        <v>325</v>
      </c>
      <c r="AO19" s="132"/>
      <c r="AP19" s="132"/>
      <c r="AQ19" s="132">
        <v>18</v>
      </c>
      <c r="AR19" s="132"/>
      <c r="AS19" s="131"/>
    </row>
    <row r="20" spans="2:45" s="133" customFormat="1" ht="30.75" customHeight="1">
      <c r="B20" s="145">
        <v>13</v>
      </c>
      <c r="C20" s="722"/>
      <c r="D20" s="722"/>
      <c r="E20" s="722"/>
      <c r="F20" s="722"/>
      <c r="G20" s="722"/>
      <c r="H20" s="722"/>
      <c r="I20" s="722"/>
      <c r="J20" s="722"/>
      <c r="K20" s="722"/>
      <c r="L20" s="722"/>
      <c r="M20" s="723"/>
      <c r="N20" s="724"/>
      <c r="O20" s="724"/>
      <c r="P20" s="725"/>
      <c r="Q20" s="725"/>
      <c r="R20" s="725"/>
      <c r="S20" s="725"/>
      <c r="T20" s="725"/>
      <c r="U20" s="725"/>
      <c r="V20" s="726"/>
      <c r="W20" s="722"/>
      <c r="X20" s="722"/>
      <c r="Y20" s="722"/>
      <c r="Z20" s="146" t="s">
        <v>265</v>
      </c>
      <c r="AA20" s="147" t="s">
        <v>266</v>
      </c>
      <c r="AB20" s="148" t="s">
        <v>267</v>
      </c>
      <c r="AC20" s="149" t="s">
        <v>268</v>
      </c>
      <c r="AM20" s="131" t="s">
        <v>326</v>
      </c>
      <c r="AN20" s="131" t="s">
        <v>327</v>
      </c>
      <c r="AO20" s="132"/>
      <c r="AP20" s="132"/>
      <c r="AQ20" s="132">
        <v>19</v>
      </c>
      <c r="AR20" s="132"/>
      <c r="AS20" s="131"/>
    </row>
    <row r="21" spans="2:45" s="133" customFormat="1" ht="30.75" customHeight="1">
      <c r="B21" s="145">
        <v>14</v>
      </c>
      <c r="C21" s="722"/>
      <c r="D21" s="722"/>
      <c r="E21" s="722"/>
      <c r="F21" s="722"/>
      <c r="G21" s="722"/>
      <c r="H21" s="722"/>
      <c r="I21" s="722"/>
      <c r="J21" s="722"/>
      <c r="K21" s="722"/>
      <c r="L21" s="722"/>
      <c r="M21" s="723"/>
      <c r="N21" s="724"/>
      <c r="O21" s="724"/>
      <c r="P21" s="725"/>
      <c r="Q21" s="725"/>
      <c r="R21" s="725"/>
      <c r="S21" s="725"/>
      <c r="T21" s="725"/>
      <c r="U21" s="725"/>
      <c r="V21" s="726"/>
      <c r="W21" s="722"/>
      <c r="X21" s="722"/>
      <c r="Y21" s="722"/>
      <c r="Z21" s="146" t="s">
        <v>265</v>
      </c>
      <c r="AA21" s="147" t="s">
        <v>266</v>
      </c>
      <c r="AB21" s="148" t="s">
        <v>267</v>
      </c>
      <c r="AC21" s="149" t="s">
        <v>268</v>
      </c>
      <c r="AM21" s="131" t="s">
        <v>328</v>
      </c>
      <c r="AN21" s="131" t="s">
        <v>313</v>
      </c>
      <c r="AO21" s="132"/>
      <c r="AP21" s="132"/>
      <c r="AQ21" s="132">
        <v>20</v>
      </c>
      <c r="AR21" s="132"/>
      <c r="AS21" s="131"/>
    </row>
    <row r="22" spans="2:45" s="133" customFormat="1" ht="30.75" customHeight="1">
      <c r="B22" s="145">
        <v>15</v>
      </c>
      <c r="C22" s="722"/>
      <c r="D22" s="722"/>
      <c r="E22" s="722"/>
      <c r="F22" s="722"/>
      <c r="G22" s="722"/>
      <c r="H22" s="722"/>
      <c r="I22" s="722"/>
      <c r="J22" s="722"/>
      <c r="K22" s="722"/>
      <c r="L22" s="722"/>
      <c r="M22" s="723"/>
      <c r="N22" s="724"/>
      <c r="O22" s="724"/>
      <c r="P22" s="725"/>
      <c r="Q22" s="725"/>
      <c r="R22" s="725"/>
      <c r="S22" s="725"/>
      <c r="T22" s="725"/>
      <c r="U22" s="725"/>
      <c r="V22" s="726"/>
      <c r="W22" s="722"/>
      <c r="X22" s="722"/>
      <c r="Y22" s="722"/>
      <c r="Z22" s="146" t="s">
        <v>265</v>
      </c>
      <c r="AA22" s="147" t="s">
        <v>266</v>
      </c>
      <c r="AB22" s="148" t="s">
        <v>267</v>
      </c>
      <c r="AC22" s="149" t="s">
        <v>268</v>
      </c>
      <c r="AM22" s="131" t="s">
        <v>329</v>
      </c>
      <c r="AO22" s="132"/>
      <c r="AP22" s="132"/>
      <c r="AQ22" s="132">
        <v>21</v>
      </c>
      <c r="AR22" s="132"/>
      <c r="AS22" s="131"/>
    </row>
    <row r="23" spans="2:45" s="133" customFormat="1" ht="30.75" customHeight="1">
      <c r="B23" s="145">
        <v>16</v>
      </c>
      <c r="C23" s="722"/>
      <c r="D23" s="722"/>
      <c r="E23" s="722"/>
      <c r="F23" s="722"/>
      <c r="G23" s="722"/>
      <c r="H23" s="722"/>
      <c r="I23" s="722"/>
      <c r="J23" s="722"/>
      <c r="K23" s="722"/>
      <c r="L23" s="722"/>
      <c r="M23" s="723"/>
      <c r="N23" s="724"/>
      <c r="O23" s="724"/>
      <c r="P23" s="725"/>
      <c r="Q23" s="725"/>
      <c r="R23" s="725"/>
      <c r="S23" s="725"/>
      <c r="T23" s="725"/>
      <c r="U23" s="725"/>
      <c r="V23" s="726"/>
      <c r="W23" s="722"/>
      <c r="X23" s="722"/>
      <c r="Y23" s="722"/>
      <c r="Z23" s="146" t="s">
        <v>265</v>
      </c>
      <c r="AA23" s="147" t="s">
        <v>266</v>
      </c>
      <c r="AB23" s="148" t="s">
        <v>267</v>
      </c>
      <c r="AC23" s="149" t="s">
        <v>268</v>
      </c>
      <c r="AM23" s="131" t="s">
        <v>330</v>
      </c>
      <c r="AO23" s="132"/>
      <c r="AP23" s="132"/>
      <c r="AQ23" s="132">
        <v>22</v>
      </c>
      <c r="AR23" s="132"/>
      <c r="AS23" s="131"/>
    </row>
    <row r="24" spans="2:45" s="133" customFormat="1" ht="30.75" customHeight="1">
      <c r="B24" s="145">
        <v>17</v>
      </c>
      <c r="C24" s="722"/>
      <c r="D24" s="722"/>
      <c r="E24" s="722"/>
      <c r="F24" s="722"/>
      <c r="G24" s="722"/>
      <c r="H24" s="722"/>
      <c r="I24" s="722"/>
      <c r="J24" s="722"/>
      <c r="K24" s="722"/>
      <c r="L24" s="722"/>
      <c r="M24" s="723"/>
      <c r="N24" s="724"/>
      <c r="O24" s="724"/>
      <c r="P24" s="725"/>
      <c r="Q24" s="725"/>
      <c r="R24" s="725"/>
      <c r="S24" s="725"/>
      <c r="T24" s="725"/>
      <c r="U24" s="725"/>
      <c r="V24" s="726"/>
      <c r="W24" s="722"/>
      <c r="X24" s="722"/>
      <c r="Y24" s="722"/>
      <c r="Z24" s="146" t="s">
        <v>265</v>
      </c>
      <c r="AA24" s="147" t="s">
        <v>266</v>
      </c>
      <c r="AB24" s="148" t="s">
        <v>267</v>
      </c>
      <c r="AC24" s="149" t="s">
        <v>268</v>
      </c>
      <c r="AM24" s="131" t="s">
        <v>37</v>
      </c>
      <c r="AN24" s="131"/>
      <c r="AO24" s="132"/>
      <c r="AP24" s="132"/>
      <c r="AQ24" s="132">
        <v>23</v>
      </c>
      <c r="AR24" s="132"/>
      <c r="AS24" s="131"/>
    </row>
    <row r="25" spans="2:45" s="133" customFormat="1" ht="30.75" customHeight="1">
      <c r="B25" s="145">
        <v>18</v>
      </c>
      <c r="C25" s="722"/>
      <c r="D25" s="722"/>
      <c r="E25" s="722"/>
      <c r="F25" s="722"/>
      <c r="G25" s="722"/>
      <c r="H25" s="722"/>
      <c r="I25" s="722"/>
      <c r="J25" s="722"/>
      <c r="K25" s="722"/>
      <c r="L25" s="722"/>
      <c r="M25" s="723"/>
      <c r="N25" s="724"/>
      <c r="O25" s="724"/>
      <c r="P25" s="725"/>
      <c r="Q25" s="725"/>
      <c r="R25" s="725"/>
      <c r="S25" s="725"/>
      <c r="T25" s="725"/>
      <c r="U25" s="725"/>
      <c r="V25" s="726"/>
      <c r="W25" s="722"/>
      <c r="X25" s="722"/>
      <c r="Y25" s="722"/>
      <c r="Z25" s="146" t="s">
        <v>265</v>
      </c>
      <c r="AA25" s="147" t="s">
        <v>266</v>
      </c>
      <c r="AB25" s="148" t="s">
        <v>267</v>
      </c>
      <c r="AC25" s="149" t="s">
        <v>268</v>
      </c>
      <c r="AM25" s="131" t="s">
        <v>331</v>
      </c>
      <c r="AN25" s="131"/>
      <c r="AO25" s="132"/>
      <c r="AP25" s="132"/>
      <c r="AQ25" s="132">
        <v>24</v>
      </c>
      <c r="AR25" s="132"/>
      <c r="AS25" s="131"/>
    </row>
    <row r="26" spans="2:45" s="133" customFormat="1" ht="30.75" customHeight="1">
      <c r="B26" s="145">
        <v>19</v>
      </c>
      <c r="C26" s="722"/>
      <c r="D26" s="722"/>
      <c r="E26" s="722"/>
      <c r="F26" s="722"/>
      <c r="G26" s="722"/>
      <c r="H26" s="722"/>
      <c r="I26" s="722"/>
      <c r="J26" s="722"/>
      <c r="K26" s="722"/>
      <c r="L26" s="722"/>
      <c r="M26" s="723"/>
      <c r="N26" s="724"/>
      <c r="O26" s="724"/>
      <c r="P26" s="725"/>
      <c r="Q26" s="725"/>
      <c r="R26" s="725"/>
      <c r="S26" s="725"/>
      <c r="T26" s="725"/>
      <c r="U26" s="725"/>
      <c r="V26" s="726"/>
      <c r="W26" s="722"/>
      <c r="X26" s="722"/>
      <c r="Y26" s="722"/>
      <c r="Z26" s="146" t="s">
        <v>265</v>
      </c>
      <c r="AA26" s="147" t="s">
        <v>266</v>
      </c>
      <c r="AB26" s="148" t="s">
        <v>267</v>
      </c>
      <c r="AC26" s="149" t="s">
        <v>268</v>
      </c>
      <c r="AM26" s="131" t="s">
        <v>332</v>
      </c>
      <c r="AN26" s="131"/>
      <c r="AO26" s="132"/>
      <c r="AP26" s="132"/>
      <c r="AQ26" s="132">
        <v>25</v>
      </c>
      <c r="AR26" s="132"/>
      <c r="AS26" s="131"/>
    </row>
    <row r="27" spans="2:45" s="133" customFormat="1" ht="30.75" customHeight="1">
      <c r="B27" s="145">
        <v>20</v>
      </c>
      <c r="C27" s="722"/>
      <c r="D27" s="722"/>
      <c r="E27" s="722"/>
      <c r="F27" s="722"/>
      <c r="G27" s="722"/>
      <c r="H27" s="722"/>
      <c r="I27" s="722"/>
      <c r="J27" s="722"/>
      <c r="K27" s="722"/>
      <c r="L27" s="722"/>
      <c r="M27" s="723"/>
      <c r="N27" s="724"/>
      <c r="O27" s="724"/>
      <c r="P27" s="725"/>
      <c r="Q27" s="725"/>
      <c r="R27" s="725"/>
      <c r="S27" s="725"/>
      <c r="T27" s="725"/>
      <c r="U27" s="725"/>
      <c r="V27" s="726"/>
      <c r="W27" s="722"/>
      <c r="X27" s="722"/>
      <c r="Y27" s="722"/>
      <c r="Z27" s="146" t="s">
        <v>265</v>
      </c>
      <c r="AA27" s="147" t="s">
        <v>266</v>
      </c>
      <c r="AB27" s="148" t="s">
        <v>267</v>
      </c>
      <c r="AC27" s="149" t="s">
        <v>268</v>
      </c>
      <c r="AM27" s="131" t="s">
        <v>333</v>
      </c>
      <c r="AN27" s="131"/>
      <c r="AO27" s="132"/>
      <c r="AP27" s="132"/>
      <c r="AQ27" s="132">
        <v>26</v>
      </c>
      <c r="AR27" s="132"/>
      <c r="AS27" s="131"/>
    </row>
    <row r="28" spans="2:43" ht="30.75" customHeight="1">
      <c r="B28" s="145">
        <v>21</v>
      </c>
      <c r="C28" s="722"/>
      <c r="D28" s="722"/>
      <c r="E28" s="722"/>
      <c r="F28" s="722"/>
      <c r="G28" s="722"/>
      <c r="H28" s="722"/>
      <c r="I28" s="722"/>
      <c r="J28" s="722"/>
      <c r="K28" s="722"/>
      <c r="L28" s="722"/>
      <c r="M28" s="723"/>
      <c r="N28" s="724"/>
      <c r="O28" s="724"/>
      <c r="P28" s="725"/>
      <c r="Q28" s="725"/>
      <c r="R28" s="725"/>
      <c r="S28" s="725"/>
      <c r="T28" s="725"/>
      <c r="U28" s="725"/>
      <c r="V28" s="726"/>
      <c r="W28" s="722"/>
      <c r="X28" s="722"/>
      <c r="Y28" s="722"/>
      <c r="Z28" s="146" t="s">
        <v>265</v>
      </c>
      <c r="AA28" s="147" t="s">
        <v>266</v>
      </c>
      <c r="AB28" s="148" t="s">
        <v>267</v>
      </c>
      <c r="AC28" s="149" t="s">
        <v>268</v>
      </c>
      <c r="AM28" s="131" t="s">
        <v>14</v>
      </c>
      <c r="AQ28" s="132">
        <v>27</v>
      </c>
    </row>
    <row r="29" spans="2:43" ht="30.75" customHeight="1">
      <c r="B29" s="145">
        <v>22</v>
      </c>
      <c r="C29" s="722"/>
      <c r="D29" s="722"/>
      <c r="E29" s="722"/>
      <c r="F29" s="722"/>
      <c r="G29" s="722"/>
      <c r="H29" s="722"/>
      <c r="I29" s="722"/>
      <c r="J29" s="722"/>
      <c r="K29" s="722"/>
      <c r="L29" s="722"/>
      <c r="M29" s="723"/>
      <c r="N29" s="724"/>
      <c r="O29" s="724"/>
      <c r="P29" s="725"/>
      <c r="Q29" s="725"/>
      <c r="R29" s="725"/>
      <c r="S29" s="725"/>
      <c r="T29" s="725"/>
      <c r="U29" s="725"/>
      <c r="V29" s="726"/>
      <c r="W29" s="722"/>
      <c r="X29" s="722"/>
      <c r="Y29" s="722"/>
      <c r="Z29" s="146" t="s">
        <v>265</v>
      </c>
      <c r="AA29" s="147" t="s">
        <v>266</v>
      </c>
      <c r="AB29" s="148" t="s">
        <v>267</v>
      </c>
      <c r="AC29" s="149" t="s">
        <v>268</v>
      </c>
      <c r="AM29" s="131" t="s">
        <v>334</v>
      </c>
      <c r="AQ29" s="132">
        <v>28</v>
      </c>
    </row>
    <row r="30" spans="2:43" ht="30.75" customHeight="1">
      <c r="B30" s="145">
        <v>23</v>
      </c>
      <c r="C30" s="722"/>
      <c r="D30" s="722"/>
      <c r="E30" s="722"/>
      <c r="F30" s="722"/>
      <c r="G30" s="722"/>
      <c r="H30" s="722"/>
      <c r="I30" s="722"/>
      <c r="J30" s="722"/>
      <c r="K30" s="722"/>
      <c r="L30" s="722"/>
      <c r="M30" s="723"/>
      <c r="N30" s="724"/>
      <c r="O30" s="724"/>
      <c r="P30" s="725"/>
      <c r="Q30" s="725"/>
      <c r="R30" s="725"/>
      <c r="S30" s="725"/>
      <c r="T30" s="725"/>
      <c r="U30" s="725"/>
      <c r="V30" s="726"/>
      <c r="W30" s="722"/>
      <c r="X30" s="722"/>
      <c r="Y30" s="722"/>
      <c r="Z30" s="146" t="s">
        <v>265</v>
      </c>
      <c r="AA30" s="147" t="s">
        <v>266</v>
      </c>
      <c r="AB30" s="148" t="s">
        <v>267</v>
      </c>
      <c r="AC30" s="149" t="s">
        <v>268</v>
      </c>
      <c r="AM30" s="131" t="s">
        <v>335</v>
      </c>
      <c r="AQ30" s="132">
        <v>29</v>
      </c>
    </row>
    <row r="31" spans="2:43" ht="30.75" customHeight="1">
      <c r="B31" s="145">
        <v>24</v>
      </c>
      <c r="C31" s="722"/>
      <c r="D31" s="722"/>
      <c r="E31" s="722"/>
      <c r="F31" s="722"/>
      <c r="G31" s="722"/>
      <c r="H31" s="722"/>
      <c r="I31" s="722"/>
      <c r="J31" s="722"/>
      <c r="K31" s="722"/>
      <c r="L31" s="722"/>
      <c r="M31" s="723"/>
      <c r="N31" s="724"/>
      <c r="O31" s="724"/>
      <c r="P31" s="725"/>
      <c r="Q31" s="725"/>
      <c r="R31" s="725"/>
      <c r="S31" s="725"/>
      <c r="T31" s="725"/>
      <c r="U31" s="725"/>
      <c r="V31" s="726"/>
      <c r="W31" s="722"/>
      <c r="X31" s="722"/>
      <c r="Y31" s="722"/>
      <c r="Z31" s="146" t="s">
        <v>265</v>
      </c>
      <c r="AA31" s="147" t="s">
        <v>266</v>
      </c>
      <c r="AB31" s="148" t="s">
        <v>267</v>
      </c>
      <c r="AC31" s="149" t="s">
        <v>268</v>
      </c>
      <c r="AM31" s="131" t="s">
        <v>336</v>
      </c>
      <c r="AQ31" s="132">
        <v>30</v>
      </c>
    </row>
    <row r="32" spans="2:43" ht="30.75" customHeight="1">
      <c r="B32" s="145">
        <v>25</v>
      </c>
      <c r="C32" s="722"/>
      <c r="D32" s="722"/>
      <c r="E32" s="722"/>
      <c r="F32" s="722"/>
      <c r="G32" s="722"/>
      <c r="H32" s="722"/>
      <c r="I32" s="722"/>
      <c r="J32" s="722"/>
      <c r="K32" s="722"/>
      <c r="L32" s="722"/>
      <c r="M32" s="723"/>
      <c r="N32" s="724"/>
      <c r="O32" s="724"/>
      <c r="P32" s="725"/>
      <c r="Q32" s="725"/>
      <c r="R32" s="725"/>
      <c r="S32" s="725"/>
      <c r="T32" s="725"/>
      <c r="U32" s="725"/>
      <c r="V32" s="726"/>
      <c r="W32" s="722"/>
      <c r="X32" s="722"/>
      <c r="Y32" s="722"/>
      <c r="Z32" s="146" t="s">
        <v>265</v>
      </c>
      <c r="AA32" s="147" t="s">
        <v>266</v>
      </c>
      <c r="AB32" s="148" t="s">
        <v>267</v>
      </c>
      <c r="AC32" s="149" t="s">
        <v>268</v>
      </c>
      <c r="AM32" s="131" t="s">
        <v>337</v>
      </c>
      <c r="AQ32" s="132">
        <v>31</v>
      </c>
    </row>
    <row r="33" spans="2:39" ht="30.75" customHeight="1">
      <c r="B33" s="145">
        <v>26</v>
      </c>
      <c r="C33" s="722"/>
      <c r="D33" s="722"/>
      <c r="E33" s="722"/>
      <c r="F33" s="722"/>
      <c r="G33" s="722"/>
      <c r="H33" s="722"/>
      <c r="I33" s="722"/>
      <c r="J33" s="722"/>
      <c r="K33" s="722"/>
      <c r="L33" s="722"/>
      <c r="M33" s="723"/>
      <c r="N33" s="724"/>
      <c r="O33" s="724"/>
      <c r="P33" s="725"/>
      <c r="Q33" s="725"/>
      <c r="R33" s="725"/>
      <c r="S33" s="725"/>
      <c r="T33" s="725"/>
      <c r="U33" s="725"/>
      <c r="V33" s="726"/>
      <c r="W33" s="722"/>
      <c r="X33" s="722"/>
      <c r="Y33" s="722"/>
      <c r="Z33" s="146" t="s">
        <v>265</v>
      </c>
      <c r="AA33" s="147" t="s">
        <v>266</v>
      </c>
      <c r="AB33" s="148" t="s">
        <v>267</v>
      </c>
      <c r="AC33" s="149" t="s">
        <v>268</v>
      </c>
      <c r="AM33" s="131" t="s">
        <v>27</v>
      </c>
    </row>
    <row r="34" spans="2:39" ht="30.75" customHeight="1">
      <c r="B34" s="145">
        <v>27</v>
      </c>
      <c r="C34" s="722"/>
      <c r="D34" s="722"/>
      <c r="E34" s="722"/>
      <c r="F34" s="722"/>
      <c r="G34" s="722"/>
      <c r="H34" s="722"/>
      <c r="I34" s="722"/>
      <c r="J34" s="722"/>
      <c r="K34" s="722"/>
      <c r="L34" s="722"/>
      <c r="M34" s="723"/>
      <c r="N34" s="724"/>
      <c r="O34" s="724"/>
      <c r="P34" s="725"/>
      <c r="Q34" s="725"/>
      <c r="R34" s="725"/>
      <c r="S34" s="725"/>
      <c r="T34" s="725"/>
      <c r="U34" s="725"/>
      <c r="V34" s="726"/>
      <c r="W34" s="722"/>
      <c r="X34" s="722"/>
      <c r="Y34" s="722"/>
      <c r="Z34" s="146" t="s">
        <v>265</v>
      </c>
      <c r="AA34" s="147" t="s">
        <v>266</v>
      </c>
      <c r="AB34" s="148" t="s">
        <v>267</v>
      </c>
      <c r="AC34" s="149" t="s">
        <v>268</v>
      </c>
      <c r="AM34" s="131" t="s">
        <v>338</v>
      </c>
    </row>
    <row r="35" spans="2:39" ht="30.75" customHeight="1">
      <c r="B35" s="145">
        <v>28</v>
      </c>
      <c r="C35" s="722"/>
      <c r="D35" s="722"/>
      <c r="E35" s="722"/>
      <c r="F35" s="722"/>
      <c r="G35" s="722"/>
      <c r="H35" s="722"/>
      <c r="I35" s="722"/>
      <c r="J35" s="722"/>
      <c r="K35" s="722"/>
      <c r="L35" s="722"/>
      <c r="M35" s="723"/>
      <c r="N35" s="724"/>
      <c r="O35" s="724"/>
      <c r="P35" s="725"/>
      <c r="Q35" s="725"/>
      <c r="R35" s="725"/>
      <c r="S35" s="725"/>
      <c r="T35" s="725"/>
      <c r="U35" s="725"/>
      <c r="V35" s="726"/>
      <c r="W35" s="722"/>
      <c r="X35" s="722"/>
      <c r="Y35" s="722"/>
      <c r="Z35" s="146" t="s">
        <v>265</v>
      </c>
      <c r="AA35" s="147" t="s">
        <v>266</v>
      </c>
      <c r="AB35" s="148" t="s">
        <v>267</v>
      </c>
      <c r="AC35" s="149" t="s">
        <v>268</v>
      </c>
      <c r="AM35" s="131" t="s">
        <v>25</v>
      </c>
    </row>
    <row r="36" spans="2:39" ht="30.75" customHeight="1">
      <c r="B36" s="145">
        <v>29</v>
      </c>
      <c r="C36" s="722"/>
      <c r="D36" s="722"/>
      <c r="E36" s="722"/>
      <c r="F36" s="722"/>
      <c r="G36" s="722"/>
      <c r="H36" s="722"/>
      <c r="I36" s="722"/>
      <c r="J36" s="722"/>
      <c r="K36" s="722"/>
      <c r="L36" s="722"/>
      <c r="M36" s="723"/>
      <c r="N36" s="724"/>
      <c r="O36" s="724"/>
      <c r="P36" s="725"/>
      <c r="Q36" s="725"/>
      <c r="R36" s="725"/>
      <c r="S36" s="725"/>
      <c r="T36" s="725"/>
      <c r="U36" s="725"/>
      <c r="V36" s="726"/>
      <c r="W36" s="722"/>
      <c r="X36" s="722"/>
      <c r="Y36" s="722"/>
      <c r="Z36" s="146" t="s">
        <v>265</v>
      </c>
      <c r="AA36" s="147" t="s">
        <v>266</v>
      </c>
      <c r="AB36" s="148" t="s">
        <v>267</v>
      </c>
      <c r="AC36" s="149" t="s">
        <v>268</v>
      </c>
      <c r="AM36" s="131" t="s">
        <v>339</v>
      </c>
    </row>
    <row r="37" spans="2:39" ht="30.75" customHeight="1">
      <c r="B37" s="145">
        <v>30</v>
      </c>
      <c r="C37" s="722"/>
      <c r="D37" s="722"/>
      <c r="E37" s="722"/>
      <c r="F37" s="722"/>
      <c r="G37" s="722"/>
      <c r="H37" s="722"/>
      <c r="I37" s="722"/>
      <c r="J37" s="722"/>
      <c r="K37" s="722"/>
      <c r="L37" s="722"/>
      <c r="M37" s="723"/>
      <c r="N37" s="724"/>
      <c r="O37" s="724"/>
      <c r="P37" s="725"/>
      <c r="Q37" s="725"/>
      <c r="R37" s="725"/>
      <c r="S37" s="725"/>
      <c r="T37" s="725"/>
      <c r="U37" s="725"/>
      <c r="V37" s="726"/>
      <c r="W37" s="722"/>
      <c r="X37" s="722"/>
      <c r="Y37" s="722"/>
      <c r="Z37" s="146" t="s">
        <v>265</v>
      </c>
      <c r="AA37" s="147" t="s">
        <v>266</v>
      </c>
      <c r="AB37" s="148" t="s">
        <v>267</v>
      </c>
      <c r="AC37" s="149" t="s">
        <v>268</v>
      </c>
      <c r="AM37" s="131" t="s">
        <v>340</v>
      </c>
    </row>
    <row r="38" spans="2:39" ht="30.75" customHeight="1">
      <c r="B38" s="145">
        <v>31</v>
      </c>
      <c r="C38" s="722"/>
      <c r="D38" s="722"/>
      <c r="E38" s="722"/>
      <c r="F38" s="722"/>
      <c r="G38" s="722"/>
      <c r="H38" s="722"/>
      <c r="I38" s="722"/>
      <c r="J38" s="722"/>
      <c r="K38" s="722"/>
      <c r="L38" s="722"/>
      <c r="M38" s="723"/>
      <c r="N38" s="724"/>
      <c r="O38" s="724"/>
      <c r="P38" s="725"/>
      <c r="Q38" s="725"/>
      <c r="R38" s="725"/>
      <c r="S38" s="725"/>
      <c r="T38" s="725"/>
      <c r="U38" s="725"/>
      <c r="V38" s="726"/>
      <c r="W38" s="722"/>
      <c r="X38" s="722"/>
      <c r="Y38" s="722"/>
      <c r="Z38" s="146" t="s">
        <v>265</v>
      </c>
      <c r="AA38" s="147" t="s">
        <v>266</v>
      </c>
      <c r="AB38" s="148" t="s">
        <v>267</v>
      </c>
      <c r="AC38" s="149" t="s">
        <v>268</v>
      </c>
      <c r="AM38" s="131" t="s">
        <v>341</v>
      </c>
    </row>
    <row r="39" spans="2:39" ht="30.75" customHeight="1">
      <c r="B39" s="145">
        <v>32</v>
      </c>
      <c r="C39" s="722"/>
      <c r="D39" s="722"/>
      <c r="E39" s="722"/>
      <c r="F39" s="722"/>
      <c r="G39" s="722"/>
      <c r="H39" s="722"/>
      <c r="I39" s="722"/>
      <c r="J39" s="722"/>
      <c r="K39" s="722"/>
      <c r="L39" s="722"/>
      <c r="M39" s="723"/>
      <c r="N39" s="724"/>
      <c r="O39" s="724"/>
      <c r="P39" s="725"/>
      <c r="Q39" s="725"/>
      <c r="R39" s="725"/>
      <c r="S39" s="725"/>
      <c r="T39" s="725"/>
      <c r="U39" s="725"/>
      <c r="V39" s="726"/>
      <c r="W39" s="722"/>
      <c r="X39" s="722"/>
      <c r="Y39" s="722"/>
      <c r="Z39" s="146" t="s">
        <v>265</v>
      </c>
      <c r="AA39" s="147" t="s">
        <v>266</v>
      </c>
      <c r="AB39" s="148" t="s">
        <v>267</v>
      </c>
      <c r="AC39" s="149" t="s">
        <v>268</v>
      </c>
      <c r="AM39" s="131" t="s">
        <v>342</v>
      </c>
    </row>
    <row r="40" spans="2:39" ht="30.75" customHeight="1">
      <c r="B40" s="145">
        <v>33</v>
      </c>
      <c r="C40" s="722"/>
      <c r="D40" s="722"/>
      <c r="E40" s="722"/>
      <c r="F40" s="722"/>
      <c r="G40" s="722"/>
      <c r="H40" s="722"/>
      <c r="I40" s="722"/>
      <c r="J40" s="722"/>
      <c r="K40" s="722"/>
      <c r="L40" s="722"/>
      <c r="M40" s="723"/>
      <c r="N40" s="724"/>
      <c r="O40" s="724"/>
      <c r="P40" s="725"/>
      <c r="Q40" s="725"/>
      <c r="R40" s="725"/>
      <c r="S40" s="725"/>
      <c r="T40" s="725"/>
      <c r="U40" s="725"/>
      <c r="V40" s="726"/>
      <c r="W40" s="722"/>
      <c r="X40" s="722"/>
      <c r="Y40" s="722"/>
      <c r="Z40" s="146" t="s">
        <v>265</v>
      </c>
      <c r="AA40" s="147" t="s">
        <v>266</v>
      </c>
      <c r="AB40" s="148" t="s">
        <v>267</v>
      </c>
      <c r="AC40" s="149" t="s">
        <v>268</v>
      </c>
      <c r="AM40" s="131" t="s">
        <v>343</v>
      </c>
    </row>
    <row r="41" spans="2:39" ht="30.75" customHeight="1">
      <c r="B41" s="145">
        <v>34</v>
      </c>
      <c r="C41" s="722"/>
      <c r="D41" s="722"/>
      <c r="E41" s="722"/>
      <c r="F41" s="722"/>
      <c r="G41" s="722"/>
      <c r="H41" s="722"/>
      <c r="I41" s="722"/>
      <c r="J41" s="722"/>
      <c r="K41" s="722"/>
      <c r="L41" s="722"/>
      <c r="M41" s="723"/>
      <c r="N41" s="724"/>
      <c r="O41" s="724"/>
      <c r="P41" s="725"/>
      <c r="Q41" s="725"/>
      <c r="R41" s="725"/>
      <c r="S41" s="725"/>
      <c r="T41" s="725"/>
      <c r="U41" s="725"/>
      <c r="V41" s="726"/>
      <c r="W41" s="722"/>
      <c r="X41" s="722"/>
      <c r="Y41" s="722"/>
      <c r="Z41" s="146" t="s">
        <v>265</v>
      </c>
      <c r="AA41" s="147" t="s">
        <v>266</v>
      </c>
      <c r="AB41" s="148" t="s">
        <v>267</v>
      </c>
      <c r="AC41" s="149" t="s">
        <v>268</v>
      </c>
      <c r="AM41" s="131" t="s">
        <v>344</v>
      </c>
    </row>
    <row r="42" spans="2:39" ht="30.75" customHeight="1">
      <c r="B42" s="145">
        <v>35</v>
      </c>
      <c r="C42" s="722"/>
      <c r="D42" s="722"/>
      <c r="E42" s="722"/>
      <c r="F42" s="722"/>
      <c r="G42" s="722"/>
      <c r="H42" s="722"/>
      <c r="I42" s="722"/>
      <c r="J42" s="722"/>
      <c r="K42" s="722"/>
      <c r="L42" s="722"/>
      <c r="M42" s="723"/>
      <c r="N42" s="724"/>
      <c r="O42" s="724"/>
      <c r="P42" s="725"/>
      <c r="Q42" s="725"/>
      <c r="R42" s="725"/>
      <c r="S42" s="725"/>
      <c r="T42" s="725"/>
      <c r="U42" s="725"/>
      <c r="V42" s="726"/>
      <c r="W42" s="722"/>
      <c r="X42" s="722"/>
      <c r="Y42" s="722"/>
      <c r="Z42" s="146" t="s">
        <v>265</v>
      </c>
      <c r="AA42" s="147" t="s">
        <v>266</v>
      </c>
      <c r="AB42" s="148" t="s">
        <v>267</v>
      </c>
      <c r="AC42" s="149" t="s">
        <v>268</v>
      </c>
      <c r="AM42" s="131" t="s">
        <v>35</v>
      </c>
    </row>
    <row r="43" spans="2:39" ht="30.75" customHeight="1">
      <c r="B43" s="145">
        <v>36</v>
      </c>
      <c r="C43" s="722"/>
      <c r="D43" s="722"/>
      <c r="E43" s="722"/>
      <c r="F43" s="722"/>
      <c r="G43" s="722"/>
      <c r="H43" s="722"/>
      <c r="I43" s="722"/>
      <c r="J43" s="722"/>
      <c r="K43" s="722"/>
      <c r="L43" s="722"/>
      <c r="M43" s="723"/>
      <c r="N43" s="724"/>
      <c r="O43" s="724"/>
      <c r="P43" s="725"/>
      <c r="Q43" s="725"/>
      <c r="R43" s="725"/>
      <c r="S43" s="725"/>
      <c r="T43" s="725"/>
      <c r="U43" s="725"/>
      <c r="V43" s="726"/>
      <c r="W43" s="722"/>
      <c r="X43" s="722"/>
      <c r="Y43" s="722"/>
      <c r="Z43" s="146" t="s">
        <v>265</v>
      </c>
      <c r="AA43" s="147" t="s">
        <v>266</v>
      </c>
      <c r="AB43" s="148" t="s">
        <v>267</v>
      </c>
      <c r="AC43" s="149" t="s">
        <v>268</v>
      </c>
      <c r="AM43" s="131" t="s">
        <v>345</v>
      </c>
    </row>
    <row r="44" spans="2:39" ht="30.75" customHeight="1">
      <c r="B44" s="145">
        <v>37</v>
      </c>
      <c r="C44" s="722"/>
      <c r="D44" s="722"/>
      <c r="E44" s="722"/>
      <c r="F44" s="722"/>
      <c r="G44" s="722"/>
      <c r="H44" s="722"/>
      <c r="I44" s="722"/>
      <c r="J44" s="722"/>
      <c r="K44" s="722"/>
      <c r="L44" s="722"/>
      <c r="M44" s="723"/>
      <c r="N44" s="724"/>
      <c r="O44" s="724"/>
      <c r="P44" s="725"/>
      <c r="Q44" s="725"/>
      <c r="R44" s="725"/>
      <c r="S44" s="725"/>
      <c r="T44" s="725"/>
      <c r="U44" s="725"/>
      <c r="V44" s="726"/>
      <c r="W44" s="722"/>
      <c r="X44" s="722"/>
      <c r="Y44" s="722"/>
      <c r="Z44" s="146" t="s">
        <v>265</v>
      </c>
      <c r="AA44" s="147" t="s">
        <v>266</v>
      </c>
      <c r="AB44" s="148" t="s">
        <v>267</v>
      </c>
      <c r="AC44" s="149" t="s">
        <v>268</v>
      </c>
      <c r="AM44" s="131" t="s">
        <v>346</v>
      </c>
    </row>
    <row r="45" spans="2:39" ht="30.75" customHeight="1">
      <c r="B45" s="145">
        <v>38</v>
      </c>
      <c r="C45" s="722"/>
      <c r="D45" s="722"/>
      <c r="E45" s="722"/>
      <c r="F45" s="722"/>
      <c r="G45" s="722"/>
      <c r="H45" s="722"/>
      <c r="I45" s="722"/>
      <c r="J45" s="722"/>
      <c r="K45" s="722"/>
      <c r="L45" s="722"/>
      <c r="M45" s="723"/>
      <c r="N45" s="724"/>
      <c r="O45" s="724"/>
      <c r="P45" s="725"/>
      <c r="Q45" s="725"/>
      <c r="R45" s="725"/>
      <c r="S45" s="725"/>
      <c r="T45" s="725"/>
      <c r="U45" s="725"/>
      <c r="V45" s="726"/>
      <c r="W45" s="722"/>
      <c r="X45" s="722"/>
      <c r="Y45" s="722"/>
      <c r="Z45" s="146" t="s">
        <v>265</v>
      </c>
      <c r="AA45" s="147" t="s">
        <v>266</v>
      </c>
      <c r="AB45" s="148" t="s">
        <v>267</v>
      </c>
      <c r="AC45" s="149" t="s">
        <v>268</v>
      </c>
      <c r="AM45" s="131" t="s">
        <v>347</v>
      </c>
    </row>
    <row r="46" spans="2:39" ht="30.75" customHeight="1">
      <c r="B46" s="145">
        <v>39</v>
      </c>
      <c r="C46" s="722"/>
      <c r="D46" s="722"/>
      <c r="E46" s="722"/>
      <c r="F46" s="722"/>
      <c r="G46" s="722"/>
      <c r="H46" s="722"/>
      <c r="I46" s="722"/>
      <c r="J46" s="722"/>
      <c r="K46" s="722"/>
      <c r="L46" s="722"/>
      <c r="M46" s="723"/>
      <c r="N46" s="724"/>
      <c r="O46" s="724"/>
      <c r="P46" s="725"/>
      <c r="Q46" s="725"/>
      <c r="R46" s="725"/>
      <c r="S46" s="725"/>
      <c r="T46" s="725"/>
      <c r="U46" s="725"/>
      <c r="V46" s="726"/>
      <c r="W46" s="722"/>
      <c r="X46" s="722"/>
      <c r="Y46" s="722"/>
      <c r="Z46" s="146" t="s">
        <v>265</v>
      </c>
      <c r="AA46" s="147" t="s">
        <v>266</v>
      </c>
      <c r="AB46" s="148" t="s">
        <v>267</v>
      </c>
      <c r="AC46" s="149" t="s">
        <v>268</v>
      </c>
      <c r="AM46" s="131" t="s">
        <v>22</v>
      </c>
    </row>
    <row r="47" spans="2:39" ht="30.75" customHeight="1">
      <c r="B47" s="150">
        <v>40</v>
      </c>
      <c r="C47" s="732"/>
      <c r="D47" s="732"/>
      <c r="E47" s="732"/>
      <c r="F47" s="732"/>
      <c r="G47" s="732"/>
      <c r="H47" s="732"/>
      <c r="I47" s="732"/>
      <c r="J47" s="732"/>
      <c r="K47" s="732"/>
      <c r="L47" s="732"/>
      <c r="M47" s="733"/>
      <c r="N47" s="734"/>
      <c r="O47" s="734"/>
      <c r="P47" s="735"/>
      <c r="Q47" s="735"/>
      <c r="R47" s="735"/>
      <c r="S47" s="735"/>
      <c r="T47" s="735"/>
      <c r="U47" s="735"/>
      <c r="V47" s="736"/>
      <c r="W47" s="732"/>
      <c r="X47" s="732"/>
      <c r="Y47" s="732"/>
      <c r="Z47" s="151" t="s">
        <v>265</v>
      </c>
      <c r="AA47" s="152" t="s">
        <v>266</v>
      </c>
      <c r="AB47" s="153" t="s">
        <v>267</v>
      </c>
      <c r="AC47" s="154" t="s">
        <v>268</v>
      </c>
      <c r="AM47" s="131" t="s">
        <v>348</v>
      </c>
    </row>
    <row r="48" spans="2:39" ht="30.75" customHeight="1">
      <c r="B48" s="727" t="s">
        <v>269</v>
      </c>
      <c r="C48" s="728"/>
      <c r="D48" s="728"/>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30"/>
      <c r="AM48" s="131" t="s">
        <v>349</v>
      </c>
    </row>
    <row r="49" spans="2:39" ht="27" customHeight="1">
      <c r="B49" s="731" t="s">
        <v>270</v>
      </c>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M49" s="131" t="s">
        <v>350</v>
      </c>
    </row>
    <row r="50" ht="13.5">
      <c r="AM50" s="131" t="s">
        <v>351</v>
      </c>
    </row>
    <row r="51" ht="13.5">
      <c r="AM51" s="131" t="s">
        <v>18</v>
      </c>
    </row>
    <row r="52" ht="13.5">
      <c r="AM52" s="131" t="s">
        <v>20</v>
      </c>
    </row>
    <row r="53" ht="13.5">
      <c r="AM53" s="131" t="s">
        <v>352</v>
      </c>
    </row>
    <row r="54" ht="13.5">
      <c r="AM54" s="131" t="s">
        <v>353</v>
      </c>
    </row>
    <row r="55" ht="13.5">
      <c r="AM55" s="131" t="s">
        <v>354</v>
      </c>
    </row>
    <row r="56" ht="13.5">
      <c r="AM56" s="131" t="s">
        <v>355</v>
      </c>
    </row>
    <row r="57" ht="13.5">
      <c r="AM57" s="131" t="s">
        <v>30</v>
      </c>
    </row>
    <row r="58" ht="13.5">
      <c r="AM58" s="131" t="s">
        <v>356</v>
      </c>
    </row>
    <row r="59" ht="13.5">
      <c r="AM59" s="131" t="s">
        <v>313</v>
      </c>
    </row>
  </sheetData>
  <mergeCells count="268">
    <mergeCell ref="B48:D48"/>
    <mergeCell ref="E48:AC48"/>
    <mergeCell ref="B49:AC49"/>
    <mergeCell ref="C46:M46"/>
    <mergeCell ref="N46:O46"/>
    <mergeCell ref="P46:Q46"/>
    <mergeCell ref="R46:S46"/>
    <mergeCell ref="T46:U46"/>
    <mergeCell ref="V46:Y46"/>
    <mergeCell ref="C47:M47"/>
    <mergeCell ref="N47:O47"/>
    <mergeCell ref="P47:Q47"/>
    <mergeCell ref="R47:S47"/>
    <mergeCell ref="T47:U47"/>
    <mergeCell ref="V47:Y47"/>
    <mergeCell ref="C44:M44"/>
    <mergeCell ref="N44:O44"/>
    <mergeCell ref="P44:Q44"/>
    <mergeCell ref="R44:S44"/>
    <mergeCell ref="T44:U44"/>
    <mergeCell ref="V44:Y44"/>
    <mergeCell ref="C45:M45"/>
    <mergeCell ref="N45:O45"/>
    <mergeCell ref="P45:Q45"/>
    <mergeCell ref="R45:S45"/>
    <mergeCell ref="T45:U45"/>
    <mergeCell ref="V45:Y45"/>
    <mergeCell ref="C42:M42"/>
    <mergeCell ref="N42:O42"/>
    <mergeCell ref="P42:Q42"/>
    <mergeCell ref="R42:S42"/>
    <mergeCell ref="T42:U42"/>
    <mergeCell ref="V42:Y42"/>
    <mergeCell ref="C43:M43"/>
    <mergeCell ref="N43:O43"/>
    <mergeCell ref="P43:Q43"/>
    <mergeCell ref="R43:S43"/>
    <mergeCell ref="T43:U43"/>
    <mergeCell ref="V43:Y43"/>
    <mergeCell ref="C40:M40"/>
    <mergeCell ref="N40:O40"/>
    <mergeCell ref="P40:Q40"/>
    <mergeCell ref="R40:S40"/>
    <mergeCell ref="T40:U40"/>
    <mergeCell ref="V40:Y40"/>
    <mergeCell ref="C41:M41"/>
    <mergeCell ref="N41:O41"/>
    <mergeCell ref="P41:Q41"/>
    <mergeCell ref="R41:S41"/>
    <mergeCell ref="T41:U41"/>
    <mergeCell ref="V41:Y41"/>
    <mergeCell ref="C38:M38"/>
    <mergeCell ref="N38:O38"/>
    <mergeCell ref="P38:Q38"/>
    <mergeCell ref="R38:S38"/>
    <mergeCell ref="T38:U38"/>
    <mergeCell ref="V38:Y38"/>
    <mergeCell ref="C39:M39"/>
    <mergeCell ref="N39:O39"/>
    <mergeCell ref="P39:Q39"/>
    <mergeCell ref="R39:S39"/>
    <mergeCell ref="T39:U39"/>
    <mergeCell ref="V39:Y39"/>
    <mergeCell ref="C36:M36"/>
    <mergeCell ref="N36:O36"/>
    <mergeCell ref="P36:Q36"/>
    <mergeCell ref="R36:S36"/>
    <mergeCell ref="T36:U36"/>
    <mergeCell ref="V36:Y36"/>
    <mergeCell ref="C37:M37"/>
    <mergeCell ref="N37:O37"/>
    <mergeCell ref="P37:Q37"/>
    <mergeCell ref="R37:S37"/>
    <mergeCell ref="T37:U37"/>
    <mergeCell ref="V37:Y37"/>
    <mergeCell ref="C34:M34"/>
    <mergeCell ref="N34:O34"/>
    <mergeCell ref="P34:Q34"/>
    <mergeCell ref="R34:S34"/>
    <mergeCell ref="T34:U34"/>
    <mergeCell ref="V34:Y34"/>
    <mergeCell ref="C35:M35"/>
    <mergeCell ref="N35:O35"/>
    <mergeCell ref="P35:Q35"/>
    <mergeCell ref="R35:S35"/>
    <mergeCell ref="T35:U35"/>
    <mergeCell ref="V35:Y35"/>
    <mergeCell ref="C32:M32"/>
    <mergeCell ref="N32:O32"/>
    <mergeCell ref="P32:Q32"/>
    <mergeCell ref="R32:S32"/>
    <mergeCell ref="T32:U32"/>
    <mergeCell ref="V32:Y32"/>
    <mergeCell ref="C33:M33"/>
    <mergeCell ref="N33:O33"/>
    <mergeCell ref="P33:Q33"/>
    <mergeCell ref="R33:S33"/>
    <mergeCell ref="T33:U33"/>
    <mergeCell ref="V33:Y33"/>
    <mergeCell ref="C30:M30"/>
    <mergeCell ref="N30:O30"/>
    <mergeCell ref="P30:Q30"/>
    <mergeCell ref="R30:S30"/>
    <mergeCell ref="T30:U30"/>
    <mergeCell ref="V30:Y30"/>
    <mergeCell ref="C31:M31"/>
    <mergeCell ref="N31:O31"/>
    <mergeCell ref="P31:Q31"/>
    <mergeCell ref="R31:S31"/>
    <mergeCell ref="T31:U31"/>
    <mergeCell ref="V31:Y31"/>
    <mergeCell ref="C28:M28"/>
    <mergeCell ref="N28:O28"/>
    <mergeCell ref="P28:Q28"/>
    <mergeCell ref="R28:S28"/>
    <mergeCell ref="T28:U28"/>
    <mergeCell ref="V28:Y28"/>
    <mergeCell ref="C29:M29"/>
    <mergeCell ref="N29:O29"/>
    <mergeCell ref="P29:Q29"/>
    <mergeCell ref="R29:S29"/>
    <mergeCell ref="T29:U29"/>
    <mergeCell ref="V29:Y29"/>
    <mergeCell ref="C26:M26"/>
    <mergeCell ref="N26:O26"/>
    <mergeCell ref="P26:Q26"/>
    <mergeCell ref="R26:S26"/>
    <mergeCell ref="T26:U26"/>
    <mergeCell ref="V26:Y26"/>
    <mergeCell ref="C27:M27"/>
    <mergeCell ref="N27:O27"/>
    <mergeCell ref="P27:Q27"/>
    <mergeCell ref="R27:S27"/>
    <mergeCell ref="T27:U27"/>
    <mergeCell ref="V27:Y27"/>
    <mergeCell ref="C24:M24"/>
    <mergeCell ref="N24:O24"/>
    <mergeCell ref="P24:Q24"/>
    <mergeCell ref="R24:S24"/>
    <mergeCell ref="T24:U24"/>
    <mergeCell ref="V24:Y24"/>
    <mergeCell ref="C25:M25"/>
    <mergeCell ref="N25:O25"/>
    <mergeCell ref="P25:Q25"/>
    <mergeCell ref="R25:S25"/>
    <mergeCell ref="T25:U25"/>
    <mergeCell ref="V25:Y25"/>
    <mergeCell ref="C22:M22"/>
    <mergeCell ref="N22:O22"/>
    <mergeCell ref="P22:Q22"/>
    <mergeCell ref="R22:S22"/>
    <mergeCell ref="T22:U22"/>
    <mergeCell ref="V22:Y22"/>
    <mergeCell ref="C23:M23"/>
    <mergeCell ref="N23:O23"/>
    <mergeCell ref="P23:Q23"/>
    <mergeCell ref="R23:S23"/>
    <mergeCell ref="T23:U23"/>
    <mergeCell ref="V23:Y23"/>
    <mergeCell ref="C20:M20"/>
    <mergeCell ref="N20:O20"/>
    <mergeCell ref="P20:Q20"/>
    <mergeCell ref="R20:S20"/>
    <mergeCell ref="T20:U20"/>
    <mergeCell ref="V20:Y20"/>
    <mergeCell ref="C21:M21"/>
    <mergeCell ref="N21:O21"/>
    <mergeCell ref="P21:Q21"/>
    <mergeCell ref="R21:S21"/>
    <mergeCell ref="T21:U21"/>
    <mergeCell ref="V21:Y21"/>
    <mergeCell ref="C18:M18"/>
    <mergeCell ref="N18:O18"/>
    <mergeCell ref="P18:Q18"/>
    <mergeCell ref="R18:S18"/>
    <mergeCell ref="T18:U18"/>
    <mergeCell ref="V18:Y18"/>
    <mergeCell ref="C19:M19"/>
    <mergeCell ref="N19:O19"/>
    <mergeCell ref="P19:Q19"/>
    <mergeCell ref="R19:S19"/>
    <mergeCell ref="T19:U19"/>
    <mergeCell ref="V19:Y19"/>
    <mergeCell ref="C16:M16"/>
    <mergeCell ref="N16:O16"/>
    <mergeCell ref="P16:Q16"/>
    <mergeCell ref="R16:S16"/>
    <mergeCell ref="T16:U16"/>
    <mergeCell ref="V16:Y16"/>
    <mergeCell ref="C17:M17"/>
    <mergeCell ref="N17:O17"/>
    <mergeCell ref="P17:Q17"/>
    <mergeCell ref="R17:S17"/>
    <mergeCell ref="T17:U17"/>
    <mergeCell ref="V17:Y17"/>
    <mergeCell ref="C14:M14"/>
    <mergeCell ref="N14:O14"/>
    <mergeCell ref="P14:Q14"/>
    <mergeCell ref="R14:S14"/>
    <mergeCell ref="T14:U14"/>
    <mergeCell ref="V14:Y14"/>
    <mergeCell ref="C15:M15"/>
    <mergeCell ref="N15:O15"/>
    <mergeCell ref="P15:Q15"/>
    <mergeCell ref="R15:S15"/>
    <mergeCell ref="T15:U15"/>
    <mergeCell ref="V15:Y15"/>
    <mergeCell ref="C12:M12"/>
    <mergeCell ref="N12:O12"/>
    <mergeCell ref="P12:Q12"/>
    <mergeCell ref="R12:S12"/>
    <mergeCell ref="T12:U12"/>
    <mergeCell ref="V12:Y12"/>
    <mergeCell ref="C13:M13"/>
    <mergeCell ref="N13:O13"/>
    <mergeCell ref="P13:Q13"/>
    <mergeCell ref="R13:S13"/>
    <mergeCell ref="T13:U13"/>
    <mergeCell ref="V13:Y13"/>
    <mergeCell ref="C10:M10"/>
    <mergeCell ref="N10:O10"/>
    <mergeCell ref="P10:Q10"/>
    <mergeCell ref="R10:S10"/>
    <mergeCell ref="T10:U10"/>
    <mergeCell ref="V10:Y10"/>
    <mergeCell ref="C11:M11"/>
    <mergeCell ref="N11:O11"/>
    <mergeCell ref="P11:Q11"/>
    <mergeCell ref="R11:S11"/>
    <mergeCell ref="T11:U11"/>
    <mergeCell ref="V11:Y11"/>
    <mergeCell ref="C8:M8"/>
    <mergeCell ref="N8:O8"/>
    <mergeCell ref="P8:Q8"/>
    <mergeCell ref="R8:S8"/>
    <mergeCell ref="T8:U8"/>
    <mergeCell ref="V8:Y8"/>
    <mergeCell ref="C9:M9"/>
    <mergeCell ref="N9:O9"/>
    <mergeCell ref="P9:Q9"/>
    <mergeCell ref="R9:S9"/>
    <mergeCell ref="T9:U9"/>
    <mergeCell ref="V9:Y9"/>
    <mergeCell ref="B4:F4"/>
    <mergeCell ref="G4:P4"/>
    <mergeCell ref="Q4:S4"/>
    <mergeCell ref="T4:U4"/>
    <mergeCell ref="W4:Y4"/>
    <mergeCell ref="AA4:AC4"/>
    <mergeCell ref="B6:M7"/>
    <mergeCell ref="N6:O6"/>
    <mergeCell ref="P6:U6"/>
    <mergeCell ref="V6:AC6"/>
    <mergeCell ref="N7:O7"/>
    <mergeCell ref="P7:Q7"/>
    <mergeCell ref="R7:S7"/>
    <mergeCell ref="T7:U7"/>
    <mergeCell ref="V7:Z7"/>
    <mergeCell ref="AA7:AC7"/>
    <mergeCell ref="B1:AC1"/>
    <mergeCell ref="B2:F2"/>
    <mergeCell ref="G2:P2"/>
    <mergeCell ref="Q2:S2"/>
    <mergeCell ref="AB2:AC2"/>
    <mergeCell ref="B3:F3"/>
    <mergeCell ref="G3:P3"/>
    <mergeCell ref="Q3:S3"/>
    <mergeCell ref="T3:AC3"/>
  </mergeCells>
  <dataValidations count="7">
    <dataValidation type="list" allowBlank="1" showInputMessage="1" showErrorMessage="1" sqref="G3:P3">
      <formula1>$AN$2:$AN$21</formula1>
    </dataValidation>
    <dataValidation type="list" allowBlank="1" showInputMessage="1" showErrorMessage="1" sqref="AA2">
      <formula1>$AR$2:$AR$8</formula1>
    </dataValidation>
    <dataValidation type="list" allowBlank="1" showInputMessage="1" showErrorMessage="1" sqref="Y2">
      <formula1>$AQ$2:$AQ$32</formula1>
    </dataValidation>
    <dataValidation type="list" allowBlank="1" showInputMessage="1" showErrorMessage="1" sqref="W2">
      <formula1>$AP$2:$AP$13</formula1>
    </dataValidation>
    <dataValidation type="list" allowBlank="1" showInputMessage="1" showErrorMessage="1" sqref="U2">
      <formula1>$AO$2:$AO$16</formula1>
    </dataValidation>
    <dataValidation type="list" allowBlank="1" showInputMessage="1" showErrorMessage="1" sqref="T3:AC3">
      <formula1>$AS$2:$AS$13</formula1>
    </dataValidation>
    <dataValidation type="list" allowBlank="1" showInputMessage="1" showErrorMessage="1" sqref="P8:U47">
      <formula1>"○"</formula1>
    </dataValidation>
  </dataValidations>
  <printOptions/>
  <pageMargins left="0.19685039370078738" right="0.19685039370078738" top="0.19685039370078738" bottom="0.19685039370078738" header="0.31496062992125984" footer="0.31496062992125984"/>
  <pageSetup fitToHeight="1" fitToWidth="1" horizontalDpi="300" verticalDpi="300" orientation="portrait" paperSize="9" scale="57"/>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W46"/>
  <sheetViews>
    <sheetView showGridLines="0" zoomScale="60" zoomScaleNormal="60" workbookViewId="0" topLeftCell="A1"/>
  </sheetViews>
  <sheetFormatPr defaultColWidth="9.00390625" defaultRowHeight="13.5"/>
  <cols>
    <col min="1" max="1" width="9.00390625" style="155" customWidth="1"/>
    <col min="2" max="2" width="4.625" style="156" customWidth="1"/>
    <col min="3" max="4" width="6.625" style="157" customWidth="1"/>
    <col min="5" max="5" width="12.625" style="155" customWidth="1"/>
    <col min="6" max="6" width="6.625" style="155" customWidth="1"/>
    <col min="7" max="7" width="6.625" style="157" customWidth="1"/>
    <col min="8" max="8" width="4.625" style="155" customWidth="1"/>
    <col min="9" max="9" width="4.625" style="156" customWidth="1"/>
    <col min="10" max="11" width="6.625" style="157" customWidth="1"/>
    <col min="12" max="12" width="12.625" style="155" customWidth="1"/>
    <col min="13" max="13" width="6.625" style="155" customWidth="1"/>
    <col min="14" max="14" width="6.625" style="157" customWidth="1"/>
    <col min="15" max="15" width="4.625" style="155" customWidth="1"/>
    <col min="16" max="16" width="9.00390625" style="157" customWidth="1"/>
    <col min="17" max="17" width="3.625" style="157" customWidth="1"/>
    <col min="18" max="18" width="7.625" style="158" customWidth="1"/>
    <col min="19" max="19" width="20.125" style="57" customWidth="1"/>
    <col min="20" max="20" width="9.00390625" style="155" customWidth="1"/>
    <col min="21" max="21" width="20.125" style="57" customWidth="1"/>
    <col min="22" max="22" width="9.00390625" style="155" customWidth="1"/>
    <col min="23" max="16384" width="9.00390625" style="155" customWidth="1"/>
  </cols>
  <sheetData>
    <row r="2" spans="2:18" ht="19.25">
      <c r="B2" s="738" t="str">
        <f>'要項'!C2</f>
        <v>OFA 第 34 回 大分県U-11サッカー選手権大会</v>
      </c>
      <c r="C2" s="738"/>
      <c r="D2" s="738"/>
      <c r="E2" s="738"/>
      <c r="F2" s="738"/>
      <c r="G2" s="738"/>
      <c r="H2" s="738"/>
      <c r="I2" s="738"/>
      <c r="J2" s="738"/>
      <c r="K2" s="738"/>
      <c r="L2" s="738"/>
      <c r="M2" s="738" t="s">
        <v>357</v>
      </c>
      <c r="N2" s="738"/>
      <c r="O2" s="738"/>
      <c r="R2" s="158" t="s">
        <v>5</v>
      </c>
    </row>
    <row r="3" spans="18:21" ht="13.5">
      <c r="R3" s="2" t="s">
        <v>8</v>
      </c>
      <c r="S3" s="2" t="s">
        <v>9</v>
      </c>
      <c r="U3" s="2"/>
    </row>
    <row r="4" spans="5:23" ht="15.75" customHeight="1">
      <c r="E4" s="159" t="s">
        <v>358</v>
      </c>
      <c r="F4" s="160"/>
      <c r="L4" s="160" t="s">
        <v>359</v>
      </c>
      <c r="M4" s="160"/>
      <c r="Q4" s="161" t="s">
        <v>360</v>
      </c>
      <c r="R4" s="739" t="s">
        <v>13</v>
      </c>
      <c r="S4" s="162" t="s">
        <v>361</v>
      </c>
      <c r="U4" s="162" t="str">
        <f>'抽選会資料'!C11</f>
        <v>スマイス　セレソン　スポーツクラブ</v>
      </c>
      <c r="V4" s="155" t="s">
        <v>13</v>
      </c>
      <c r="W4" s="163"/>
    </row>
    <row r="5" spans="4:23" ht="15.75" customHeight="1">
      <c r="D5" s="156" t="s">
        <v>362</v>
      </c>
      <c r="E5" s="740" t="str">
        <f>IF(ISERROR(VLOOKUP(D5,$Q:$S,3,FALSE))=TRUE,"",VLOOKUP(D5,$Q:$S,3,FALSE))</f>
        <v>明治</v>
      </c>
      <c r="F5" s="164"/>
      <c r="G5" s="742"/>
      <c r="H5" s="165"/>
      <c r="K5" s="156" t="s">
        <v>363</v>
      </c>
      <c r="L5" s="740" t="str">
        <f>IF(ISERROR(VLOOKUP(K5,$Q:$S,3,FALSE))=TRUE,"",VLOOKUP(K5,$Q:$S,3,FALSE))</f>
        <v>鶴居</v>
      </c>
      <c r="M5" s="164"/>
      <c r="N5" s="742"/>
      <c r="O5" s="165"/>
      <c r="Q5" s="161" t="s">
        <v>362</v>
      </c>
      <c r="R5" s="739"/>
      <c r="S5" s="162" t="s">
        <v>364</v>
      </c>
      <c r="U5" s="162" t="str">
        <f>'抽選会資料'!C12</f>
        <v>明治サッカースポーツ少年団</v>
      </c>
      <c r="V5" s="155" t="s">
        <v>13</v>
      </c>
      <c r="W5" s="163"/>
    </row>
    <row r="6" spans="4:23" ht="15.75" customHeight="1">
      <c r="D6" s="743"/>
      <c r="E6" s="741"/>
      <c r="F6" s="745"/>
      <c r="G6" s="742"/>
      <c r="H6" s="165"/>
      <c r="K6" s="743"/>
      <c r="L6" s="741"/>
      <c r="M6" s="745"/>
      <c r="N6" s="742"/>
      <c r="O6" s="165"/>
      <c r="Q6" s="161" t="s">
        <v>365</v>
      </c>
      <c r="R6" s="739"/>
      <c r="S6" s="162" t="s">
        <v>366</v>
      </c>
      <c r="U6" s="162" t="str">
        <f>'抽選会資料'!C13</f>
        <v>桃園サッカースポーツ少年団</v>
      </c>
      <c r="V6" s="155" t="s">
        <v>13</v>
      </c>
      <c r="W6" s="163"/>
    </row>
    <row r="7" spans="3:23" ht="15.75" customHeight="1">
      <c r="C7" s="164"/>
      <c r="D7" s="743"/>
      <c r="E7" s="746"/>
      <c r="F7" s="745"/>
      <c r="G7" s="164"/>
      <c r="H7" s="165"/>
      <c r="J7" s="164"/>
      <c r="K7" s="743"/>
      <c r="L7" s="746"/>
      <c r="M7" s="745"/>
      <c r="N7" s="164"/>
      <c r="O7" s="165"/>
      <c r="Q7" s="161" t="s">
        <v>367</v>
      </c>
      <c r="R7" s="739"/>
      <c r="S7" s="162" t="s">
        <v>368</v>
      </c>
      <c r="U7" s="162" t="str">
        <f>'抽選会資料'!C14</f>
        <v>北郡坂ノ市サッカースポーツ少年団</v>
      </c>
      <c r="V7" s="155" t="s">
        <v>13</v>
      </c>
      <c r="W7" s="163"/>
    </row>
    <row r="8" spans="3:23" ht="15.75" customHeight="1">
      <c r="C8" s="166"/>
      <c r="D8" s="744"/>
      <c r="E8" s="746"/>
      <c r="F8" s="745"/>
      <c r="G8" s="166"/>
      <c r="H8" s="167"/>
      <c r="J8" s="166"/>
      <c r="K8" s="744"/>
      <c r="L8" s="746"/>
      <c r="M8" s="745"/>
      <c r="N8" s="166"/>
      <c r="O8" s="167"/>
      <c r="Q8" s="161" t="s">
        <v>369</v>
      </c>
      <c r="R8" s="739"/>
      <c r="S8" s="162" t="s">
        <v>370</v>
      </c>
      <c r="U8" s="162" t="str">
        <f>'抽選会資料'!C15</f>
        <v>ドリームキッズフットボールクラブ</v>
      </c>
      <c r="V8" s="155" t="s">
        <v>13</v>
      </c>
      <c r="W8" s="163"/>
    </row>
    <row r="9" spans="2:23" ht="15.75" customHeight="1">
      <c r="B9" s="156" t="s">
        <v>371</v>
      </c>
      <c r="C9" s="747" t="str">
        <f>IF(ISERROR(VLOOKUP(B9,$Q:$S,3,FALSE))=TRUE,"",VLOOKUP(B9,$Q:$S,3,FALSE))</f>
        <v>スマイス・セレソン</v>
      </c>
      <c r="D9" s="748"/>
      <c r="E9" s="168"/>
      <c r="F9" s="747" t="str">
        <f>IF(ISERROR(VLOOKUP(H9,$Q:$S,3,FALSE))=TRUE,"",VLOOKUP(H9,$Q:$S,3,FALSE))</f>
        <v>鶴崎</v>
      </c>
      <c r="G9" s="748"/>
      <c r="H9" s="165" t="s">
        <v>372</v>
      </c>
      <c r="I9" s="156" t="s">
        <v>373</v>
      </c>
      <c r="J9" s="747" t="str">
        <f>IF(ISERROR(VLOOKUP(I9,$Q:$S,3,FALSE))=TRUE,"",VLOOKUP(I9,$Q:$S,3,FALSE))</f>
        <v>リノス</v>
      </c>
      <c r="K9" s="748"/>
      <c r="L9" s="168"/>
      <c r="M9" s="747" t="str">
        <f>IF(ISERROR(VLOOKUP(O9,$Q:$S,3,FALSE))=TRUE,"",VLOOKUP(O9,$Q:$S,3,FALSE))</f>
        <v>ミネルバ</v>
      </c>
      <c r="N9" s="748"/>
      <c r="O9" s="165" t="s">
        <v>374</v>
      </c>
      <c r="Q9" s="161" t="s">
        <v>372</v>
      </c>
      <c r="R9" s="739"/>
      <c r="S9" s="162" t="s">
        <v>375</v>
      </c>
      <c r="U9" s="162" t="str">
        <f>'抽選会資料'!C16</f>
        <v>鶴崎ＳＳＳ</v>
      </c>
      <c r="V9" s="155" t="s">
        <v>13</v>
      </c>
      <c r="W9" s="163"/>
    </row>
    <row r="10" spans="3:23" ht="15.75" customHeight="1">
      <c r="C10" s="749"/>
      <c r="D10" s="750"/>
      <c r="E10" s="167"/>
      <c r="F10" s="749"/>
      <c r="G10" s="750"/>
      <c r="H10" s="165"/>
      <c r="J10" s="749"/>
      <c r="K10" s="750"/>
      <c r="L10" s="167"/>
      <c r="M10" s="749"/>
      <c r="N10" s="750"/>
      <c r="O10" s="165"/>
      <c r="Q10" s="161" t="s">
        <v>373</v>
      </c>
      <c r="R10" s="739"/>
      <c r="S10" s="162" t="s">
        <v>376</v>
      </c>
      <c r="U10" s="162" t="str">
        <f>'抽選会資料'!C17</f>
        <v>リノスフットボールクラブ　Ｕ－１２</v>
      </c>
      <c r="V10" s="155" t="s">
        <v>13</v>
      </c>
      <c r="W10" s="163"/>
    </row>
    <row r="11" spans="3:23" ht="15.75" customHeight="1">
      <c r="C11" s="164"/>
      <c r="D11" s="164"/>
      <c r="E11" s="166"/>
      <c r="F11" s="166"/>
      <c r="G11" s="164"/>
      <c r="H11" s="164"/>
      <c r="I11" s="169"/>
      <c r="J11" s="164"/>
      <c r="K11" s="164"/>
      <c r="L11" s="166"/>
      <c r="M11" s="166"/>
      <c r="N11" s="164"/>
      <c r="Q11" s="161" t="s">
        <v>377</v>
      </c>
      <c r="R11" s="739"/>
      <c r="S11" s="162" t="s">
        <v>378</v>
      </c>
      <c r="U11" s="162" t="str">
        <f>'抽選会資料'!C18</f>
        <v>大分トリニータＵ－１２</v>
      </c>
      <c r="V11" s="155" t="s">
        <v>13</v>
      </c>
      <c r="W11" s="163"/>
    </row>
    <row r="12" spans="3:23" ht="15.75" customHeight="1">
      <c r="C12" s="164"/>
      <c r="D12" s="164"/>
      <c r="E12" s="160" t="s">
        <v>379</v>
      </c>
      <c r="F12" s="160"/>
      <c r="G12" s="164"/>
      <c r="H12" s="170"/>
      <c r="L12" s="160" t="s">
        <v>380</v>
      </c>
      <c r="M12" s="160"/>
      <c r="Q12" s="161" t="s">
        <v>381</v>
      </c>
      <c r="R12" s="739"/>
      <c r="S12" s="162" t="s">
        <v>382</v>
      </c>
      <c r="U12" s="162" t="str">
        <f>'抽選会資料'!C19</f>
        <v>ブルーウイングフットボールクラブ</v>
      </c>
      <c r="V12" s="155" t="s">
        <v>13</v>
      </c>
      <c r="W12" s="163"/>
    </row>
    <row r="13" spans="4:23" ht="15.75" customHeight="1">
      <c r="D13" s="156" t="s">
        <v>367</v>
      </c>
      <c r="E13" s="740" t="str">
        <f>IF(ISERROR(VLOOKUP(D13,$Q:$S,3,FALSE))=TRUE,"",VLOOKUP(D13,$Q:$S,3,FALSE))</f>
        <v>北郡坂ノ市</v>
      </c>
      <c r="F13" s="164"/>
      <c r="G13" s="742"/>
      <c r="H13" s="165"/>
      <c r="K13" s="156" t="s">
        <v>383</v>
      </c>
      <c r="L13" s="740" t="str">
        <f>IF(ISERROR(VLOOKUP(K13,$Q:$S,3,FALSE))=TRUE,"",VLOOKUP(K13,$Q:$S,3,FALSE))</f>
        <v>竹田直入</v>
      </c>
      <c r="M13" s="164"/>
      <c r="N13" s="742"/>
      <c r="O13" s="165"/>
      <c r="Q13" s="161" t="s">
        <v>384</v>
      </c>
      <c r="R13" s="739"/>
      <c r="S13" s="162" t="s">
        <v>385</v>
      </c>
      <c r="U13" s="162" t="str">
        <f>'抽選会資料'!C20</f>
        <v>ＫＩＮＧＳ　ＦＯＯＴＢＡＬＬＣＬＵＢ　Ｕ－１２</v>
      </c>
      <c r="V13" s="155" t="s">
        <v>13</v>
      </c>
      <c r="W13" s="163"/>
    </row>
    <row r="14" spans="4:23" ht="15.75" customHeight="1">
      <c r="D14" s="743"/>
      <c r="E14" s="741"/>
      <c r="F14" s="745"/>
      <c r="G14" s="742"/>
      <c r="H14" s="165"/>
      <c r="K14" s="743"/>
      <c r="L14" s="741"/>
      <c r="M14" s="745"/>
      <c r="N14" s="742"/>
      <c r="O14" s="165"/>
      <c r="Q14" s="161" t="s">
        <v>386</v>
      </c>
      <c r="R14" s="739"/>
      <c r="S14" s="162" t="s">
        <v>40</v>
      </c>
      <c r="U14" s="162" t="str">
        <f>'抽選会資料'!C21</f>
        <v>Ｍ．Ｓ．Ｓ</v>
      </c>
      <c r="V14" s="155" t="s">
        <v>13</v>
      </c>
      <c r="W14" s="163"/>
    </row>
    <row r="15" spans="3:15" ht="15.75" customHeight="1">
      <c r="C15" s="164"/>
      <c r="D15" s="743"/>
      <c r="E15" s="746"/>
      <c r="F15" s="745"/>
      <c r="G15" s="164"/>
      <c r="H15" s="165"/>
      <c r="J15" s="164"/>
      <c r="K15" s="743"/>
      <c r="L15" s="746"/>
      <c r="M15" s="745"/>
      <c r="N15" s="164"/>
      <c r="O15" s="165"/>
    </row>
    <row r="16" spans="3:21" ht="15.75" customHeight="1">
      <c r="C16" s="166"/>
      <c r="D16" s="744"/>
      <c r="E16" s="746"/>
      <c r="F16" s="745"/>
      <c r="G16" s="166"/>
      <c r="H16" s="167"/>
      <c r="J16" s="166"/>
      <c r="K16" s="744"/>
      <c r="L16" s="746"/>
      <c r="M16" s="745"/>
      <c r="N16" s="166"/>
      <c r="O16" s="167"/>
      <c r="R16" s="1"/>
      <c r="S16" s="163"/>
      <c r="U16" s="163"/>
    </row>
    <row r="17" spans="2:21" ht="15.75" customHeight="1">
      <c r="B17" s="156" t="s">
        <v>387</v>
      </c>
      <c r="C17" s="747" t="str">
        <f>IF(ISERROR(VLOOKUP(B17,$Q:$S,3,FALSE))=TRUE,"",VLOOKUP(B17,$Q:$S,3,FALSE))</f>
        <v>ＷＡＹＳ</v>
      </c>
      <c r="D17" s="748"/>
      <c r="E17" s="168"/>
      <c r="F17" s="747" t="str">
        <f>IF(ISERROR(VLOOKUP(H17,$Q:$S,3,FALSE))=TRUE,"",VLOOKUP(H17,$Q:$S,3,FALSE))</f>
        <v>きつき</v>
      </c>
      <c r="G17" s="748"/>
      <c r="H17" s="165" t="s">
        <v>388</v>
      </c>
      <c r="I17" s="156" t="s">
        <v>386</v>
      </c>
      <c r="J17" s="747" t="str">
        <f>IF(ISERROR(VLOOKUP(I17,$Q:$S,3,FALSE))=TRUE,"",VLOOKUP(I17,$Q:$S,3,FALSE))</f>
        <v>Ｍ．Ｓ．Ｓ</v>
      </c>
      <c r="K17" s="748"/>
      <c r="L17" s="168"/>
      <c r="M17" s="747" t="str">
        <f>IF(ISERROR(VLOOKUP(O17,$Q:$S,3,FALSE))=TRUE,"",VLOOKUP(O17,$Q:$S,3,FALSE))</f>
        <v>玖珠</v>
      </c>
      <c r="N17" s="748"/>
      <c r="O17" s="165" t="s">
        <v>389</v>
      </c>
      <c r="R17" s="1"/>
      <c r="S17" s="163"/>
      <c r="U17" s="163"/>
    </row>
    <row r="18" spans="3:18" ht="15.75" customHeight="1">
      <c r="C18" s="749"/>
      <c r="D18" s="750"/>
      <c r="E18" s="167"/>
      <c r="F18" s="749"/>
      <c r="G18" s="750"/>
      <c r="H18" s="165"/>
      <c r="J18" s="749"/>
      <c r="K18" s="750"/>
      <c r="L18" s="167"/>
      <c r="M18" s="749"/>
      <c r="N18" s="750"/>
      <c r="O18" s="165"/>
      <c r="R18" s="158" t="s">
        <v>6</v>
      </c>
    </row>
    <row r="19" spans="17:21" ht="15.75" customHeight="1">
      <c r="Q19" s="158"/>
      <c r="R19" s="2" t="s">
        <v>8</v>
      </c>
      <c r="S19" s="2" t="s">
        <v>9</v>
      </c>
      <c r="U19" s="2"/>
    </row>
    <row r="20" spans="17:23" ht="15.75" customHeight="1">
      <c r="Q20" s="171" t="s">
        <v>363</v>
      </c>
      <c r="R20" s="751" t="s">
        <v>16</v>
      </c>
      <c r="S20" s="173" t="s">
        <v>390</v>
      </c>
      <c r="U20" s="162" t="str">
        <f>'抽選会資料'!J11</f>
        <v>鶴居ＳＳＳ</v>
      </c>
      <c r="V20" s="155" t="s">
        <v>16</v>
      </c>
      <c r="W20" s="163"/>
    </row>
    <row r="21" spans="5:23" ht="15.75" customHeight="1">
      <c r="E21" s="159" t="s">
        <v>391</v>
      </c>
      <c r="F21" s="160"/>
      <c r="I21" s="169"/>
      <c r="J21" s="164"/>
      <c r="K21" s="164"/>
      <c r="L21" s="160" t="s">
        <v>392</v>
      </c>
      <c r="M21" s="160"/>
      <c r="N21" s="164"/>
      <c r="Q21" s="171" t="s">
        <v>393</v>
      </c>
      <c r="R21" s="751"/>
      <c r="S21" s="173" t="s">
        <v>394</v>
      </c>
      <c r="U21" s="162" t="str">
        <f>'抽選会資料'!J12</f>
        <v>如水ジュニアサッカークラブ</v>
      </c>
      <c r="V21" s="155" t="s">
        <v>16</v>
      </c>
      <c r="W21" s="163"/>
    </row>
    <row r="22" spans="4:23" ht="15.75" customHeight="1">
      <c r="D22" s="156" t="s">
        <v>360</v>
      </c>
      <c r="E22" s="740" t="str">
        <f>IF(ISERROR(VLOOKUP(D22,$Q:$S,3,FALSE))=TRUE,"",VLOOKUP(D22,$Q:$S,3,FALSE))</f>
        <v>スマイス　スポーツ</v>
      </c>
      <c r="F22" s="164"/>
      <c r="G22" s="742"/>
      <c r="H22" s="165"/>
      <c r="K22" s="156" t="s">
        <v>395</v>
      </c>
      <c r="L22" s="740" t="str">
        <f>IF(ISERROR(VLOOKUP(K22,$Q:$S,3,FALSE))=TRUE,"",VLOOKUP(K22,$Q:$S,3,FALSE))</f>
        <v>下毛</v>
      </c>
      <c r="M22" s="164"/>
      <c r="N22" s="742"/>
      <c r="O22" s="165"/>
      <c r="Q22" s="171" t="s">
        <v>395</v>
      </c>
      <c r="R22" s="751"/>
      <c r="S22" s="173" t="s">
        <v>396</v>
      </c>
      <c r="U22" s="162" t="str">
        <f>'抽選会資料'!J13</f>
        <v>下毛ＦＣ</v>
      </c>
      <c r="V22" s="155" t="s">
        <v>16</v>
      </c>
      <c r="W22" s="163"/>
    </row>
    <row r="23" spans="4:23" ht="15.75" customHeight="1">
      <c r="D23" s="743"/>
      <c r="E23" s="741"/>
      <c r="F23" s="745"/>
      <c r="G23" s="742"/>
      <c r="H23" s="165"/>
      <c r="K23" s="743"/>
      <c r="L23" s="741"/>
      <c r="M23" s="745"/>
      <c r="N23" s="742"/>
      <c r="O23" s="165"/>
      <c r="Q23" s="171" t="s">
        <v>388</v>
      </c>
      <c r="R23" s="751" t="s">
        <v>23</v>
      </c>
      <c r="S23" s="173" t="s">
        <v>397</v>
      </c>
      <c r="U23" s="162" t="str">
        <f>'抽選会資料'!J14</f>
        <v>きつきＦＣ</v>
      </c>
      <c r="V23" s="155" t="s">
        <v>23</v>
      </c>
      <c r="W23" s="163"/>
    </row>
    <row r="24" spans="3:23" ht="15.75" customHeight="1">
      <c r="C24" s="164"/>
      <c r="D24" s="743"/>
      <c r="E24" s="746"/>
      <c r="F24" s="745"/>
      <c r="G24" s="164"/>
      <c r="H24" s="165"/>
      <c r="J24" s="164"/>
      <c r="K24" s="743"/>
      <c r="L24" s="746"/>
      <c r="M24" s="745"/>
      <c r="N24" s="164"/>
      <c r="O24" s="165"/>
      <c r="Q24" s="171" t="s">
        <v>398</v>
      </c>
      <c r="R24" s="751"/>
      <c r="S24" s="173" t="s">
        <v>399</v>
      </c>
      <c r="U24" s="162" t="str">
        <f>'抽選会資料'!J15</f>
        <v>ＦＣ安岐</v>
      </c>
      <c r="V24" s="155" t="s">
        <v>23</v>
      </c>
      <c r="W24" s="163"/>
    </row>
    <row r="25" spans="3:23" ht="15.75" customHeight="1">
      <c r="C25" s="166"/>
      <c r="D25" s="744"/>
      <c r="E25" s="746"/>
      <c r="F25" s="745"/>
      <c r="G25" s="166"/>
      <c r="H25" s="167"/>
      <c r="J25" s="166"/>
      <c r="K25" s="744"/>
      <c r="L25" s="746"/>
      <c r="M25" s="745"/>
      <c r="N25" s="166"/>
      <c r="O25" s="167"/>
      <c r="Q25" s="171" t="s">
        <v>374</v>
      </c>
      <c r="R25" s="751" t="s">
        <v>28</v>
      </c>
      <c r="S25" s="173" t="s">
        <v>400</v>
      </c>
      <c r="U25" s="162" t="str">
        <f>'抽選会資料'!J16</f>
        <v>別府フットボールクラブ．ミネルバＵ－１２</v>
      </c>
      <c r="V25" s="155" t="s">
        <v>28</v>
      </c>
      <c r="W25" s="163"/>
    </row>
    <row r="26" spans="2:23" ht="15.75" customHeight="1">
      <c r="B26" s="156" t="s">
        <v>401</v>
      </c>
      <c r="C26" s="747" t="str">
        <f>IF(ISERROR(VLOOKUP(B26,$Q:$S,3,FALSE))=TRUE,"",VLOOKUP(B26,$Q:$S,3,FALSE))</f>
        <v>太陽大分西</v>
      </c>
      <c r="D26" s="748"/>
      <c r="E26" s="168"/>
      <c r="F26" s="747" t="str">
        <f>IF(ISERROR(VLOOKUP(H26,$Q:$S,3,FALSE))=TRUE,"",VLOOKUP(H26,$Q:$S,3,FALSE))</f>
        <v>ＫＩＮＧＳ</v>
      </c>
      <c r="G26" s="748"/>
      <c r="H26" s="165" t="s">
        <v>384</v>
      </c>
      <c r="I26" s="156" t="s">
        <v>381</v>
      </c>
      <c r="J26" s="747" t="str">
        <f>IF(ISERROR(VLOOKUP(I26,$Q:$S,3,FALSE))=TRUE,"",VLOOKUP(I26,$Q:$S,3,FALSE))</f>
        <v>ブルーウイング</v>
      </c>
      <c r="K26" s="748"/>
      <c r="L26" s="168"/>
      <c r="M26" s="747" t="str">
        <f>IF(ISERROR(VLOOKUP(O26,$Q:$S,3,FALSE))=TRUE,"",VLOOKUP(O26,$Q:$S,3,FALSE))</f>
        <v>桃園</v>
      </c>
      <c r="N26" s="748"/>
      <c r="O26" s="165" t="s">
        <v>365</v>
      </c>
      <c r="Q26" s="171" t="s">
        <v>371</v>
      </c>
      <c r="R26" s="751"/>
      <c r="S26" s="173" t="s">
        <v>31</v>
      </c>
      <c r="U26" s="162" t="str">
        <f>'抽選会資料'!J17</f>
        <v>スマイス・セレソン</v>
      </c>
      <c r="V26" s="155" t="s">
        <v>28</v>
      </c>
      <c r="W26" s="163"/>
    </row>
    <row r="27" spans="3:23" ht="15.75" customHeight="1">
      <c r="C27" s="749"/>
      <c r="D27" s="750"/>
      <c r="E27" s="167"/>
      <c r="F27" s="749"/>
      <c r="G27" s="750"/>
      <c r="H27" s="165"/>
      <c r="J27" s="749"/>
      <c r="K27" s="750"/>
      <c r="L27" s="167"/>
      <c r="M27" s="749"/>
      <c r="N27" s="750"/>
      <c r="O27" s="165"/>
      <c r="Q27" s="171" t="s">
        <v>389</v>
      </c>
      <c r="R27" s="751" t="s">
        <v>33</v>
      </c>
      <c r="S27" s="173" t="s">
        <v>402</v>
      </c>
      <c r="U27" s="162" t="str">
        <f>'抽選会資料'!J18</f>
        <v>玖珠サッカースポーツ少年団</v>
      </c>
      <c r="V27" s="155" t="s">
        <v>33</v>
      </c>
      <c r="W27" s="163"/>
    </row>
    <row r="28" spans="3:23" ht="15.75" customHeight="1">
      <c r="C28" s="164"/>
      <c r="D28" s="164"/>
      <c r="E28" s="166"/>
      <c r="F28" s="166"/>
      <c r="G28" s="164"/>
      <c r="H28" s="164"/>
      <c r="I28" s="169"/>
      <c r="J28" s="164"/>
      <c r="K28" s="164"/>
      <c r="L28" s="166"/>
      <c r="M28" s="166"/>
      <c r="N28" s="164"/>
      <c r="Q28" s="171" t="s">
        <v>401</v>
      </c>
      <c r="R28" s="751"/>
      <c r="S28" s="173" t="s">
        <v>403</v>
      </c>
      <c r="U28" s="162" t="str">
        <f>'抽選会資料'!J19</f>
        <v>太陽スポーツクラブ大分西</v>
      </c>
      <c r="V28" s="155" t="s">
        <v>33</v>
      </c>
      <c r="W28" s="163"/>
    </row>
    <row r="29" spans="3:23" ht="15.75" customHeight="1">
      <c r="C29" s="164"/>
      <c r="D29" s="164"/>
      <c r="E29" s="160" t="s">
        <v>404</v>
      </c>
      <c r="F29" s="160"/>
      <c r="G29" s="164"/>
      <c r="H29" s="170"/>
      <c r="I29" s="169"/>
      <c r="L29" s="160" t="s">
        <v>405</v>
      </c>
      <c r="M29" s="160"/>
      <c r="Q29" s="171" t="s">
        <v>387</v>
      </c>
      <c r="R29" s="172" t="s">
        <v>38</v>
      </c>
      <c r="S29" s="173" t="s">
        <v>406</v>
      </c>
      <c r="U29" s="162" t="str">
        <f>'抽選会資料'!J20</f>
        <v>ＦＣ　ＷＡＹＳ</v>
      </c>
      <c r="V29" s="155" t="s">
        <v>38</v>
      </c>
      <c r="W29" s="163"/>
    </row>
    <row r="30" spans="4:23" ht="15.75" customHeight="1">
      <c r="D30" s="156" t="s">
        <v>393</v>
      </c>
      <c r="E30" s="740" t="str">
        <f>IF(ISERROR(VLOOKUP(D30,$Q:$S,3,FALSE))=TRUE,"",VLOOKUP(D30,$Q:$S,3,FALSE))</f>
        <v>如水</v>
      </c>
      <c r="F30" s="164"/>
      <c r="G30" s="742"/>
      <c r="H30" s="165"/>
      <c r="K30" s="156" t="s">
        <v>407</v>
      </c>
      <c r="L30" s="740" t="str">
        <f>IF(ISERROR(VLOOKUP(K30,$Q:$S,3,FALSE))=TRUE,"",VLOOKUP(K30,$Q:$S,3,FALSE))</f>
        <v>臼杵</v>
      </c>
      <c r="M30" s="164"/>
      <c r="N30" s="742"/>
      <c r="O30" s="165"/>
      <c r="Q30" s="171" t="s">
        <v>408</v>
      </c>
      <c r="R30" s="172" t="s">
        <v>41</v>
      </c>
      <c r="S30" s="173" t="s">
        <v>409</v>
      </c>
      <c r="U30" s="162" t="str">
        <f>'抽選会資料'!J21</f>
        <v>鶴見少年サッカークラブ</v>
      </c>
      <c r="V30" s="155" t="s">
        <v>41</v>
      </c>
      <c r="W30" s="163"/>
    </row>
    <row r="31" spans="4:23" ht="15.75" customHeight="1">
      <c r="D31" s="743"/>
      <c r="E31" s="741"/>
      <c r="F31" s="745"/>
      <c r="G31" s="742"/>
      <c r="H31" s="165"/>
      <c r="K31" s="743"/>
      <c r="L31" s="741"/>
      <c r="M31" s="745"/>
      <c r="N31" s="742"/>
      <c r="O31" s="165"/>
      <c r="Q31" s="171" t="s">
        <v>383</v>
      </c>
      <c r="R31" s="172" t="s">
        <v>43</v>
      </c>
      <c r="S31" s="173" t="s">
        <v>410</v>
      </c>
      <c r="U31" s="162" t="str">
        <f>'抽選会資料'!J22</f>
        <v>竹田直入ＦＣ</v>
      </c>
      <c r="V31" s="155" t="s">
        <v>43</v>
      </c>
      <c r="W31" s="163"/>
    </row>
    <row r="32" spans="3:23" ht="15.75" customHeight="1">
      <c r="C32" s="164"/>
      <c r="D32" s="743"/>
      <c r="E32" s="746"/>
      <c r="F32" s="745"/>
      <c r="G32" s="164"/>
      <c r="H32" s="165"/>
      <c r="J32" s="164"/>
      <c r="K32" s="743"/>
      <c r="L32" s="746"/>
      <c r="M32" s="745"/>
      <c r="N32" s="164"/>
      <c r="O32" s="165"/>
      <c r="Q32" s="171" t="s">
        <v>407</v>
      </c>
      <c r="R32" s="172" t="s">
        <v>45</v>
      </c>
      <c r="S32" s="173" t="s">
        <v>411</v>
      </c>
      <c r="U32" s="162" t="str">
        <f>'抽選会資料'!J23</f>
        <v>臼杵ＳＳＳ</v>
      </c>
      <c r="V32" s="155" t="s">
        <v>45</v>
      </c>
      <c r="W32" s="163"/>
    </row>
    <row r="33" spans="3:21" ht="15.75" customHeight="1">
      <c r="C33" s="166"/>
      <c r="D33" s="744"/>
      <c r="E33" s="746"/>
      <c r="F33" s="745"/>
      <c r="G33" s="166"/>
      <c r="H33" s="167"/>
      <c r="J33" s="166"/>
      <c r="K33" s="744"/>
      <c r="L33" s="746"/>
      <c r="M33" s="745"/>
      <c r="N33" s="166"/>
      <c r="O33" s="167"/>
      <c r="Q33" s="2"/>
      <c r="R33" s="1"/>
      <c r="S33" s="163"/>
      <c r="U33" s="163"/>
    </row>
    <row r="34" spans="2:21" ht="15.75" customHeight="1">
      <c r="B34" s="156" t="s">
        <v>408</v>
      </c>
      <c r="C34" s="747" t="str">
        <f>IF(ISERROR(VLOOKUP(B34,$Q:$S,3,FALSE))=TRUE,"",VLOOKUP(B34,$Q:$S,3,FALSE))</f>
        <v>鶴見</v>
      </c>
      <c r="D34" s="748"/>
      <c r="E34" s="168"/>
      <c r="F34" s="747" t="str">
        <f>IF(ISERROR(VLOOKUP(H34,$Q:$S,3,FALSE))=TRUE,"",VLOOKUP(H34,$Q:$S,3,FALSE))</f>
        <v>大分トリニータ</v>
      </c>
      <c r="G34" s="748"/>
      <c r="H34" s="165" t="s">
        <v>377</v>
      </c>
      <c r="I34" s="156" t="s">
        <v>398</v>
      </c>
      <c r="J34" s="747" t="str">
        <f>IF(ISERROR(VLOOKUP(I34,$Q:$S,3,FALSE))=TRUE,"",VLOOKUP(I34,$Q:$S,3,FALSE))</f>
        <v>安岐</v>
      </c>
      <c r="K34" s="748"/>
      <c r="L34" s="168"/>
      <c r="M34" s="747" t="str">
        <f>IF(ISERROR(VLOOKUP(O34,$Q:$S,3,FALSE))=TRUE,"",VLOOKUP(O34,$Q:$S,3,FALSE))</f>
        <v>ドリームキッズ</v>
      </c>
      <c r="N34" s="748"/>
      <c r="O34" s="165" t="s">
        <v>369</v>
      </c>
      <c r="Q34" s="2"/>
      <c r="S34" s="163"/>
      <c r="U34" s="163"/>
    </row>
    <row r="35" spans="3:15" ht="15.75" customHeight="1">
      <c r="C35" s="749"/>
      <c r="D35" s="750"/>
      <c r="E35" s="167"/>
      <c r="F35" s="749"/>
      <c r="G35" s="750"/>
      <c r="H35" s="165"/>
      <c r="J35" s="749"/>
      <c r="K35" s="750"/>
      <c r="L35" s="167"/>
      <c r="M35" s="749"/>
      <c r="N35" s="750"/>
      <c r="O35" s="165"/>
    </row>
    <row r="36" ht="15.75" customHeight="1"/>
    <row r="40" spans="17:23" ht="13.5">
      <c r="Q40" s="174"/>
      <c r="R40" s="175"/>
      <c r="S40" s="176"/>
      <c r="T40" s="177"/>
      <c r="U40" s="176"/>
      <c r="V40" s="177"/>
      <c r="W40" s="177"/>
    </row>
    <row r="41" spans="17:23" ht="13.5">
      <c r="Q41" s="178"/>
      <c r="R41" s="175" t="s">
        <v>412</v>
      </c>
      <c r="S41" s="179"/>
      <c r="T41" s="177"/>
      <c r="U41" s="179"/>
      <c r="V41" s="177"/>
      <c r="W41" s="177"/>
    </row>
    <row r="42" spans="17:23" ht="13.5">
      <c r="Q42" s="178"/>
      <c r="R42" s="175" t="s">
        <v>413</v>
      </c>
      <c r="S42" s="179"/>
      <c r="T42" s="177"/>
      <c r="U42" s="179"/>
      <c r="V42" s="177"/>
      <c r="W42" s="177"/>
    </row>
    <row r="43" spans="17:23" ht="13.5">
      <c r="Q43" s="178"/>
      <c r="R43" s="180" t="s">
        <v>414</v>
      </c>
      <c r="S43" s="179"/>
      <c r="T43" s="177"/>
      <c r="U43" s="179"/>
      <c r="V43" s="177"/>
      <c r="W43" s="177"/>
    </row>
    <row r="44" spans="17:23" ht="13.5">
      <c r="Q44" s="181"/>
      <c r="R44" s="175" t="s">
        <v>415</v>
      </c>
      <c r="S44" s="179"/>
      <c r="T44" s="177"/>
      <c r="U44" s="179"/>
      <c r="V44" s="177"/>
      <c r="W44" s="177"/>
    </row>
    <row r="45" spans="17:23" ht="13.5">
      <c r="Q45" s="178"/>
      <c r="R45" s="182" t="s">
        <v>416</v>
      </c>
      <c r="S45" s="179"/>
      <c r="T45" s="177"/>
      <c r="U45" s="179"/>
      <c r="V45" s="177"/>
      <c r="W45" s="177"/>
    </row>
    <row r="46" spans="17:23" ht="13.5">
      <c r="Q46" s="178"/>
      <c r="R46" s="181"/>
      <c r="S46" s="179"/>
      <c r="T46" s="177"/>
      <c r="U46" s="179"/>
      <c r="V46" s="177"/>
      <c r="W46" s="177"/>
    </row>
  </sheetData>
  <mergeCells count="63">
    <mergeCell ref="C34:D35"/>
    <mergeCell ref="F34:G35"/>
    <mergeCell ref="J34:K35"/>
    <mergeCell ref="M34:N35"/>
    <mergeCell ref="E30:E31"/>
    <mergeCell ref="G30:G31"/>
    <mergeCell ref="L30:L31"/>
    <mergeCell ref="N30:N31"/>
    <mergeCell ref="D31:D33"/>
    <mergeCell ref="F31:F33"/>
    <mergeCell ref="K31:K33"/>
    <mergeCell ref="M31:M33"/>
    <mergeCell ref="E32:E33"/>
    <mergeCell ref="L32:L33"/>
    <mergeCell ref="R25:R26"/>
    <mergeCell ref="C26:D27"/>
    <mergeCell ref="F26:G27"/>
    <mergeCell ref="J26:K27"/>
    <mergeCell ref="M26:N27"/>
    <mergeCell ref="R27:R28"/>
    <mergeCell ref="C17:D18"/>
    <mergeCell ref="F17:G18"/>
    <mergeCell ref="J17:K18"/>
    <mergeCell ref="M17:N18"/>
    <mergeCell ref="R20:R22"/>
    <mergeCell ref="E22:E23"/>
    <mergeCell ref="G22:G23"/>
    <mergeCell ref="L22:L23"/>
    <mergeCell ref="N22:N23"/>
    <mergeCell ref="D23:D25"/>
    <mergeCell ref="F23:F25"/>
    <mergeCell ref="K23:K25"/>
    <mergeCell ref="M23:M25"/>
    <mergeCell ref="R23:R24"/>
    <mergeCell ref="E24:E25"/>
    <mergeCell ref="L24:L25"/>
    <mergeCell ref="D14:D16"/>
    <mergeCell ref="F14:F16"/>
    <mergeCell ref="K14:K16"/>
    <mergeCell ref="M14:M16"/>
    <mergeCell ref="E15:E16"/>
    <mergeCell ref="L15:L16"/>
    <mergeCell ref="M9:N10"/>
    <mergeCell ref="E13:E14"/>
    <mergeCell ref="G13:G14"/>
    <mergeCell ref="L13:L14"/>
    <mergeCell ref="N13:N14"/>
    <mergeCell ref="B2:L2"/>
    <mergeCell ref="M2:O2"/>
    <mergeCell ref="R4:R14"/>
    <mergeCell ref="E5:E6"/>
    <mergeCell ref="G5:G6"/>
    <mergeCell ref="L5:L6"/>
    <mergeCell ref="N5:N6"/>
    <mergeCell ref="D6:D8"/>
    <mergeCell ref="F6:F8"/>
    <mergeCell ref="K6:K8"/>
    <mergeCell ref="M6:M8"/>
    <mergeCell ref="E7:E8"/>
    <mergeCell ref="L7:L8"/>
    <mergeCell ref="C9:D10"/>
    <mergeCell ref="F9:G10"/>
    <mergeCell ref="J9:K10"/>
  </mergeCells>
  <printOptions/>
  <pageMargins left="0.39370078740157477" right="0.39370078740157477" top="0.39370078740157477" bottom="0.39370078740157477" header="0.5118110236220472" footer="0.5118110236220472"/>
  <pageSetup fitToHeight="1" fitToWidth="1"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N59"/>
  <sheetViews>
    <sheetView workbookViewId="0" topLeftCell="A1">
      <selection activeCell="A3" sqref="A3"/>
    </sheetView>
  </sheetViews>
  <sheetFormatPr defaultColWidth="2.625" defaultRowHeight="16.5" customHeight="1"/>
  <cols>
    <col min="1" max="16384" width="2.625" style="183" customWidth="1"/>
  </cols>
  <sheetData>
    <row r="1" spans="1:39" ht="23.5">
      <c r="A1" s="752" t="str">
        <f>'要項'!C2</f>
        <v>OFA 第 34 回 大分県U-11サッカー選手権大会</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t="s">
        <v>417</v>
      </c>
      <c r="AG1" s="753"/>
      <c r="AH1" s="753"/>
      <c r="AI1" s="753"/>
      <c r="AJ1" s="753"/>
      <c r="AK1" s="753"/>
      <c r="AL1" s="753"/>
      <c r="AM1" s="754"/>
    </row>
    <row r="2" spans="1:39" ht="16.75">
      <c r="A2" s="755" t="str">
        <f>'要項'!C9</f>
        <v>大分スポーツ公園 昭和電工サッカー・ラグビー場A/Bコート</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row>
    <row r="3" spans="1:39" ht="17.15" customHeight="1">
      <c r="A3" s="184"/>
      <c r="B3" s="185"/>
      <c r="C3" s="186"/>
      <c r="D3" s="186"/>
      <c r="E3" s="186"/>
      <c r="F3" s="186"/>
      <c r="G3" s="186"/>
      <c r="H3" s="186"/>
      <c r="I3" s="186"/>
      <c r="J3" s="186"/>
      <c r="K3" s="186"/>
      <c r="L3" s="186"/>
      <c r="M3" s="186"/>
      <c r="N3" s="186"/>
      <c r="O3" s="186"/>
      <c r="P3" s="756" t="s">
        <v>418</v>
      </c>
      <c r="Q3" s="756"/>
      <c r="R3" s="756"/>
      <c r="S3" s="756"/>
      <c r="T3" s="756"/>
      <c r="U3" s="756"/>
      <c r="V3" s="756"/>
      <c r="W3" s="756"/>
      <c r="X3" s="756"/>
      <c r="Y3" s="186"/>
      <c r="Z3" s="186"/>
      <c r="AA3" s="186"/>
      <c r="AB3" s="186"/>
      <c r="AC3" s="186"/>
      <c r="AD3" s="186"/>
      <c r="AE3" s="186"/>
      <c r="AF3" s="186"/>
      <c r="AG3" s="186"/>
      <c r="AH3" s="186"/>
      <c r="AI3" s="186"/>
      <c r="AJ3" s="186"/>
      <c r="AK3" s="186"/>
      <c r="AL3" s="185"/>
      <c r="AM3" s="187"/>
    </row>
    <row r="4" spans="1:39" ht="17.15" customHeight="1">
      <c r="A4" s="188"/>
      <c r="C4" s="189"/>
      <c r="D4" s="189"/>
      <c r="E4" s="189"/>
      <c r="F4" s="189"/>
      <c r="G4" s="189"/>
      <c r="H4" s="189"/>
      <c r="I4" s="190"/>
      <c r="J4" s="190"/>
      <c r="K4" s="190"/>
      <c r="L4" s="190"/>
      <c r="M4" s="189"/>
      <c r="N4" s="189"/>
      <c r="O4" s="189"/>
      <c r="P4" s="757"/>
      <c r="Q4" s="757"/>
      <c r="R4" s="757"/>
      <c r="S4" s="757"/>
      <c r="T4" s="757"/>
      <c r="U4" s="757"/>
      <c r="V4" s="757"/>
      <c r="W4" s="757"/>
      <c r="X4" s="757"/>
      <c r="Y4" s="189"/>
      <c r="Z4" s="189"/>
      <c r="AA4" s="189"/>
      <c r="AB4" s="191"/>
      <c r="AC4" s="191"/>
      <c r="AD4" s="191"/>
      <c r="AE4" s="191"/>
      <c r="AF4" s="189"/>
      <c r="AG4" s="189"/>
      <c r="AH4" s="189"/>
      <c r="AI4" s="189"/>
      <c r="AJ4" s="189"/>
      <c r="AK4" s="189"/>
      <c r="AM4" s="192"/>
    </row>
    <row r="5" spans="1:39" ht="17.15" customHeight="1">
      <c r="A5" s="758" t="s">
        <v>419</v>
      </c>
      <c r="B5" s="759"/>
      <c r="C5" s="193"/>
      <c r="D5" s="194"/>
      <c r="E5" s="193"/>
      <c r="F5" s="193"/>
      <c r="G5" s="193"/>
      <c r="H5" s="193"/>
      <c r="I5" s="195" t="s">
        <v>420</v>
      </c>
      <c r="J5" s="193"/>
      <c r="K5" s="193"/>
      <c r="L5" s="193"/>
      <c r="M5" s="193"/>
      <c r="N5" s="193"/>
      <c r="O5" s="193"/>
      <c r="P5" s="193"/>
      <c r="Q5" s="196"/>
      <c r="R5" s="196"/>
      <c r="S5" s="196"/>
      <c r="T5" s="196"/>
      <c r="U5" s="196"/>
      <c r="V5" s="196"/>
      <c r="W5" s="196"/>
      <c r="X5" s="196"/>
      <c r="Y5" s="196"/>
      <c r="Z5" s="196"/>
      <c r="AA5" s="196"/>
      <c r="AB5" s="196"/>
      <c r="AC5" s="196"/>
      <c r="AD5" s="196"/>
      <c r="AE5" s="196"/>
      <c r="AF5" s="196"/>
      <c r="AG5" s="196"/>
      <c r="AH5" s="196"/>
      <c r="AI5" s="196"/>
      <c r="AJ5" s="196"/>
      <c r="AK5" s="197"/>
      <c r="AL5" s="758" t="s">
        <v>419</v>
      </c>
      <c r="AM5" s="759"/>
    </row>
    <row r="6" spans="1:39" ht="17.15" customHeight="1">
      <c r="A6" s="758"/>
      <c r="B6" s="759"/>
      <c r="C6" s="198"/>
      <c r="D6" s="199"/>
      <c r="E6" s="200"/>
      <c r="F6" s="199"/>
      <c r="G6" s="199"/>
      <c r="H6" s="199"/>
      <c r="I6" s="199"/>
      <c r="J6" s="199"/>
      <c r="K6" s="199"/>
      <c r="L6" s="199"/>
      <c r="M6" s="201"/>
      <c r="N6" s="199"/>
      <c r="O6" s="199"/>
      <c r="P6" s="202"/>
      <c r="R6" s="202"/>
      <c r="S6" s="202"/>
      <c r="T6" s="202"/>
      <c r="V6" s="199"/>
      <c r="W6" s="199"/>
      <c r="X6" s="199"/>
      <c r="Y6" s="199"/>
      <c r="Z6" s="199"/>
      <c r="AA6" s="199"/>
      <c r="AB6" s="199"/>
      <c r="AC6" s="199"/>
      <c r="AD6" s="199"/>
      <c r="AE6" s="199"/>
      <c r="AF6" s="199"/>
      <c r="AG6" s="199"/>
      <c r="AH6" s="199"/>
      <c r="AI6" s="202"/>
      <c r="AK6" s="203"/>
      <c r="AL6" s="758"/>
      <c r="AM6" s="759"/>
    </row>
    <row r="7" spans="1:39" ht="17.15" customHeight="1">
      <c r="A7" s="758"/>
      <c r="B7" s="759"/>
      <c r="C7" s="198"/>
      <c r="D7" s="199"/>
      <c r="E7" s="204"/>
      <c r="F7" s="199"/>
      <c r="G7" s="199"/>
      <c r="H7" s="199"/>
      <c r="I7" s="205"/>
      <c r="J7" s="199"/>
      <c r="K7" s="199"/>
      <c r="L7" s="199"/>
      <c r="M7" s="206"/>
      <c r="N7" s="207"/>
      <c r="O7" s="207"/>
      <c r="P7" s="207"/>
      <c r="Q7" s="207"/>
      <c r="R7" s="207"/>
      <c r="S7" s="207"/>
      <c r="T7" s="207"/>
      <c r="U7" s="207"/>
      <c r="V7" s="207"/>
      <c r="W7" s="207"/>
      <c r="X7" s="207"/>
      <c r="Y7" s="207"/>
      <c r="Z7" s="207"/>
      <c r="AA7" s="199"/>
      <c r="AB7" s="199"/>
      <c r="AC7" s="199"/>
      <c r="AD7" s="199"/>
      <c r="AE7" s="205"/>
      <c r="AF7" s="199"/>
      <c r="AG7" s="199"/>
      <c r="AH7" s="199"/>
      <c r="AI7" s="199"/>
      <c r="AK7" s="203"/>
      <c r="AL7" s="758"/>
      <c r="AM7" s="759"/>
    </row>
    <row r="8" spans="1:39" ht="17.15" customHeight="1">
      <c r="A8" s="758"/>
      <c r="B8" s="759"/>
      <c r="C8" s="198"/>
      <c r="D8" s="199"/>
      <c r="E8" s="184"/>
      <c r="F8" s="184"/>
      <c r="G8" s="208"/>
      <c r="H8" s="209"/>
      <c r="I8" s="210"/>
      <c r="J8" s="211"/>
      <c r="K8" s="208"/>
      <c r="L8" s="212"/>
      <c r="M8" s="212"/>
      <c r="N8" s="213"/>
      <c r="O8" s="214"/>
      <c r="P8" s="215"/>
      <c r="R8" s="202"/>
      <c r="S8" s="202"/>
      <c r="T8" s="207"/>
      <c r="V8" s="199"/>
      <c r="W8" s="199"/>
      <c r="Z8" s="199"/>
      <c r="AA8" s="184"/>
      <c r="AB8" s="184"/>
      <c r="AC8" s="208"/>
      <c r="AD8" s="209"/>
      <c r="AE8" s="210"/>
      <c r="AF8" s="211"/>
      <c r="AG8" s="208"/>
      <c r="AH8" s="212"/>
      <c r="AI8" s="212"/>
      <c r="AK8" s="203"/>
      <c r="AL8" s="758"/>
      <c r="AM8" s="759"/>
    </row>
    <row r="9" spans="1:39" ht="17.15" customHeight="1">
      <c r="A9" s="758"/>
      <c r="B9" s="759"/>
      <c r="C9" s="198"/>
      <c r="D9" s="216"/>
      <c r="E9" s="188"/>
      <c r="F9" s="217"/>
      <c r="G9" s="218"/>
      <c r="H9" s="219"/>
      <c r="I9" s="219"/>
      <c r="J9" s="220"/>
      <c r="K9" s="220"/>
      <c r="L9" s="221"/>
      <c r="M9" s="222"/>
      <c r="N9" s="199"/>
      <c r="O9" s="199"/>
      <c r="P9" s="202"/>
      <c r="R9" s="202"/>
      <c r="S9" s="202"/>
      <c r="T9" s="207"/>
      <c r="V9" s="202"/>
      <c r="W9" s="202"/>
      <c r="Z9" s="202"/>
      <c r="AA9" s="188"/>
      <c r="AB9" s="217"/>
      <c r="AC9" s="218"/>
      <c r="AD9" s="219"/>
      <c r="AE9" s="219"/>
      <c r="AF9" s="220"/>
      <c r="AG9" s="220"/>
      <c r="AH9" s="221"/>
      <c r="AI9" s="222"/>
      <c r="AJ9" s="192"/>
      <c r="AK9" s="203"/>
      <c r="AL9" s="758"/>
      <c r="AM9" s="759"/>
    </row>
    <row r="10" spans="1:39" ht="17.15" customHeight="1">
      <c r="A10" s="758"/>
      <c r="B10" s="759"/>
      <c r="C10" s="223"/>
      <c r="D10" s="224"/>
      <c r="E10" s="188"/>
      <c r="G10" s="202"/>
      <c r="H10" s="225"/>
      <c r="I10" s="225"/>
      <c r="J10" s="199"/>
      <c r="K10" s="199"/>
      <c r="L10" s="199"/>
      <c r="M10" s="226"/>
      <c r="N10" s="227"/>
      <c r="O10" s="227"/>
      <c r="P10" s="227"/>
      <c r="R10" s="224"/>
      <c r="S10" s="224"/>
      <c r="T10" s="207"/>
      <c r="V10" s="224"/>
      <c r="W10" s="224"/>
      <c r="Z10" s="202"/>
      <c r="AA10" s="188"/>
      <c r="AC10" s="202"/>
      <c r="AD10" s="225"/>
      <c r="AE10" s="225"/>
      <c r="AF10" s="199"/>
      <c r="AG10" s="199"/>
      <c r="AH10" s="199"/>
      <c r="AI10" s="226"/>
      <c r="AJ10" s="223"/>
      <c r="AK10" s="198"/>
      <c r="AL10" s="758"/>
      <c r="AM10" s="759"/>
    </row>
    <row r="11" spans="1:39" ht="17.15" customHeight="1">
      <c r="A11" s="758"/>
      <c r="B11" s="759"/>
      <c r="C11" s="760" t="s">
        <v>421</v>
      </c>
      <c r="D11" s="202"/>
      <c r="E11" s="216"/>
      <c r="F11" s="202"/>
      <c r="G11" s="202"/>
      <c r="H11" s="199"/>
      <c r="I11" s="199"/>
      <c r="J11" s="199"/>
      <c r="K11" s="199"/>
      <c r="L11" s="199"/>
      <c r="M11" s="222"/>
      <c r="N11" s="199"/>
      <c r="O11" s="199"/>
      <c r="P11" s="202"/>
      <c r="R11" s="202"/>
      <c r="S11" s="228"/>
      <c r="T11" s="207"/>
      <c r="U11" s="228"/>
      <c r="V11" s="228"/>
      <c r="W11" s="202"/>
      <c r="X11" s="202"/>
      <c r="Y11" s="202"/>
      <c r="Z11" s="202"/>
      <c r="AA11" s="216"/>
      <c r="AB11" s="202"/>
      <c r="AC11" s="202"/>
      <c r="AD11" s="199"/>
      <c r="AE11" s="199"/>
      <c r="AF11" s="199"/>
      <c r="AG11" s="199"/>
      <c r="AH11" s="199"/>
      <c r="AI11" s="222"/>
      <c r="AJ11" s="223"/>
      <c r="AK11" s="760" t="s">
        <v>421</v>
      </c>
      <c r="AL11" s="758"/>
      <c r="AM11" s="759"/>
    </row>
    <row r="12" spans="1:39" ht="17.15" customHeight="1">
      <c r="A12" s="758"/>
      <c r="B12" s="759"/>
      <c r="C12" s="761"/>
      <c r="D12" s="202"/>
      <c r="E12" s="216"/>
      <c r="F12" s="202"/>
      <c r="G12" s="202"/>
      <c r="H12" s="199"/>
      <c r="I12" s="199"/>
      <c r="J12" s="199"/>
      <c r="K12" s="199"/>
      <c r="L12" s="199"/>
      <c r="M12" s="222"/>
      <c r="N12" s="199"/>
      <c r="P12" s="202"/>
      <c r="R12" s="202"/>
      <c r="S12" s="228"/>
      <c r="T12" s="207"/>
      <c r="U12" s="228"/>
      <c r="V12" s="228"/>
      <c r="W12" s="202"/>
      <c r="X12" s="202"/>
      <c r="Y12" s="202"/>
      <c r="Z12" s="202"/>
      <c r="AA12" s="216"/>
      <c r="AB12" s="202"/>
      <c r="AC12" s="202"/>
      <c r="AD12" s="199"/>
      <c r="AE12" s="199"/>
      <c r="AF12" s="199"/>
      <c r="AG12" s="199"/>
      <c r="AH12" s="199"/>
      <c r="AI12" s="222"/>
      <c r="AK12" s="761"/>
      <c r="AL12" s="758"/>
      <c r="AM12" s="759"/>
    </row>
    <row r="13" spans="1:39" ht="17.15" customHeight="1">
      <c r="A13" s="758"/>
      <c r="B13" s="759"/>
      <c r="C13" s="198"/>
      <c r="D13" s="202"/>
      <c r="E13" s="229"/>
      <c r="F13" s="220"/>
      <c r="G13" s="220"/>
      <c r="H13" s="220"/>
      <c r="I13" s="220"/>
      <c r="J13" s="220"/>
      <c r="K13" s="220"/>
      <c r="L13" s="220"/>
      <c r="M13" s="221"/>
      <c r="N13" s="207"/>
      <c r="O13" s="199"/>
      <c r="P13" s="183" t="s">
        <v>422</v>
      </c>
      <c r="R13" s="207"/>
      <c r="S13" s="207"/>
      <c r="T13" s="207"/>
      <c r="U13" s="207"/>
      <c r="V13" s="207"/>
      <c r="W13" s="207"/>
      <c r="X13" s="207"/>
      <c r="Y13" s="207"/>
      <c r="Z13" s="207"/>
      <c r="AA13" s="229"/>
      <c r="AB13" s="220"/>
      <c r="AC13" s="220"/>
      <c r="AD13" s="220"/>
      <c r="AE13" s="220"/>
      <c r="AF13" s="220"/>
      <c r="AG13" s="220"/>
      <c r="AH13" s="220"/>
      <c r="AI13" s="221"/>
      <c r="AK13" s="203"/>
      <c r="AL13" s="758"/>
      <c r="AM13" s="759"/>
    </row>
    <row r="14" spans="1:39" ht="17.15" customHeight="1">
      <c r="A14" s="758"/>
      <c r="B14" s="759"/>
      <c r="C14" s="198"/>
      <c r="D14" s="199"/>
      <c r="E14" s="230"/>
      <c r="F14" s="199"/>
      <c r="G14" s="199"/>
      <c r="H14" s="199"/>
      <c r="I14" s="199"/>
      <c r="J14" s="199"/>
      <c r="K14" s="199"/>
      <c r="L14" s="199"/>
      <c r="M14" s="222"/>
      <c r="N14" s="199"/>
      <c r="O14" s="199"/>
      <c r="P14" s="202"/>
      <c r="R14" s="202"/>
      <c r="S14" s="228"/>
      <c r="T14" s="207"/>
      <c r="U14" s="228"/>
      <c r="V14" s="228"/>
      <c r="W14" s="199"/>
      <c r="X14" s="199"/>
      <c r="Y14" s="199"/>
      <c r="Z14" s="199"/>
      <c r="AA14" s="230"/>
      <c r="AB14" s="199"/>
      <c r="AC14" s="199"/>
      <c r="AD14" s="199"/>
      <c r="AE14" s="199"/>
      <c r="AF14" s="199"/>
      <c r="AG14" s="199"/>
      <c r="AH14" s="199"/>
      <c r="AI14" s="222"/>
      <c r="AK14" s="203"/>
      <c r="AL14" s="758"/>
      <c r="AM14" s="759"/>
    </row>
    <row r="15" spans="1:39" ht="17.15" customHeight="1">
      <c r="A15" s="758"/>
      <c r="B15" s="759"/>
      <c r="C15" s="760" t="s">
        <v>421</v>
      </c>
      <c r="D15" s="199"/>
      <c r="E15" s="188"/>
      <c r="G15" s="199"/>
      <c r="H15" s="228"/>
      <c r="I15" s="228"/>
      <c r="J15" s="199"/>
      <c r="K15" s="199"/>
      <c r="L15" s="199"/>
      <c r="M15" s="222"/>
      <c r="N15" s="199"/>
      <c r="O15" s="199"/>
      <c r="P15" s="202"/>
      <c r="R15" s="202"/>
      <c r="S15" s="202"/>
      <c r="T15" s="207"/>
      <c r="U15" s="202"/>
      <c r="V15" s="202"/>
      <c r="W15" s="199"/>
      <c r="X15" s="199"/>
      <c r="Y15" s="199"/>
      <c r="Z15" s="199"/>
      <c r="AA15" s="188"/>
      <c r="AC15" s="199"/>
      <c r="AD15" s="228"/>
      <c r="AE15" s="228"/>
      <c r="AF15" s="199"/>
      <c r="AG15" s="199"/>
      <c r="AH15" s="199"/>
      <c r="AI15" s="222"/>
      <c r="AK15" s="760" t="s">
        <v>421</v>
      </c>
      <c r="AL15" s="758"/>
      <c r="AM15" s="759"/>
    </row>
    <row r="16" spans="1:39" ht="17.15" customHeight="1">
      <c r="A16" s="758"/>
      <c r="B16" s="759"/>
      <c r="C16" s="761"/>
      <c r="D16" s="199"/>
      <c r="E16" s="188"/>
      <c r="G16" s="202"/>
      <c r="H16" s="228"/>
      <c r="I16" s="228"/>
      <c r="J16" s="199"/>
      <c r="K16" s="199"/>
      <c r="L16" s="199"/>
      <c r="M16" s="222"/>
      <c r="N16" s="199"/>
      <c r="O16" s="199"/>
      <c r="P16" s="202"/>
      <c r="R16" s="202"/>
      <c r="S16" s="202"/>
      <c r="T16" s="207"/>
      <c r="U16" s="202"/>
      <c r="V16" s="202"/>
      <c r="W16" s="199"/>
      <c r="Z16" s="199"/>
      <c r="AA16" s="188"/>
      <c r="AC16" s="202"/>
      <c r="AD16" s="228"/>
      <c r="AE16" s="228"/>
      <c r="AF16" s="199"/>
      <c r="AG16" s="199"/>
      <c r="AH16" s="199"/>
      <c r="AI16" s="222"/>
      <c r="AK16" s="761"/>
      <c r="AL16" s="758"/>
      <c r="AM16" s="759"/>
    </row>
    <row r="17" spans="1:39" ht="17.15" customHeight="1">
      <c r="A17" s="758"/>
      <c r="B17" s="759"/>
      <c r="C17" s="198"/>
      <c r="D17" s="216"/>
      <c r="E17" s="188"/>
      <c r="G17" s="202"/>
      <c r="H17" s="228"/>
      <c r="I17" s="228"/>
      <c r="J17" s="199"/>
      <c r="K17" s="199"/>
      <c r="L17" s="199"/>
      <c r="M17" s="226"/>
      <c r="N17" s="227"/>
      <c r="O17" s="227"/>
      <c r="P17" s="227"/>
      <c r="R17" s="202"/>
      <c r="S17" s="202"/>
      <c r="T17" s="207"/>
      <c r="U17" s="202"/>
      <c r="V17" s="202"/>
      <c r="W17" s="202"/>
      <c r="Z17" s="202"/>
      <c r="AA17" s="188"/>
      <c r="AC17" s="202"/>
      <c r="AD17" s="228"/>
      <c r="AE17" s="228"/>
      <c r="AF17" s="199"/>
      <c r="AG17" s="199"/>
      <c r="AH17" s="199"/>
      <c r="AI17" s="226"/>
      <c r="AJ17" s="192"/>
      <c r="AK17" s="198"/>
      <c r="AL17" s="758"/>
      <c r="AM17" s="759"/>
    </row>
    <row r="18" spans="1:39" ht="17.15" customHeight="1">
      <c r="A18" s="758"/>
      <c r="B18" s="759"/>
      <c r="C18" s="198"/>
      <c r="D18" s="224"/>
      <c r="E18" s="216"/>
      <c r="F18" s="231"/>
      <c r="G18" s="232"/>
      <c r="H18" s="208"/>
      <c r="I18" s="208"/>
      <c r="J18" s="208"/>
      <c r="K18" s="208"/>
      <c r="L18" s="212"/>
      <c r="M18" s="222"/>
      <c r="N18" s="199"/>
      <c r="O18" s="199"/>
      <c r="P18" s="202"/>
      <c r="R18" s="202"/>
      <c r="S18" s="202"/>
      <c r="T18" s="207"/>
      <c r="V18" s="199"/>
      <c r="W18" s="224"/>
      <c r="Z18" s="202"/>
      <c r="AA18" s="216"/>
      <c r="AB18" s="231"/>
      <c r="AC18" s="232"/>
      <c r="AD18" s="208"/>
      <c r="AE18" s="208"/>
      <c r="AF18" s="208"/>
      <c r="AG18" s="208"/>
      <c r="AH18" s="212"/>
      <c r="AI18" s="222"/>
      <c r="AK18" s="203"/>
      <c r="AL18" s="758"/>
      <c r="AM18" s="759"/>
    </row>
    <row r="19" spans="1:39" ht="17.15" customHeight="1">
      <c r="A19" s="758"/>
      <c r="B19" s="759"/>
      <c r="C19" s="198"/>
      <c r="D19" s="202"/>
      <c r="E19" s="233"/>
      <c r="F19" s="233"/>
      <c r="G19" s="218"/>
      <c r="H19" s="234"/>
      <c r="I19" s="235"/>
      <c r="J19" s="211"/>
      <c r="K19" s="220"/>
      <c r="L19" s="221"/>
      <c r="M19" s="221"/>
      <c r="N19" s="236"/>
      <c r="O19" s="237"/>
      <c r="P19" s="238"/>
      <c r="R19" s="202"/>
      <c r="S19" s="202"/>
      <c r="T19" s="207"/>
      <c r="V19" s="199"/>
      <c r="W19" s="202"/>
      <c r="X19" s="202"/>
      <c r="Y19" s="202"/>
      <c r="Z19" s="202"/>
      <c r="AA19" s="233"/>
      <c r="AB19" s="233"/>
      <c r="AC19" s="218"/>
      <c r="AD19" s="234"/>
      <c r="AE19" s="235"/>
      <c r="AF19" s="211"/>
      <c r="AG19" s="220"/>
      <c r="AH19" s="221"/>
      <c r="AI19" s="221"/>
      <c r="AK19" s="203"/>
      <c r="AL19" s="758"/>
      <c r="AM19" s="759"/>
    </row>
    <row r="20" spans="1:39" ht="17.15" customHeight="1">
      <c r="A20" s="758"/>
      <c r="B20" s="759"/>
      <c r="C20" s="198"/>
      <c r="D20" s="202"/>
      <c r="E20" s="202"/>
      <c r="F20" s="202"/>
      <c r="G20" s="202"/>
      <c r="H20" s="199"/>
      <c r="I20" s="205"/>
      <c r="J20" s="199"/>
      <c r="K20" s="199"/>
      <c r="L20" s="199"/>
      <c r="M20" s="199"/>
      <c r="N20" s="207"/>
      <c r="O20" s="207"/>
      <c r="P20" s="207"/>
      <c r="Q20" s="207"/>
      <c r="R20" s="207"/>
      <c r="S20" s="207"/>
      <c r="T20" s="207"/>
      <c r="U20" s="207"/>
      <c r="V20" s="207"/>
      <c r="W20" s="207"/>
      <c r="X20" s="207"/>
      <c r="Y20" s="207"/>
      <c r="Z20" s="207"/>
      <c r="AA20" s="202"/>
      <c r="AB20" s="202"/>
      <c r="AC20" s="202"/>
      <c r="AD20" s="199"/>
      <c r="AE20" s="205"/>
      <c r="AF20" s="199"/>
      <c r="AG20" s="199"/>
      <c r="AH20" s="199"/>
      <c r="AI20" s="199"/>
      <c r="AK20" s="203"/>
      <c r="AL20" s="758"/>
      <c r="AM20" s="759"/>
    </row>
    <row r="21" spans="1:39" ht="17.15" customHeight="1">
      <c r="A21" s="758"/>
      <c r="B21" s="759"/>
      <c r="C21" s="198"/>
      <c r="M21" s="202"/>
      <c r="N21" s="202"/>
      <c r="O21" s="762"/>
      <c r="P21" s="762"/>
      <c r="Q21" s="202"/>
      <c r="R21" s="202"/>
      <c r="S21" s="202"/>
      <c r="T21" s="202"/>
      <c r="V21" s="199"/>
      <c r="W21" s="199"/>
      <c r="X21" s="199"/>
      <c r="Y21" s="199"/>
      <c r="Z21" s="199"/>
      <c r="AI21" s="202"/>
      <c r="AK21" s="203"/>
      <c r="AL21" s="758"/>
      <c r="AM21" s="759"/>
    </row>
    <row r="22" spans="1:39" ht="17.15" customHeight="1">
      <c r="A22" s="188"/>
      <c r="B22" s="192"/>
      <c r="C22" s="239"/>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239"/>
      <c r="AL22" s="188"/>
      <c r="AM22" s="192"/>
    </row>
    <row r="23" spans="1:39" ht="17.15" customHeight="1">
      <c r="A23" s="217"/>
      <c r="B23" s="240"/>
      <c r="C23" s="239" t="s">
        <v>423</v>
      </c>
      <c r="G23" s="241"/>
      <c r="H23" s="241"/>
      <c r="I23" s="191"/>
      <c r="J23" s="191"/>
      <c r="K23" s="191"/>
      <c r="L23" s="191"/>
      <c r="M23" s="241"/>
      <c r="N23" s="241"/>
      <c r="O23" s="241"/>
      <c r="P23" s="241"/>
      <c r="Q23" s="241"/>
      <c r="R23" s="240"/>
      <c r="S23" s="763" t="s">
        <v>424</v>
      </c>
      <c r="T23" s="764"/>
      <c r="U23" s="764"/>
      <c r="V23" s="188"/>
      <c r="W23" s="241"/>
      <c r="AB23" s="190"/>
      <c r="AC23" s="190"/>
      <c r="AD23" s="190"/>
      <c r="AE23" s="190"/>
      <c r="AK23" s="239" t="s">
        <v>423</v>
      </c>
      <c r="AL23" s="217"/>
      <c r="AM23" s="240"/>
    </row>
    <row r="24" spans="1:39" ht="17.15" customHeight="1">
      <c r="A24" s="188"/>
      <c r="C24" s="239" t="s">
        <v>423</v>
      </c>
      <c r="F24" s="192"/>
      <c r="G24" s="765" t="s">
        <v>425</v>
      </c>
      <c r="H24" s="756"/>
      <c r="I24" s="756"/>
      <c r="J24" s="756"/>
      <c r="K24" s="756"/>
      <c r="L24" s="756"/>
      <c r="M24" s="756"/>
      <c r="N24" s="756"/>
      <c r="O24" s="756"/>
      <c r="P24" s="766"/>
      <c r="Q24" s="769" t="s">
        <v>426</v>
      </c>
      <c r="R24" s="770"/>
      <c r="S24" s="770"/>
      <c r="T24" s="770"/>
      <c r="U24" s="770"/>
      <c r="V24" s="770"/>
      <c r="W24" s="771"/>
      <c r="X24" s="765" t="s">
        <v>425</v>
      </c>
      <c r="Y24" s="756"/>
      <c r="Z24" s="756"/>
      <c r="AA24" s="756"/>
      <c r="AB24" s="756"/>
      <c r="AC24" s="756"/>
      <c r="AD24" s="756"/>
      <c r="AE24" s="756"/>
      <c r="AF24" s="756"/>
      <c r="AG24" s="766"/>
      <c r="AK24" s="239" t="s">
        <v>423</v>
      </c>
      <c r="AL24" s="188"/>
      <c r="AM24" s="192"/>
    </row>
    <row r="25" spans="1:39" ht="17.15" customHeight="1">
      <c r="A25" s="217"/>
      <c r="B25" s="775" t="s">
        <v>427</v>
      </c>
      <c r="C25" s="776"/>
      <c r="D25" s="776"/>
      <c r="E25" s="776"/>
      <c r="F25" s="777"/>
      <c r="G25" s="767"/>
      <c r="H25" s="757"/>
      <c r="I25" s="757"/>
      <c r="J25" s="757"/>
      <c r="K25" s="757"/>
      <c r="L25" s="757"/>
      <c r="M25" s="757"/>
      <c r="N25" s="757"/>
      <c r="O25" s="757"/>
      <c r="P25" s="768"/>
      <c r="Q25" s="772"/>
      <c r="R25" s="773"/>
      <c r="S25" s="773"/>
      <c r="T25" s="773"/>
      <c r="U25" s="773"/>
      <c r="V25" s="773"/>
      <c r="W25" s="774"/>
      <c r="X25" s="767"/>
      <c r="Y25" s="757"/>
      <c r="Z25" s="757"/>
      <c r="AA25" s="757"/>
      <c r="AB25" s="757"/>
      <c r="AC25" s="757"/>
      <c r="AD25" s="757"/>
      <c r="AE25" s="757"/>
      <c r="AF25" s="757"/>
      <c r="AG25" s="768"/>
      <c r="AH25" s="778" t="s">
        <v>427</v>
      </c>
      <c r="AI25" s="776"/>
      <c r="AJ25" s="776"/>
      <c r="AK25" s="776"/>
      <c r="AL25" s="777"/>
      <c r="AM25" s="240"/>
    </row>
    <row r="26" spans="1:22" ht="17.15" customHeight="1">
      <c r="A26" s="779" t="s">
        <v>428</v>
      </c>
      <c r="B26" s="779"/>
      <c r="C26" s="779"/>
      <c r="D26" s="779"/>
      <c r="E26" s="779"/>
      <c r="F26" s="779"/>
      <c r="G26" s="779"/>
      <c r="H26" s="779"/>
      <c r="I26" s="779"/>
      <c r="J26" s="779"/>
      <c r="K26" s="779"/>
      <c r="L26" s="779"/>
      <c r="M26" s="779"/>
      <c r="N26" s="779"/>
      <c r="O26" s="779"/>
      <c r="P26" s="779"/>
      <c r="Q26" s="779"/>
      <c r="R26" s="187"/>
      <c r="S26" s="780" t="s">
        <v>429</v>
      </c>
      <c r="T26" s="781"/>
      <c r="U26" s="781"/>
      <c r="V26" s="782"/>
    </row>
    <row r="27" spans="1:66" ht="17.15" customHeight="1">
      <c r="A27" s="779"/>
      <c r="B27" s="779"/>
      <c r="C27" s="779"/>
      <c r="D27" s="779"/>
      <c r="E27" s="779"/>
      <c r="F27" s="779"/>
      <c r="G27" s="779"/>
      <c r="H27" s="779"/>
      <c r="I27" s="779"/>
      <c r="J27" s="779"/>
      <c r="K27" s="779"/>
      <c r="L27" s="779"/>
      <c r="M27" s="779"/>
      <c r="N27" s="779"/>
      <c r="O27" s="779"/>
      <c r="P27" s="779"/>
      <c r="Q27" s="779"/>
      <c r="R27" s="783" t="s">
        <v>430</v>
      </c>
      <c r="S27" s="783"/>
      <c r="T27" s="783"/>
      <c r="U27" s="783"/>
      <c r="V27" s="783"/>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row>
    <row r="28" spans="1:66" ht="17.15" customHeight="1">
      <c r="A28" s="784" t="s">
        <v>431</v>
      </c>
      <c r="B28" s="784"/>
      <c r="C28" s="784"/>
      <c r="D28" s="784"/>
      <c r="E28" s="784"/>
      <c r="F28" s="784"/>
      <c r="G28" s="784"/>
      <c r="H28" s="784"/>
      <c r="I28" s="784"/>
      <c r="J28" s="784"/>
      <c r="K28" s="784"/>
      <c r="L28" s="784"/>
      <c r="M28" s="784"/>
      <c r="N28" s="784"/>
      <c r="O28" s="784"/>
      <c r="P28" s="784"/>
      <c r="Q28" s="785"/>
      <c r="R28" s="243"/>
      <c r="S28" s="790" t="s">
        <v>432</v>
      </c>
      <c r="T28" s="791"/>
      <c r="V28" s="243"/>
      <c r="W28" s="796" t="s">
        <v>433</v>
      </c>
      <c r="X28" s="784"/>
      <c r="Y28" s="784"/>
      <c r="Z28" s="784"/>
      <c r="AA28" s="784"/>
      <c r="AB28" s="785"/>
      <c r="AC28" s="244"/>
      <c r="AD28" s="244"/>
      <c r="AE28" s="244"/>
      <c r="AF28" s="244"/>
      <c r="AG28" s="244"/>
      <c r="AH28" s="244"/>
      <c r="AI28" s="244"/>
      <c r="AJ28" s="244"/>
      <c r="AK28" s="244"/>
      <c r="AL28" s="244"/>
      <c r="AM28" s="244"/>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row>
    <row r="29" spans="1:66" ht="17.15" customHeight="1">
      <c r="A29" s="786"/>
      <c r="B29" s="786"/>
      <c r="C29" s="786"/>
      <c r="D29" s="786"/>
      <c r="E29" s="786"/>
      <c r="F29" s="786"/>
      <c r="G29" s="786"/>
      <c r="H29" s="786"/>
      <c r="I29" s="786"/>
      <c r="J29" s="786"/>
      <c r="K29" s="786"/>
      <c r="L29" s="786"/>
      <c r="M29" s="786"/>
      <c r="N29" s="786"/>
      <c r="O29" s="786"/>
      <c r="P29" s="786"/>
      <c r="Q29" s="787"/>
      <c r="R29" s="243"/>
      <c r="S29" s="792"/>
      <c r="T29" s="793"/>
      <c r="V29" s="243"/>
      <c r="W29" s="797"/>
      <c r="X29" s="786"/>
      <c r="Y29" s="786"/>
      <c r="Z29" s="786"/>
      <c r="AA29" s="786"/>
      <c r="AB29" s="787"/>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row>
    <row r="30" spans="1:66" ht="17.15" customHeight="1">
      <c r="A30" s="786"/>
      <c r="B30" s="786"/>
      <c r="C30" s="786"/>
      <c r="D30" s="786"/>
      <c r="E30" s="786"/>
      <c r="F30" s="786"/>
      <c r="G30" s="786"/>
      <c r="H30" s="786"/>
      <c r="I30" s="786"/>
      <c r="J30" s="786"/>
      <c r="K30" s="786"/>
      <c r="L30" s="786"/>
      <c r="M30" s="786"/>
      <c r="N30" s="786"/>
      <c r="O30" s="786"/>
      <c r="P30" s="786"/>
      <c r="Q30" s="787"/>
      <c r="R30" s="243"/>
      <c r="S30" s="792"/>
      <c r="T30" s="793"/>
      <c r="V30" s="243"/>
      <c r="W30" s="798"/>
      <c r="X30" s="788"/>
      <c r="Y30" s="788"/>
      <c r="Z30" s="788"/>
      <c r="AA30" s="788"/>
      <c r="AB30" s="789"/>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row>
    <row r="31" spans="1:66" ht="17.15" customHeight="1">
      <c r="A31" s="786"/>
      <c r="B31" s="786"/>
      <c r="C31" s="786"/>
      <c r="D31" s="786"/>
      <c r="E31" s="786"/>
      <c r="F31" s="786"/>
      <c r="G31" s="786"/>
      <c r="H31" s="786"/>
      <c r="I31" s="786"/>
      <c r="J31" s="786"/>
      <c r="K31" s="786"/>
      <c r="L31" s="786"/>
      <c r="M31" s="786"/>
      <c r="N31" s="786"/>
      <c r="O31" s="786"/>
      <c r="P31" s="786"/>
      <c r="Q31" s="787"/>
      <c r="R31" s="243"/>
      <c r="S31" s="792"/>
      <c r="T31" s="793"/>
      <c r="V31" s="243"/>
      <c r="W31" s="799" t="s">
        <v>434</v>
      </c>
      <c r="X31" s="800"/>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row>
    <row r="32" spans="1:66" ht="17.15" customHeight="1">
      <c r="A32" s="786"/>
      <c r="B32" s="786"/>
      <c r="C32" s="786"/>
      <c r="D32" s="786"/>
      <c r="E32" s="786"/>
      <c r="F32" s="786"/>
      <c r="G32" s="786"/>
      <c r="H32" s="786"/>
      <c r="I32" s="786"/>
      <c r="J32" s="786"/>
      <c r="K32" s="786"/>
      <c r="L32" s="786"/>
      <c r="M32" s="786"/>
      <c r="N32" s="786"/>
      <c r="O32" s="786"/>
      <c r="P32" s="786"/>
      <c r="Q32" s="787"/>
      <c r="S32" s="792"/>
      <c r="T32" s="793"/>
      <c r="W32" s="801"/>
      <c r="X32" s="80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row>
    <row r="33" spans="1:66" ht="17.15" customHeight="1">
      <c r="A33" s="786"/>
      <c r="B33" s="786"/>
      <c r="C33" s="786"/>
      <c r="D33" s="786"/>
      <c r="E33" s="786"/>
      <c r="F33" s="786"/>
      <c r="G33" s="786"/>
      <c r="H33" s="786"/>
      <c r="I33" s="786"/>
      <c r="J33" s="786"/>
      <c r="K33" s="786"/>
      <c r="L33" s="786"/>
      <c r="M33" s="786"/>
      <c r="N33" s="786"/>
      <c r="O33" s="786"/>
      <c r="P33" s="786"/>
      <c r="Q33" s="787"/>
      <c r="S33" s="792"/>
      <c r="T33" s="793"/>
      <c r="W33" s="796"/>
      <c r="X33" s="784"/>
      <c r="Y33" s="784"/>
      <c r="Z33" s="784"/>
      <c r="AA33" s="784"/>
      <c r="AB33" s="785"/>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row>
    <row r="34" spans="1:66" ht="17.15" customHeight="1">
      <c r="A34" s="788"/>
      <c r="B34" s="788"/>
      <c r="C34" s="788"/>
      <c r="D34" s="788"/>
      <c r="E34" s="788"/>
      <c r="F34" s="788"/>
      <c r="G34" s="788"/>
      <c r="H34" s="788"/>
      <c r="I34" s="788"/>
      <c r="J34" s="788"/>
      <c r="K34" s="788"/>
      <c r="L34" s="788"/>
      <c r="M34" s="788"/>
      <c r="N34" s="788"/>
      <c r="O34" s="788"/>
      <c r="P34" s="788"/>
      <c r="Q34" s="789"/>
      <c r="S34" s="794"/>
      <c r="T34" s="795"/>
      <c r="W34" s="798"/>
      <c r="X34" s="788"/>
      <c r="Y34" s="788"/>
      <c r="Z34" s="788"/>
      <c r="AA34" s="788"/>
      <c r="AB34" s="789"/>
      <c r="AC34" s="245"/>
      <c r="AD34" s="245"/>
      <c r="AE34" s="245"/>
      <c r="AF34" s="245"/>
      <c r="AG34" s="245"/>
      <c r="AH34" s="245"/>
      <c r="AI34" s="245"/>
      <c r="AJ34" s="245"/>
      <c r="AK34" s="245"/>
      <c r="AL34" s="245"/>
      <c r="AM34" s="245"/>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row>
    <row r="35" spans="1:66" ht="17.15" customHeight="1">
      <c r="A35" s="246"/>
      <c r="B35" s="247"/>
      <c r="C35" s="247"/>
      <c r="D35" s="247"/>
      <c r="E35" s="247"/>
      <c r="F35" s="247"/>
      <c r="G35" s="247"/>
      <c r="H35" s="247"/>
      <c r="I35" s="247"/>
      <c r="J35" s="247"/>
      <c r="K35" s="247"/>
      <c r="L35" s="247"/>
      <c r="M35" s="247"/>
      <c r="N35" s="185"/>
      <c r="O35" s="248" t="s">
        <v>435</v>
      </c>
      <c r="P35" s="249" t="s">
        <v>436</v>
      </c>
      <c r="S35" s="803"/>
      <c r="T35" s="803"/>
      <c r="U35" s="250"/>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row>
    <row r="36" spans="1:66" ht="17.15" customHeight="1">
      <c r="A36" s="804" t="s">
        <v>418</v>
      </c>
      <c r="B36" s="805"/>
      <c r="C36" s="805"/>
      <c r="D36" s="805"/>
      <c r="E36" s="805"/>
      <c r="F36" s="805"/>
      <c r="G36" s="805"/>
      <c r="H36" s="805"/>
      <c r="I36" s="805"/>
      <c r="J36" s="805"/>
      <c r="K36" s="805"/>
      <c r="L36" s="805"/>
      <c r="M36" s="805"/>
      <c r="N36" s="184" t="s">
        <v>437</v>
      </c>
      <c r="O36" s="249" t="s">
        <v>438</v>
      </c>
      <c r="P36" s="249" t="s">
        <v>439</v>
      </c>
      <c r="R36" s="783" t="s">
        <v>430</v>
      </c>
      <c r="S36" s="807"/>
      <c r="T36" s="807"/>
      <c r="U36" s="807"/>
      <c r="V36" s="807"/>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row>
    <row r="37" spans="1:66" ht="17.15" customHeight="1">
      <c r="A37" s="806"/>
      <c r="B37" s="779"/>
      <c r="C37" s="779"/>
      <c r="D37" s="779"/>
      <c r="E37" s="779"/>
      <c r="F37" s="779"/>
      <c r="G37" s="779"/>
      <c r="H37" s="779"/>
      <c r="I37" s="779"/>
      <c r="J37" s="779"/>
      <c r="K37" s="779"/>
      <c r="L37" s="779"/>
      <c r="M37" s="779"/>
      <c r="N37" s="188" t="s">
        <v>440</v>
      </c>
      <c r="O37" s="252" t="s">
        <v>441</v>
      </c>
      <c r="P37" s="249" t="s">
        <v>442</v>
      </c>
      <c r="R37" s="240"/>
      <c r="S37" s="780" t="s">
        <v>429</v>
      </c>
      <c r="T37" s="781"/>
      <c r="U37" s="781"/>
      <c r="V37" s="782"/>
      <c r="AC37" s="808" t="s">
        <v>427</v>
      </c>
      <c r="AD37" s="808"/>
      <c r="AE37" s="808"/>
      <c r="AF37" s="808"/>
      <c r="AG37" s="808"/>
      <c r="AH37" s="808"/>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row>
    <row r="38" spans="1:66" ht="17.15" customHeight="1">
      <c r="A38" s="758" t="s">
        <v>419</v>
      </c>
      <c r="B38" s="759"/>
      <c r="C38" s="184" t="s">
        <v>437</v>
      </c>
      <c r="D38" s="185" t="s">
        <v>437</v>
      </c>
      <c r="E38" s="185" t="s">
        <v>437</v>
      </c>
      <c r="F38" s="185" t="s">
        <v>437</v>
      </c>
      <c r="G38" s="185" t="s">
        <v>437</v>
      </c>
      <c r="H38" s="185" t="s">
        <v>437</v>
      </c>
      <c r="I38" s="185" t="s">
        <v>437</v>
      </c>
      <c r="J38" s="185" t="s">
        <v>437</v>
      </c>
      <c r="K38" s="185" t="s">
        <v>437</v>
      </c>
      <c r="L38" s="185" t="s">
        <v>437</v>
      </c>
      <c r="M38" s="185" t="s">
        <v>437</v>
      </c>
      <c r="N38" s="183" t="s">
        <v>437</v>
      </c>
      <c r="P38" s="185"/>
      <c r="Q38" s="185"/>
      <c r="S38" s="809" t="s">
        <v>424</v>
      </c>
      <c r="T38" s="810"/>
      <c r="U38" s="810"/>
      <c r="V38" s="811"/>
      <c r="W38" s="185"/>
      <c r="X38" s="185"/>
      <c r="Y38" s="185"/>
      <c r="Z38" s="185"/>
      <c r="AA38" s="185"/>
      <c r="AB38" s="185"/>
      <c r="AG38" s="183" t="s">
        <v>440</v>
      </c>
      <c r="AH38" s="185" t="s">
        <v>443</v>
      </c>
      <c r="AI38" s="185" t="s">
        <v>443</v>
      </c>
      <c r="AJ38" s="185" t="s">
        <v>443</v>
      </c>
      <c r="AK38" s="185" t="s">
        <v>443</v>
      </c>
      <c r="AL38" s="185" t="s">
        <v>443</v>
      </c>
      <c r="AM38" s="187" t="s">
        <v>440</v>
      </c>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row>
    <row r="39" spans="1:66" ht="17.15" customHeight="1">
      <c r="A39" s="758"/>
      <c r="B39" s="759"/>
      <c r="C39" s="188"/>
      <c r="E39" s="241"/>
      <c r="F39" s="241"/>
      <c r="G39" s="241"/>
      <c r="H39" s="241"/>
      <c r="I39" s="190"/>
      <c r="J39" s="190"/>
      <c r="K39" s="190"/>
      <c r="L39" s="190"/>
      <c r="M39" s="241"/>
      <c r="N39" s="241"/>
      <c r="O39" s="241"/>
      <c r="P39" s="241"/>
      <c r="Q39" s="241"/>
      <c r="R39" s="241"/>
      <c r="S39" s="241"/>
      <c r="T39" s="241"/>
      <c r="U39" s="241"/>
      <c r="V39" s="241"/>
      <c r="W39" s="241"/>
      <c r="X39" s="241"/>
      <c r="Y39" s="241"/>
      <c r="Z39" s="241"/>
      <c r="AA39" s="241"/>
      <c r="AB39" s="191"/>
      <c r="AC39" s="191"/>
      <c r="AD39" s="191"/>
      <c r="AE39" s="191"/>
      <c r="AF39" s="241"/>
      <c r="AG39" s="241"/>
      <c r="AH39" s="241"/>
      <c r="AI39" s="241"/>
      <c r="AJ39" s="241"/>
      <c r="AK39" s="241"/>
      <c r="AL39" s="253"/>
      <c r="AM39" s="19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row>
    <row r="40" spans="1:66" ht="17.15" customHeight="1">
      <c r="A40" s="758"/>
      <c r="B40" s="759"/>
      <c r="C40" s="188"/>
      <c r="D40" s="254"/>
      <c r="E40" s="194"/>
      <c r="F40" s="193"/>
      <c r="G40" s="193"/>
      <c r="H40" s="193"/>
      <c r="I40" s="193"/>
      <c r="J40" s="195" t="s">
        <v>420</v>
      </c>
      <c r="K40" s="193"/>
      <c r="L40" s="193"/>
      <c r="M40" s="193"/>
      <c r="N40" s="193"/>
      <c r="O40" s="193"/>
      <c r="P40" s="193"/>
      <c r="Q40" s="193"/>
      <c r="R40" s="196"/>
      <c r="S40" s="196"/>
      <c r="T40" s="196"/>
      <c r="U40" s="196"/>
      <c r="V40" s="196"/>
      <c r="W40" s="196"/>
      <c r="X40" s="196"/>
      <c r="Y40" s="196"/>
      <c r="Z40" s="196"/>
      <c r="AA40" s="196"/>
      <c r="AB40" s="196"/>
      <c r="AC40" s="196"/>
      <c r="AD40" s="196"/>
      <c r="AE40" s="196"/>
      <c r="AF40" s="196"/>
      <c r="AG40" s="196"/>
      <c r="AH40" s="196"/>
      <c r="AI40" s="196"/>
      <c r="AJ40" s="196"/>
      <c r="AK40" s="196"/>
      <c r="AL40" s="251"/>
      <c r="AM40" s="19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row>
    <row r="41" spans="1:66" ht="17.15" customHeight="1">
      <c r="A41" s="758"/>
      <c r="B41" s="759"/>
      <c r="C41" s="188"/>
      <c r="D41" s="192"/>
      <c r="E41" s="199"/>
      <c r="F41" s="200"/>
      <c r="G41" s="199"/>
      <c r="H41" s="199"/>
      <c r="I41" s="199"/>
      <c r="J41" s="199"/>
      <c r="K41" s="199"/>
      <c r="L41" s="199"/>
      <c r="M41" s="199"/>
      <c r="N41" s="201"/>
      <c r="O41" s="199"/>
      <c r="P41" s="199"/>
      <c r="Q41" s="202"/>
      <c r="S41" s="202"/>
      <c r="T41" s="202"/>
      <c r="U41" s="202"/>
      <c r="W41" s="199"/>
      <c r="X41" s="199"/>
      <c r="Y41" s="199"/>
      <c r="Z41" s="199"/>
      <c r="AA41" s="199"/>
      <c r="AB41" s="199"/>
      <c r="AC41" s="199"/>
      <c r="AD41" s="199"/>
      <c r="AE41" s="199"/>
      <c r="AF41" s="199"/>
      <c r="AG41" s="199"/>
      <c r="AH41" s="199"/>
      <c r="AI41" s="199"/>
      <c r="AJ41" s="202"/>
      <c r="AL41" s="255"/>
      <c r="AM41" s="19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row>
    <row r="42" spans="1:66" ht="17.15" customHeight="1">
      <c r="A42" s="758"/>
      <c r="B42" s="759"/>
      <c r="C42" s="188"/>
      <c r="D42" s="192"/>
      <c r="E42" s="199"/>
      <c r="F42" s="204"/>
      <c r="G42" s="199"/>
      <c r="H42" s="199"/>
      <c r="I42" s="199"/>
      <c r="J42" s="205"/>
      <c r="K42" s="199"/>
      <c r="L42" s="199"/>
      <c r="M42" s="199"/>
      <c r="N42" s="206"/>
      <c r="O42" s="207"/>
      <c r="P42" s="207"/>
      <c r="Q42" s="207"/>
      <c r="R42" s="207"/>
      <c r="S42" s="207"/>
      <c r="T42" s="207"/>
      <c r="U42" s="207"/>
      <c r="V42" s="207"/>
      <c r="W42" s="207"/>
      <c r="X42" s="207"/>
      <c r="Y42" s="207"/>
      <c r="Z42" s="207"/>
      <c r="AA42" s="207"/>
      <c r="AB42" s="199"/>
      <c r="AC42" s="199"/>
      <c r="AD42" s="199"/>
      <c r="AE42" s="199"/>
      <c r="AF42" s="205"/>
      <c r="AG42" s="199"/>
      <c r="AH42" s="199"/>
      <c r="AI42" s="199"/>
      <c r="AJ42" s="199"/>
      <c r="AL42" s="255"/>
      <c r="AM42" s="19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row>
    <row r="43" spans="1:66" ht="17.15" customHeight="1">
      <c r="A43" s="758"/>
      <c r="B43" s="759"/>
      <c r="C43" s="188"/>
      <c r="D43" s="192"/>
      <c r="E43" s="199"/>
      <c r="F43" s="184"/>
      <c r="G43" s="184"/>
      <c r="H43" s="208"/>
      <c r="I43" s="209"/>
      <c r="J43" s="210"/>
      <c r="K43" s="211"/>
      <c r="L43" s="208"/>
      <c r="M43" s="212"/>
      <c r="N43" s="212"/>
      <c r="O43" s="213"/>
      <c r="P43" s="214"/>
      <c r="Q43" s="215"/>
      <c r="S43" s="202"/>
      <c r="T43" s="202"/>
      <c r="U43" s="207"/>
      <c r="W43" s="199"/>
      <c r="X43" s="199"/>
      <c r="AA43" s="199"/>
      <c r="AB43" s="184"/>
      <c r="AC43" s="184"/>
      <c r="AD43" s="208"/>
      <c r="AE43" s="209"/>
      <c r="AF43" s="210"/>
      <c r="AG43" s="211"/>
      <c r="AH43" s="208"/>
      <c r="AI43" s="212"/>
      <c r="AJ43" s="212"/>
      <c r="AL43" s="255"/>
      <c r="AM43" s="793"/>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row>
    <row r="44" spans="1:66" ht="17.15" customHeight="1">
      <c r="A44" s="758"/>
      <c r="B44" s="759"/>
      <c r="C44" s="188"/>
      <c r="D44" s="192"/>
      <c r="E44" s="216"/>
      <c r="F44" s="188"/>
      <c r="G44" s="217"/>
      <c r="H44" s="218"/>
      <c r="I44" s="219"/>
      <c r="J44" s="219"/>
      <c r="K44" s="220"/>
      <c r="L44" s="220"/>
      <c r="M44" s="221"/>
      <c r="N44" s="222"/>
      <c r="O44" s="199"/>
      <c r="P44" s="199"/>
      <c r="Q44" s="202"/>
      <c r="S44" s="202"/>
      <c r="T44" s="202"/>
      <c r="U44" s="207"/>
      <c r="W44" s="202"/>
      <c r="X44" s="202"/>
      <c r="AA44" s="202"/>
      <c r="AB44" s="188"/>
      <c r="AC44" s="217"/>
      <c r="AD44" s="218"/>
      <c r="AE44" s="219"/>
      <c r="AF44" s="219"/>
      <c r="AG44" s="220"/>
      <c r="AH44" s="220"/>
      <c r="AI44" s="221"/>
      <c r="AJ44" s="222"/>
      <c r="AK44" s="192"/>
      <c r="AL44" s="255"/>
      <c r="AM44" s="793"/>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row>
    <row r="45" spans="1:66" ht="17.15" customHeight="1">
      <c r="A45" s="758"/>
      <c r="B45" s="759"/>
      <c r="C45" s="188"/>
      <c r="D45" s="256"/>
      <c r="E45" s="224"/>
      <c r="F45" s="188"/>
      <c r="H45" s="202"/>
      <c r="I45" s="225"/>
      <c r="J45" s="225"/>
      <c r="K45" s="199"/>
      <c r="L45" s="199"/>
      <c r="M45" s="199"/>
      <c r="N45" s="226"/>
      <c r="O45" s="227"/>
      <c r="P45" s="227"/>
      <c r="Q45" s="227"/>
      <c r="S45" s="224"/>
      <c r="T45" s="224"/>
      <c r="U45" s="207"/>
      <c r="W45" s="224"/>
      <c r="X45" s="224"/>
      <c r="AA45" s="202"/>
      <c r="AB45" s="188"/>
      <c r="AD45" s="202"/>
      <c r="AE45" s="225"/>
      <c r="AF45" s="225"/>
      <c r="AG45" s="199"/>
      <c r="AH45" s="199"/>
      <c r="AI45" s="199"/>
      <c r="AJ45" s="226"/>
      <c r="AK45" s="223"/>
      <c r="AL45" s="188"/>
      <c r="AM45" s="257"/>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row>
    <row r="46" spans="1:66" ht="17.15" customHeight="1">
      <c r="A46" s="758"/>
      <c r="B46" s="759"/>
      <c r="C46" s="188"/>
      <c r="D46" s="760" t="s">
        <v>421</v>
      </c>
      <c r="E46" s="202"/>
      <c r="F46" s="216"/>
      <c r="G46" s="202"/>
      <c r="H46" s="202"/>
      <c r="I46" s="199"/>
      <c r="J46" s="199"/>
      <c r="K46" s="199"/>
      <c r="L46" s="199"/>
      <c r="M46" s="199"/>
      <c r="N46" s="222"/>
      <c r="O46" s="199"/>
      <c r="P46" s="199"/>
      <c r="Q46" s="202"/>
      <c r="S46" s="202"/>
      <c r="T46" s="228"/>
      <c r="U46" s="207"/>
      <c r="V46" s="228"/>
      <c r="W46" s="228"/>
      <c r="X46" s="202"/>
      <c r="Y46" s="202"/>
      <c r="Z46" s="202"/>
      <c r="AA46" s="202"/>
      <c r="AB46" s="216"/>
      <c r="AC46" s="202"/>
      <c r="AD46" s="202"/>
      <c r="AE46" s="199"/>
      <c r="AF46" s="199"/>
      <c r="AG46" s="199"/>
      <c r="AH46" s="199"/>
      <c r="AI46" s="199"/>
      <c r="AJ46" s="222"/>
      <c r="AK46" s="223"/>
      <c r="AL46" s="760" t="s">
        <v>421</v>
      </c>
      <c r="AM46" s="793"/>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row>
    <row r="47" spans="1:66" ht="17.15" customHeight="1">
      <c r="A47" s="758"/>
      <c r="B47" s="759"/>
      <c r="C47" s="188"/>
      <c r="D47" s="761"/>
      <c r="E47" s="202"/>
      <c r="F47" s="216"/>
      <c r="G47" s="202"/>
      <c r="H47" s="202"/>
      <c r="I47" s="199"/>
      <c r="J47" s="199"/>
      <c r="K47" s="199"/>
      <c r="L47" s="199"/>
      <c r="M47" s="199"/>
      <c r="N47" s="222"/>
      <c r="O47" s="199"/>
      <c r="Q47" s="202"/>
      <c r="S47" s="202"/>
      <c r="T47" s="228"/>
      <c r="U47" s="207"/>
      <c r="V47" s="228"/>
      <c r="W47" s="228"/>
      <c r="X47" s="202"/>
      <c r="Y47" s="202"/>
      <c r="Z47" s="202"/>
      <c r="AA47" s="202"/>
      <c r="AB47" s="216"/>
      <c r="AC47" s="202"/>
      <c r="AD47" s="202"/>
      <c r="AE47" s="199"/>
      <c r="AF47" s="199"/>
      <c r="AG47" s="199"/>
      <c r="AH47" s="199"/>
      <c r="AI47" s="199"/>
      <c r="AJ47" s="222"/>
      <c r="AL47" s="761"/>
      <c r="AM47" s="793"/>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row>
    <row r="48" spans="1:66" ht="17.15" customHeight="1">
      <c r="A48" s="758"/>
      <c r="B48" s="759"/>
      <c r="C48" s="188"/>
      <c r="D48" s="192"/>
      <c r="E48" s="202"/>
      <c r="F48" s="229"/>
      <c r="G48" s="220"/>
      <c r="H48" s="220"/>
      <c r="I48" s="220"/>
      <c r="J48" s="220"/>
      <c r="K48" s="220"/>
      <c r="L48" s="220"/>
      <c r="M48" s="220"/>
      <c r="N48" s="221"/>
      <c r="O48" s="207"/>
      <c r="P48" s="199"/>
      <c r="Q48" s="183" t="s">
        <v>422</v>
      </c>
      <c r="S48" s="207"/>
      <c r="T48" s="207"/>
      <c r="U48" s="207"/>
      <c r="V48" s="207"/>
      <c r="W48" s="207"/>
      <c r="X48" s="207"/>
      <c r="Y48" s="207"/>
      <c r="Z48" s="207"/>
      <c r="AA48" s="207"/>
      <c r="AB48" s="229"/>
      <c r="AC48" s="220"/>
      <c r="AD48" s="220"/>
      <c r="AE48" s="220"/>
      <c r="AF48" s="220"/>
      <c r="AG48" s="220"/>
      <c r="AH48" s="220"/>
      <c r="AI48" s="220"/>
      <c r="AJ48" s="221"/>
      <c r="AL48" s="255"/>
      <c r="AM48" s="793"/>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row>
    <row r="49" spans="1:66" ht="17.15" customHeight="1">
      <c r="A49" s="758"/>
      <c r="B49" s="759"/>
      <c r="C49" s="188"/>
      <c r="D49" s="192"/>
      <c r="E49" s="199"/>
      <c r="F49" s="230"/>
      <c r="G49" s="199"/>
      <c r="H49" s="199"/>
      <c r="I49" s="199"/>
      <c r="J49" s="199"/>
      <c r="K49" s="199"/>
      <c r="L49" s="199"/>
      <c r="M49" s="199"/>
      <c r="N49" s="222"/>
      <c r="O49" s="199"/>
      <c r="P49" s="199"/>
      <c r="Q49" s="202"/>
      <c r="S49" s="202"/>
      <c r="T49" s="228"/>
      <c r="U49" s="207"/>
      <c r="V49" s="228"/>
      <c r="W49" s="228"/>
      <c r="X49" s="199"/>
      <c r="Y49" s="199"/>
      <c r="Z49" s="199"/>
      <c r="AA49" s="199"/>
      <c r="AB49" s="230"/>
      <c r="AC49" s="199"/>
      <c r="AD49" s="199"/>
      <c r="AE49" s="199"/>
      <c r="AF49" s="199"/>
      <c r="AG49" s="199"/>
      <c r="AH49" s="199"/>
      <c r="AI49" s="199"/>
      <c r="AJ49" s="222"/>
      <c r="AL49" s="255"/>
      <c r="AM49" s="793"/>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row>
    <row r="50" spans="1:66" ht="17.15" customHeight="1">
      <c r="A50" s="758"/>
      <c r="B50" s="759"/>
      <c r="C50" s="188"/>
      <c r="D50" s="760" t="s">
        <v>421</v>
      </c>
      <c r="E50" s="199"/>
      <c r="F50" s="188"/>
      <c r="H50" s="199"/>
      <c r="I50" s="228"/>
      <c r="J50" s="228"/>
      <c r="K50" s="199"/>
      <c r="L50" s="199"/>
      <c r="M50" s="199"/>
      <c r="N50" s="222"/>
      <c r="O50" s="199"/>
      <c r="P50" s="199"/>
      <c r="Q50" s="202"/>
      <c r="S50" s="202"/>
      <c r="T50" s="202"/>
      <c r="U50" s="207"/>
      <c r="V50" s="202"/>
      <c r="W50" s="202"/>
      <c r="X50" s="199"/>
      <c r="Y50" s="199"/>
      <c r="Z50" s="199"/>
      <c r="AA50" s="199"/>
      <c r="AB50" s="188"/>
      <c r="AD50" s="199"/>
      <c r="AE50" s="228"/>
      <c r="AF50" s="228"/>
      <c r="AG50" s="199"/>
      <c r="AH50" s="199"/>
      <c r="AI50" s="199"/>
      <c r="AJ50" s="222"/>
      <c r="AL50" s="760" t="s">
        <v>421</v>
      </c>
      <c r="AM50" s="793"/>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row>
    <row r="51" spans="1:39" ht="17.15" customHeight="1">
      <c r="A51" s="758"/>
      <c r="B51" s="759"/>
      <c r="C51" s="188"/>
      <c r="D51" s="761"/>
      <c r="E51" s="199"/>
      <c r="F51" s="188"/>
      <c r="H51" s="202"/>
      <c r="I51" s="228"/>
      <c r="J51" s="228"/>
      <c r="K51" s="199"/>
      <c r="L51" s="199"/>
      <c r="M51" s="199"/>
      <c r="N51" s="222"/>
      <c r="O51" s="199"/>
      <c r="P51" s="199"/>
      <c r="Q51" s="202"/>
      <c r="S51" s="202"/>
      <c r="T51" s="202"/>
      <c r="U51" s="207"/>
      <c r="V51" s="202"/>
      <c r="W51" s="202"/>
      <c r="X51" s="199"/>
      <c r="AA51" s="199"/>
      <c r="AB51" s="188"/>
      <c r="AD51" s="202"/>
      <c r="AE51" s="228"/>
      <c r="AF51" s="228"/>
      <c r="AG51" s="199"/>
      <c r="AH51" s="199"/>
      <c r="AI51" s="199"/>
      <c r="AJ51" s="222"/>
      <c r="AL51" s="761"/>
      <c r="AM51" s="257"/>
    </row>
    <row r="52" spans="1:39" ht="17.15" customHeight="1">
      <c r="A52" s="758"/>
      <c r="B52" s="759"/>
      <c r="C52" s="188"/>
      <c r="D52" s="192"/>
      <c r="E52" s="216"/>
      <c r="F52" s="188"/>
      <c r="H52" s="202"/>
      <c r="I52" s="258"/>
      <c r="J52" s="258"/>
      <c r="K52" s="199"/>
      <c r="L52" s="199"/>
      <c r="M52" s="199"/>
      <c r="N52" s="226"/>
      <c r="O52" s="227"/>
      <c r="P52" s="227"/>
      <c r="Q52" s="227"/>
      <c r="S52" s="202"/>
      <c r="T52" s="202"/>
      <c r="U52" s="207"/>
      <c r="V52" s="202"/>
      <c r="W52" s="202"/>
      <c r="X52" s="202"/>
      <c r="AA52" s="202"/>
      <c r="AB52" s="188"/>
      <c r="AD52" s="202"/>
      <c r="AE52" s="258"/>
      <c r="AF52" s="258"/>
      <c r="AG52" s="199"/>
      <c r="AH52" s="199"/>
      <c r="AI52" s="199"/>
      <c r="AJ52" s="226"/>
      <c r="AK52" s="192"/>
      <c r="AL52" s="188"/>
      <c r="AM52" s="793"/>
    </row>
    <row r="53" spans="1:39" ht="17.15" customHeight="1">
      <c r="A53" s="758"/>
      <c r="B53" s="759"/>
      <c r="C53" s="188"/>
      <c r="D53" s="192"/>
      <c r="E53" s="224"/>
      <c r="F53" s="216"/>
      <c r="G53" s="231"/>
      <c r="H53" s="232"/>
      <c r="I53" s="208"/>
      <c r="J53" s="208"/>
      <c r="K53" s="208"/>
      <c r="L53" s="208"/>
      <c r="M53" s="212"/>
      <c r="N53" s="222"/>
      <c r="O53" s="199"/>
      <c r="P53" s="199"/>
      <c r="Q53" s="202"/>
      <c r="S53" s="202"/>
      <c r="T53" s="202"/>
      <c r="U53" s="207"/>
      <c r="W53" s="199"/>
      <c r="X53" s="224"/>
      <c r="AA53" s="202"/>
      <c r="AB53" s="216"/>
      <c r="AC53" s="231"/>
      <c r="AD53" s="232"/>
      <c r="AE53" s="208"/>
      <c r="AF53" s="208"/>
      <c r="AG53" s="208"/>
      <c r="AH53" s="208"/>
      <c r="AI53" s="212"/>
      <c r="AJ53" s="222"/>
      <c r="AL53" s="255"/>
      <c r="AM53" s="793"/>
    </row>
    <row r="54" spans="1:39" ht="17.15" customHeight="1">
      <c r="A54" s="758"/>
      <c r="B54" s="759"/>
      <c r="C54" s="188"/>
      <c r="D54" s="192"/>
      <c r="E54" s="202"/>
      <c r="F54" s="233"/>
      <c r="G54" s="233"/>
      <c r="H54" s="218"/>
      <c r="I54" s="234"/>
      <c r="J54" s="235"/>
      <c r="K54" s="211"/>
      <c r="L54" s="220"/>
      <c r="M54" s="221"/>
      <c r="N54" s="221"/>
      <c r="O54" s="236"/>
      <c r="P54" s="237"/>
      <c r="Q54" s="238"/>
      <c r="S54" s="202"/>
      <c r="T54" s="202"/>
      <c r="U54" s="207"/>
      <c r="W54" s="199"/>
      <c r="X54" s="202"/>
      <c r="Y54" s="202"/>
      <c r="Z54" s="202"/>
      <c r="AA54" s="202"/>
      <c r="AB54" s="233"/>
      <c r="AC54" s="233"/>
      <c r="AD54" s="218"/>
      <c r="AE54" s="234"/>
      <c r="AF54" s="235"/>
      <c r="AG54" s="211"/>
      <c r="AH54" s="220"/>
      <c r="AI54" s="221"/>
      <c r="AJ54" s="221"/>
      <c r="AL54" s="255"/>
      <c r="AM54" s="192"/>
    </row>
    <row r="55" spans="1:39" ht="17.15" customHeight="1">
      <c r="A55" s="758"/>
      <c r="B55" s="759"/>
      <c r="C55" s="188"/>
      <c r="D55" s="192"/>
      <c r="E55" s="202"/>
      <c r="F55" s="202"/>
      <c r="G55" s="202"/>
      <c r="H55" s="202"/>
      <c r="I55" s="199"/>
      <c r="J55" s="205"/>
      <c r="K55" s="199"/>
      <c r="L55" s="199"/>
      <c r="M55" s="199"/>
      <c r="N55" s="199"/>
      <c r="O55" s="207"/>
      <c r="P55" s="207"/>
      <c r="Q55" s="207"/>
      <c r="R55" s="207"/>
      <c r="S55" s="207"/>
      <c r="T55" s="207"/>
      <c r="U55" s="207"/>
      <c r="V55" s="207"/>
      <c r="W55" s="207"/>
      <c r="X55" s="207"/>
      <c r="Y55" s="207"/>
      <c r="Z55" s="207"/>
      <c r="AA55" s="207"/>
      <c r="AB55" s="202"/>
      <c r="AC55" s="202"/>
      <c r="AD55" s="202"/>
      <c r="AE55" s="199"/>
      <c r="AF55" s="205"/>
      <c r="AG55" s="199"/>
      <c r="AH55" s="199"/>
      <c r="AI55" s="199"/>
      <c r="AJ55" s="199"/>
      <c r="AL55" s="255"/>
      <c r="AM55" s="192"/>
    </row>
    <row r="56" spans="1:39" ht="17.15" customHeight="1">
      <c r="A56" s="758"/>
      <c r="B56" s="759"/>
      <c r="C56" s="217"/>
      <c r="D56" s="240"/>
      <c r="N56" s="202"/>
      <c r="O56" s="202"/>
      <c r="P56" s="259"/>
      <c r="Q56" s="259"/>
      <c r="R56" s="202"/>
      <c r="S56" s="202"/>
      <c r="T56" s="202"/>
      <c r="U56" s="202"/>
      <c r="W56" s="199"/>
      <c r="X56" s="199"/>
      <c r="Y56" s="199"/>
      <c r="Z56" s="199"/>
      <c r="AA56" s="199"/>
      <c r="AJ56" s="202"/>
      <c r="AL56" s="255"/>
      <c r="AM56" s="257"/>
    </row>
    <row r="57" spans="1:39" ht="17.15" customHeight="1">
      <c r="A57" s="188"/>
      <c r="C57" s="253"/>
      <c r="D57" s="253"/>
      <c r="E57" s="247"/>
      <c r="F57" s="247"/>
      <c r="G57" s="247"/>
      <c r="H57" s="247"/>
      <c r="I57" s="260"/>
      <c r="J57" s="260"/>
      <c r="K57" s="260"/>
      <c r="L57" s="260"/>
      <c r="M57" s="247"/>
      <c r="N57" s="247"/>
      <c r="O57" s="247"/>
      <c r="P57" s="756" t="s">
        <v>418</v>
      </c>
      <c r="Q57" s="756"/>
      <c r="R57" s="756"/>
      <c r="S57" s="756"/>
      <c r="T57" s="756"/>
      <c r="U57" s="756"/>
      <c r="V57" s="756"/>
      <c r="W57" s="756"/>
      <c r="X57" s="756"/>
      <c r="Y57" s="247"/>
      <c r="Z57" s="247"/>
      <c r="AA57" s="247"/>
      <c r="AB57" s="261"/>
      <c r="AC57" s="261"/>
      <c r="AD57" s="261"/>
      <c r="AE57" s="261"/>
      <c r="AF57" s="247"/>
      <c r="AG57" s="247"/>
      <c r="AH57" s="247"/>
      <c r="AI57" s="247"/>
      <c r="AJ57" s="247"/>
      <c r="AK57" s="247"/>
      <c r="AM57" s="192"/>
    </row>
    <row r="58" spans="1:39" ht="17.15" customHeight="1">
      <c r="A58" s="217"/>
      <c r="B58" s="241"/>
      <c r="C58" s="262"/>
      <c r="D58" s="262"/>
      <c r="E58" s="262"/>
      <c r="F58" s="262"/>
      <c r="G58" s="262"/>
      <c r="H58" s="262"/>
      <c r="I58" s="262"/>
      <c r="J58" s="262"/>
      <c r="K58" s="262"/>
      <c r="L58" s="262"/>
      <c r="M58" s="262"/>
      <c r="N58" s="262"/>
      <c r="O58" s="262"/>
      <c r="P58" s="757"/>
      <c r="Q58" s="757"/>
      <c r="R58" s="757"/>
      <c r="S58" s="757"/>
      <c r="T58" s="757"/>
      <c r="U58" s="757"/>
      <c r="V58" s="757"/>
      <c r="W58" s="757"/>
      <c r="X58" s="757"/>
      <c r="Y58" s="262"/>
      <c r="Z58" s="262"/>
      <c r="AA58" s="262"/>
      <c r="AB58" s="262"/>
      <c r="AC58" s="262"/>
      <c r="AD58" s="262"/>
      <c r="AE58" s="262"/>
      <c r="AF58" s="262"/>
      <c r="AG58" s="262"/>
      <c r="AH58" s="262"/>
      <c r="AI58" s="262"/>
      <c r="AJ58" s="262"/>
      <c r="AK58" s="262"/>
      <c r="AL58" s="241"/>
      <c r="AM58" s="240"/>
    </row>
    <row r="59" spans="2:23" ht="17.15" customHeight="1">
      <c r="B59" s="183" t="s">
        <v>444</v>
      </c>
      <c r="W59" s="183" t="s">
        <v>445</v>
      </c>
    </row>
  </sheetData>
  <mergeCells count="40">
    <mergeCell ref="P57:X58"/>
    <mergeCell ref="A38:B56"/>
    <mergeCell ref="S38:V38"/>
    <mergeCell ref="AM43:AM44"/>
    <mergeCell ref="D46:D47"/>
    <mergeCell ref="AL46:AL47"/>
    <mergeCell ref="AM46:AM50"/>
    <mergeCell ref="D50:D51"/>
    <mergeCell ref="AL50:AL51"/>
    <mergeCell ref="AM52:AM53"/>
    <mergeCell ref="S35:T35"/>
    <mergeCell ref="A36:M37"/>
    <mergeCell ref="R36:V36"/>
    <mergeCell ref="S37:V37"/>
    <mergeCell ref="AC37:AH37"/>
    <mergeCell ref="AH25:AL25"/>
    <mergeCell ref="A26:Q27"/>
    <mergeCell ref="S26:V26"/>
    <mergeCell ref="R27:V27"/>
    <mergeCell ref="A28:Q34"/>
    <mergeCell ref="S28:T34"/>
    <mergeCell ref="W28:AB30"/>
    <mergeCell ref="W31:X32"/>
    <mergeCell ref="W33:AB34"/>
    <mergeCell ref="S23:U23"/>
    <mergeCell ref="G24:P25"/>
    <mergeCell ref="Q24:W25"/>
    <mergeCell ref="X24:AG25"/>
    <mergeCell ref="B25:F25"/>
    <mergeCell ref="A1:AE1"/>
    <mergeCell ref="AF1:AM1"/>
    <mergeCell ref="A2:AM2"/>
    <mergeCell ref="P3:X4"/>
    <mergeCell ref="A5:B21"/>
    <mergeCell ref="AL5:AM21"/>
    <mergeCell ref="C11:C12"/>
    <mergeCell ref="AK11:AK12"/>
    <mergeCell ref="C15:C16"/>
    <mergeCell ref="AK15:AK16"/>
    <mergeCell ref="O21:P21"/>
  </mergeCells>
  <printOptions/>
  <pageMargins left="0.39370078740157477" right="0.39370078740157477" top="0.39370078740157477" bottom="0.39370078740157477" header="0.31496062992125984" footer="0.31496062992125984"/>
  <pageSetup fitToHeight="1" fitToWidth="1" horizontalDpi="600" verticalDpi="600" orientation="portrait" paperSize="9" scale="8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07"/>
  <sheetViews>
    <sheetView workbookViewId="0" topLeftCell="A1">
      <selection activeCell="A2" sqref="A2:AM4"/>
    </sheetView>
  </sheetViews>
  <sheetFormatPr defaultColWidth="9.00390625" defaultRowHeight="13.5"/>
  <cols>
    <col min="1" max="141" width="2.625" style="263" customWidth="1"/>
    <col min="142" max="210" width="3.625" style="263" customWidth="1"/>
    <col min="211" max="16384" width="9.00390625" style="263" customWidth="1"/>
  </cols>
  <sheetData>
    <row r="1" spans="1:39" s="264" customFormat="1" ht="21.25">
      <c r="A1" s="812" t="s">
        <v>446</v>
      </c>
      <c r="B1" s="812"/>
      <c r="C1" s="812"/>
      <c r="D1" s="812"/>
      <c r="E1" s="812"/>
      <c r="F1" s="812"/>
      <c r="G1" s="812"/>
      <c r="H1" s="812"/>
      <c r="I1" s="812"/>
      <c r="J1" s="812"/>
      <c r="K1" s="812"/>
      <c r="L1" s="812"/>
      <c r="M1" s="812"/>
      <c r="N1" s="812"/>
      <c r="O1" s="812"/>
      <c r="P1" s="812"/>
      <c r="Q1" s="812"/>
      <c r="R1" s="812"/>
      <c r="S1" s="812"/>
      <c r="T1" s="812"/>
      <c r="U1" s="812"/>
      <c r="V1" s="812"/>
      <c r="W1" s="812"/>
      <c r="X1" s="812"/>
      <c r="Y1" s="812"/>
      <c r="Z1" s="812"/>
      <c r="AA1" s="812"/>
      <c r="AB1" s="812"/>
      <c r="AC1" s="812"/>
      <c r="AD1" s="812"/>
      <c r="AE1" s="812"/>
      <c r="AF1" s="812"/>
      <c r="AG1" s="812"/>
      <c r="AH1" s="812"/>
      <c r="AI1" s="812"/>
      <c r="AJ1" s="812"/>
      <c r="AK1" s="812"/>
      <c r="AL1" s="812"/>
      <c r="AM1" s="812"/>
    </row>
    <row r="2" spans="1:39" s="264" customFormat="1" ht="13.5">
      <c r="A2" s="813" t="s">
        <v>447</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row>
    <row r="3" spans="1:39" s="264" customFormat="1" ht="13.5">
      <c r="A3" s="813"/>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row>
    <row r="4" spans="1:39" s="264" customFormat="1" ht="13.5">
      <c r="A4" s="813"/>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row>
    <row r="5" spans="1:41" s="264" customFormat="1" ht="53.5" customHeight="1">
      <c r="A5" s="814" t="s">
        <v>448</v>
      </c>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265"/>
      <c r="AO5" s="265"/>
    </row>
    <row r="6" spans="7:34" s="266" customFormat="1" ht="14.5">
      <c r="G6" s="816" t="s">
        <v>449</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267"/>
    </row>
    <row r="7" s="266" customFormat="1" ht="14.5"/>
    <row r="8" spans="4:36" s="266" customFormat="1" ht="14.5">
      <c r="D8" s="817" t="s">
        <v>450</v>
      </c>
      <c r="E8" s="817"/>
      <c r="F8" s="817"/>
      <c r="G8" s="817"/>
      <c r="H8" s="817"/>
      <c r="I8" s="817"/>
      <c r="J8" s="817"/>
      <c r="K8" s="817"/>
      <c r="L8" s="817"/>
      <c r="M8" s="268" t="s">
        <v>451</v>
      </c>
      <c r="N8" s="817"/>
      <c r="O8" s="817"/>
      <c r="P8" s="817"/>
      <c r="Q8" s="818" t="s">
        <v>452</v>
      </c>
      <c r="R8" s="818"/>
      <c r="S8" s="817" t="s">
        <v>453</v>
      </c>
      <c r="T8" s="817"/>
      <c r="U8" s="817"/>
      <c r="V8" s="817" t="s">
        <v>454</v>
      </c>
      <c r="W8" s="817"/>
      <c r="X8" s="817"/>
      <c r="Y8" s="817"/>
      <c r="Z8" s="817"/>
      <c r="AA8" s="817"/>
      <c r="AB8" s="817"/>
      <c r="AC8" s="817"/>
      <c r="AD8" s="817"/>
      <c r="AE8" s="268" t="s">
        <v>451</v>
      </c>
      <c r="AF8" s="817"/>
      <c r="AG8" s="817"/>
      <c r="AH8" s="817"/>
      <c r="AI8" s="818" t="s">
        <v>452</v>
      </c>
      <c r="AJ8" s="818"/>
    </row>
    <row r="9" s="266" customFormat="1" ht="14.5"/>
    <row r="10" spans="1:39" s="266" customFormat="1" ht="14.5">
      <c r="A10" s="819" t="s">
        <v>455</v>
      </c>
      <c r="B10" s="819"/>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row>
    <row r="11" spans="1:35" s="266" customFormat="1" ht="14.5">
      <c r="A11" s="819" t="s">
        <v>456</v>
      </c>
      <c r="B11" s="819"/>
      <c r="C11" s="819"/>
      <c r="D11" s="819"/>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row>
    <row r="12" s="266" customFormat="1" ht="14.5"/>
    <row r="13" spans="7:33" s="266" customFormat="1" ht="14.5">
      <c r="G13" s="816" t="s">
        <v>457</v>
      </c>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row>
    <row r="14" spans="2:34" s="266" customFormat="1" ht="14.5">
      <c r="B14" s="816" t="s">
        <v>458</v>
      </c>
      <c r="C14" s="816"/>
      <c r="D14" s="816"/>
      <c r="F14" s="820" t="s">
        <v>459</v>
      </c>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row>
    <row r="15" spans="2:34" s="266" customFormat="1" ht="14.5">
      <c r="B15" s="816" t="s">
        <v>460</v>
      </c>
      <c r="C15" s="816"/>
      <c r="D15" s="816"/>
      <c r="F15" s="820" t="s">
        <v>461</v>
      </c>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row>
    <row r="17" spans="1:13" ht="14.5">
      <c r="A17" s="269">
        <v>1</v>
      </c>
      <c r="B17" s="269" t="s">
        <v>462</v>
      </c>
      <c r="C17" s="269"/>
      <c r="D17" s="269"/>
      <c r="E17" s="269"/>
      <c r="M17" s="263" t="s">
        <v>463</v>
      </c>
    </row>
    <row r="18" spans="2:49" ht="16.5" customHeight="1">
      <c r="B18" s="821"/>
      <c r="C18" s="821"/>
      <c r="D18" s="822" t="s">
        <v>464</v>
      </c>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V18" s="271"/>
      <c r="AW18" s="271"/>
    </row>
    <row r="19" spans="2:49" ht="16.5" customHeight="1">
      <c r="B19" s="823"/>
      <c r="C19" s="823"/>
      <c r="D19" s="273" t="s">
        <v>465</v>
      </c>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V19" s="271"/>
      <c r="AW19" s="271"/>
    </row>
    <row r="20" spans="2:49" ht="16.5" customHeight="1">
      <c r="B20" s="272"/>
      <c r="C20" s="272"/>
      <c r="D20" s="275" t="s">
        <v>466</v>
      </c>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V20" s="271"/>
      <c r="AW20" s="271"/>
    </row>
    <row r="21" spans="1:25" ht="14.5">
      <c r="A21" s="269">
        <v>2</v>
      </c>
      <c r="B21" s="269" t="s">
        <v>467</v>
      </c>
      <c r="C21" s="269"/>
      <c r="S21" s="821"/>
      <c r="T21" s="821"/>
      <c r="U21" s="821"/>
      <c r="V21" s="821"/>
      <c r="W21" s="821"/>
      <c r="X21" s="821"/>
      <c r="Y21" s="821"/>
    </row>
    <row r="22" spans="2:34" ht="13.5">
      <c r="B22" s="824" t="s">
        <v>468</v>
      </c>
      <c r="C22" s="825"/>
      <c r="D22" s="277" t="s">
        <v>469</v>
      </c>
      <c r="E22" s="277"/>
      <c r="F22" s="277"/>
      <c r="G22" s="277"/>
      <c r="L22" s="826" t="s">
        <v>470</v>
      </c>
      <c r="M22" s="826"/>
      <c r="N22" s="826"/>
      <c r="O22" s="826"/>
      <c r="P22" s="826"/>
      <c r="Q22" s="826"/>
      <c r="R22" s="826"/>
      <c r="S22" s="826"/>
      <c r="T22" s="826"/>
      <c r="U22" s="826"/>
      <c r="V22" s="826"/>
      <c r="W22" s="826"/>
      <c r="X22" s="826"/>
      <c r="Y22" s="826"/>
      <c r="Z22" s="826"/>
      <c r="AA22" s="826"/>
      <c r="AB22" s="826"/>
      <c r="AC22" s="826"/>
      <c r="AD22" s="826"/>
      <c r="AE22" s="826"/>
      <c r="AF22" s="826"/>
      <c r="AG22" s="826"/>
      <c r="AH22" s="826"/>
    </row>
    <row r="23" spans="3:33" s="279" customFormat="1" ht="11">
      <c r="C23" s="827" t="str">
        <f>+D8</f>
        <v>組み合わせ左側チーム</v>
      </c>
      <c r="D23" s="827"/>
      <c r="E23" s="827"/>
      <c r="F23" s="827"/>
      <c r="G23" s="827"/>
      <c r="H23" s="827"/>
      <c r="I23" s="827"/>
      <c r="J23" s="827"/>
      <c r="K23" s="280" t="s">
        <v>471</v>
      </c>
      <c r="L23" s="280"/>
      <c r="M23" s="280"/>
      <c r="N23" s="280"/>
      <c r="O23" s="280"/>
      <c r="P23" s="280"/>
      <c r="Q23" s="280"/>
      <c r="R23" s="280"/>
      <c r="S23" s="280"/>
      <c r="T23" s="280"/>
      <c r="U23" s="280"/>
      <c r="V23" s="280"/>
      <c r="W23" s="280"/>
      <c r="X23" s="280"/>
      <c r="Y23" s="280"/>
      <c r="Z23" s="280"/>
      <c r="AA23" s="280"/>
      <c r="AB23" s="280"/>
      <c r="AC23" s="280"/>
      <c r="AD23" s="280"/>
      <c r="AE23" s="280"/>
      <c r="AF23" s="280"/>
      <c r="AG23" s="280"/>
    </row>
    <row r="24" spans="3:34" s="279" customFormat="1" ht="11">
      <c r="C24" s="827" t="str">
        <f>+V8</f>
        <v>組み合わせ右側チーム</v>
      </c>
      <c r="D24" s="827"/>
      <c r="E24" s="827"/>
      <c r="F24" s="827"/>
      <c r="G24" s="827"/>
      <c r="H24" s="827"/>
      <c r="I24" s="827"/>
      <c r="J24" s="827"/>
      <c r="K24" s="281" t="s">
        <v>471</v>
      </c>
      <c r="L24" s="281"/>
      <c r="M24" s="281"/>
      <c r="N24" s="281"/>
      <c r="O24" s="281"/>
      <c r="P24" s="281"/>
      <c r="Q24" s="280"/>
      <c r="R24" s="281"/>
      <c r="S24" s="281"/>
      <c r="T24" s="281"/>
      <c r="U24" s="281"/>
      <c r="V24" s="281"/>
      <c r="W24" s="281"/>
      <c r="X24" s="281"/>
      <c r="Y24" s="281"/>
      <c r="Z24" s="281"/>
      <c r="AA24" s="281"/>
      <c r="AB24" s="281"/>
      <c r="AC24" s="281"/>
      <c r="AD24" s="281"/>
      <c r="AE24" s="281"/>
      <c r="AF24" s="281"/>
      <c r="AG24" s="281"/>
      <c r="AH24" s="281"/>
    </row>
    <row r="25" spans="2:6" ht="13.5">
      <c r="B25" s="824" t="s">
        <v>472</v>
      </c>
      <c r="C25" s="825"/>
      <c r="D25" s="277" t="s">
        <v>473</v>
      </c>
      <c r="E25" s="277"/>
      <c r="F25" s="277"/>
    </row>
    <row r="27" spans="2:7" ht="13.5">
      <c r="B27" s="824" t="s">
        <v>474</v>
      </c>
      <c r="C27" s="825"/>
      <c r="D27" s="277" t="s">
        <v>475</v>
      </c>
      <c r="E27" s="277"/>
      <c r="F27" s="277"/>
      <c r="G27" s="277"/>
    </row>
    <row r="29" spans="2:5" ht="13.5">
      <c r="B29" s="824" t="s">
        <v>476</v>
      </c>
      <c r="C29" s="825"/>
      <c r="D29" s="277" t="s">
        <v>477</v>
      </c>
      <c r="E29" s="277"/>
    </row>
    <row r="30" spans="2:25" ht="13.5">
      <c r="B30" s="282" t="s">
        <v>15</v>
      </c>
      <c r="C30" s="263" t="s">
        <v>478</v>
      </c>
      <c r="D30" s="283"/>
      <c r="E30" s="283"/>
      <c r="F30" s="283"/>
      <c r="G30" s="283"/>
      <c r="H30" s="283"/>
      <c r="I30" s="283"/>
      <c r="J30" s="283"/>
      <c r="K30" s="283"/>
      <c r="L30" s="283"/>
      <c r="M30" s="283"/>
      <c r="N30" s="283"/>
      <c r="O30" s="283"/>
      <c r="P30" s="283"/>
      <c r="Q30" s="283"/>
      <c r="R30" s="283"/>
      <c r="S30" s="283"/>
      <c r="T30" s="283"/>
      <c r="U30" s="283"/>
      <c r="V30" s="283"/>
      <c r="W30" s="283"/>
      <c r="X30" s="283"/>
      <c r="Y30" s="283"/>
    </row>
    <row r="31" spans="2:25" ht="13.5">
      <c r="B31" s="282"/>
      <c r="C31" s="279" t="s">
        <v>479</v>
      </c>
      <c r="D31" s="284" t="s">
        <v>480</v>
      </c>
      <c r="E31" s="284"/>
      <c r="F31" s="284"/>
      <c r="G31" s="283"/>
      <c r="H31" s="283"/>
      <c r="I31" s="283"/>
      <c r="J31" s="283"/>
      <c r="K31" s="283"/>
      <c r="L31" s="283"/>
      <c r="M31" s="283"/>
      <c r="N31" s="283"/>
      <c r="O31" s="283"/>
      <c r="P31" s="283"/>
      <c r="Q31" s="283"/>
      <c r="R31" s="283"/>
      <c r="S31" s="283"/>
      <c r="T31" s="283"/>
      <c r="U31" s="283"/>
      <c r="V31" s="283"/>
      <c r="W31" s="283"/>
      <c r="X31" s="283"/>
      <c r="Y31" s="283"/>
    </row>
    <row r="32" spans="2:25" ht="13.5">
      <c r="B32" s="282"/>
      <c r="C32" s="279" t="s">
        <v>479</v>
      </c>
      <c r="D32" s="284" t="s">
        <v>481</v>
      </c>
      <c r="E32" s="284"/>
      <c r="F32" s="284"/>
      <c r="G32" s="283"/>
      <c r="H32" s="283"/>
      <c r="I32" s="283"/>
      <c r="J32" s="283"/>
      <c r="K32" s="283"/>
      <c r="L32" s="283"/>
      <c r="M32" s="283"/>
      <c r="N32" s="283"/>
      <c r="O32" s="283"/>
      <c r="P32" s="283"/>
      <c r="Q32" s="283"/>
      <c r="R32" s="283"/>
      <c r="S32" s="283"/>
      <c r="T32" s="283"/>
      <c r="U32" s="283"/>
      <c r="V32" s="283"/>
      <c r="W32" s="283"/>
      <c r="X32" s="283"/>
      <c r="Y32" s="283"/>
    </row>
    <row r="33" spans="2:25" ht="13.5">
      <c r="B33" s="282"/>
      <c r="C33" s="279" t="s">
        <v>479</v>
      </c>
      <c r="D33" s="284" t="s">
        <v>482</v>
      </c>
      <c r="E33" s="284"/>
      <c r="F33" s="284"/>
      <c r="G33" s="283"/>
      <c r="H33" s="283"/>
      <c r="I33" s="283"/>
      <c r="J33" s="283"/>
      <c r="K33" s="283"/>
      <c r="L33" s="283"/>
      <c r="M33" s="283"/>
      <c r="N33" s="283"/>
      <c r="O33" s="283"/>
      <c r="P33" s="283"/>
      <c r="Q33" s="283"/>
      <c r="R33" s="283"/>
      <c r="S33" s="283"/>
      <c r="T33" s="283"/>
      <c r="U33" s="283"/>
      <c r="V33" s="283"/>
      <c r="W33" s="283"/>
      <c r="X33" s="283"/>
      <c r="Y33" s="283"/>
    </row>
    <row r="34" spans="2:25" ht="13.5">
      <c r="B34" s="282"/>
      <c r="C34" s="279" t="s">
        <v>479</v>
      </c>
      <c r="D34" s="284" t="s">
        <v>483</v>
      </c>
      <c r="E34" s="284"/>
      <c r="F34" s="284"/>
      <c r="G34" s="283"/>
      <c r="H34" s="283"/>
      <c r="I34" s="283"/>
      <c r="J34" s="283"/>
      <c r="K34" s="283"/>
      <c r="L34" s="283"/>
      <c r="M34" s="283"/>
      <c r="N34" s="283"/>
      <c r="O34" s="283"/>
      <c r="P34" s="283"/>
      <c r="Q34" s="283"/>
      <c r="R34" s="283"/>
      <c r="S34" s="283"/>
      <c r="T34" s="283"/>
      <c r="U34" s="283"/>
      <c r="V34" s="283"/>
      <c r="W34" s="283"/>
      <c r="X34" s="283"/>
      <c r="Y34" s="283"/>
    </row>
    <row r="35" spans="2:25" ht="13.5">
      <c r="B35" s="282" t="s">
        <v>15</v>
      </c>
      <c r="C35" s="263" t="s">
        <v>484</v>
      </c>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2:39" ht="13.5">
      <c r="B36" s="282"/>
      <c r="C36" s="279" t="s">
        <v>479</v>
      </c>
      <c r="D36" s="284" t="s">
        <v>480</v>
      </c>
      <c r="E36" s="284"/>
      <c r="F36" s="284"/>
      <c r="G36" s="284"/>
      <c r="H36" s="284"/>
      <c r="I36" s="284"/>
      <c r="J36" s="284"/>
      <c r="K36" s="284"/>
      <c r="L36" s="284"/>
      <c r="M36" s="284"/>
      <c r="N36" s="284"/>
      <c r="O36" s="284"/>
      <c r="P36" s="284"/>
      <c r="Q36" s="284"/>
      <c r="R36" s="284"/>
      <c r="S36" s="284"/>
      <c r="T36" s="284"/>
      <c r="U36" s="284"/>
      <c r="V36" s="284"/>
      <c r="W36" s="284"/>
      <c r="X36" s="284"/>
      <c r="Y36" s="284"/>
      <c r="Z36" s="279"/>
      <c r="AA36" s="279"/>
      <c r="AB36" s="279"/>
      <c r="AC36" s="279"/>
      <c r="AD36" s="279"/>
      <c r="AE36" s="279"/>
      <c r="AF36" s="279"/>
      <c r="AG36" s="279"/>
      <c r="AH36" s="279"/>
      <c r="AI36" s="279"/>
      <c r="AJ36" s="279"/>
      <c r="AK36" s="279"/>
      <c r="AL36" s="279"/>
      <c r="AM36" s="279"/>
    </row>
    <row r="37" spans="2:39" ht="13.5">
      <c r="B37" s="282"/>
      <c r="C37" s="279" t="s">
        <v>479</v>
      </c>
      <c r="D37" s="284" t="s">
        <v>485</v>
      </c>
      <c r="E37" s="284"/>
      <c r="F37" s="284"/>
      <c r="G37" s="284"/>
      <c r="H37" s="284"/>
      <c r="I37" s="284"/>
      <c r="J37" s="284"/>
      <c r="K37" s="284"/>
      <c r="L37" s="284"/>
      <c r="M37" s="284"/>
      <c r="N37" s="284"/>
      <c r="O37" s="284"/>
      <c r="P37" s="284"/>
      <c r="Q37" s="284"/>
      <c r="R37" s="284"/>
      <c r="S37" s="284"/>
      <c r="T37" s="284"/>
      <c r="U37" s="284"/>
      <c r="V37" s="284"/>
      <c r="W37" s="284"/>
      <c r="X37" s="284"/>
      <c r="Y37" s="284"/>
      <c r="Z37" s="279"/>
      <c r="AA37" s="279"/>
      <c r="AB37" s="279"/>
      <c r="AC37" s="279"/>
      <c r="AD37" s="279"/>
      <c r="AE37" s="279"/>
      <c r="AF37" s="279"/>
      <c r="AG37" s="279"/>
      <c r="AH37" s="279"/>
      <c r="AI37" s="279"/>
      <c r="AJ37" s="279"/>
      <c r="AK37" s="279"/>
      <c r="AL37" s="279"/>
      <c r="AM37" s="279"/>
    </row>
    <row r="38" spans="2:39" ht="13.5">
      <c r="B38" s="276"/>
      <c r="C38" s="279" t="s">
        <v>479</v>
      </c>
      <c r="D38" s="279" t="s">
        <v>486</v>
      </c>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row>
    <row r="39" spans="2:39" s="285" customFormat="1" ht="13.5" customHeight="1">
      <c r="B39" s="276"/>
      <c r="C39" s="279" t="s">
        <v>479</v>
      </c>
      <c r="D39" s="286" t="s">
        <v>487</v>
      </c>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row>
    <row r="40" spans="2:39" ht="13.5">
      <c r="B40" s="287" t="s">
        <v>15</v>
      </c>
      <c r="C40" s="828" t="s">
        <v>488</v>
      </c>
      <c r="D40" s="828"/>
      <c r="E40" s="828"/>
      <c r="F40" s="828"/>
      <c r="G40" s="828"/>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row>
    <row r="41" spans="2:39" ht="13.5">
      <c r="B41" s="276"/>
      <c r="C41" s="828"/>
      <c r="D41" s="828"/>
      <c r="E41" s="828"/>
      <c r="F41" s="828"/>
      <c r="G41" s="828"/>
      <c r="H41" s="828"/>
      <c r="I41" s="828"/>
      <c r="J41" s="828"/>
      <c r="K41" s="828"/>
      <c r="L41" s="828"/>
      <c r="M41" s="828"/>
      <c r="N41" s="828"/>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row>
    <row r="42" spans="2:39" s="289" customFormat="1" ht="13.5">
      <c r="B42" s="289" t="s">
        <v>15</v>
      </c>
      <c r="C42" s="829" t="s">
        <v>489</v>
      </c>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290"/>
      <c r="AK42" s="290"/>
      <c r="AL42" s="290"/>
      <c r="AM42" s="290"/>
    </row>
    <row r="43" spans="2:39" s="289" customFormat="1" ht="13.5">
      <c r="B43" s="289" t="s">
        <v>15</v>
      </c>
      <c r="C43" s="279" t="s">
        <v>490</v>
      </c>
      <c r="D43" s="290"/>
      <c r="E43" s="279"/>
      <c r="F43" s="279"/>
      <c r="G43" s="279"/>
      <c r="H43" s="279"/>
      <c r="I43" s="279"/>
      <c r="J43" s="279"/>
      <c r="K43" s="279"/>
      <c r="L43" s="279"/>
      <c r="M43" s="279"/>
      <c r="N43" s="279"/>
      <c r="O43" s="291" t="s">
        <v>491</v>
      </c>
      <c r="P43" s="279"/>
      <c r="Q43" s="279"/>
      <c r="R43" s="279"/>
      <c r="S43" s="279"/>
      <c r="T43" s="279"/>
      <c r="U43" s="279"/>
      <c r="V43" s="279"/>
      <c r="W43" s="279"/>
      <c r="X43" s="279"/>
      <c r="Y43" s="279"/>
      <c r="Z43" s="279"/>
      <c r="AA43" s="290"/>
      <c r="AB43" s="290"/>
      <c r="AC43" s="290"/>
      <c r="AD43" s="290"/>
      <c r="AE43" s="290"/>
      <c r="AF43" s="290"/>
      <c r="AG43" s="290"/>
      <c r="AH43" s="290"/>
      <c r="AI43" s="290"/>
      <c r="AJ43" s="290"/>
      <c r="AK43" s="290"/>
      <c r="AL43" s="290"/>
      <c r="AM43" s="290"/>
    </row>
    <row r="44" spans="2:6" ht="13.5">
      <c r="B44" s="824" t="s">
        <v>492</v>
      </c>
      <c r="C44" s="825"/>
      <c r="D44" s="277" t="s">
        <v>493</v>
      </c>
      <c r="E44" s="277"/>
      <c r="F44" s="277"/>
    </row>
    <row r="45" spans="2:37" ht="13.5">
      <c r="B45" s="263" t="s">
        <v>15</v>
      </c>
      <c r="C45" s="292" t="s">
        <v>494</v>
      </c>
      <c r="D45" s="286"/>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row>
    <row r="46" spans="2:37" ht="13.5">
      <c r="B46" s="263" t="s">
        <v>15</v>
      </c>
      <c r="C46" s="286" t="s">
        <v>495</v>
      </c>
      <c r="D46" s="286"/>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row>
    <row r="47" spans="2:37" ht="13.5">
      <c r="B47" s="263" t="s">
        <v>15</v>
      </c>
      <c r="C47" s="286" t="s">
        <v>496</v>
      </c>
      <c r="D47" s="286"/>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row>
    <row r="48" spans="2:37" ht="13.5">
      <c r="B48" s="263" t="s">
        <v>15</v>
      </c>
      <c r="C48" s="286" t="s">
        <v>497</v>
      </c>
      <c r="D48" s="286"/>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row>
    <row r="49" spans="2:34" ht="13.5">
      <c r="B49" s="824" t="s">
        <v>498</v>
      </c>
      <c r="C49" s="825"/>
      <c r="D49" s="277" t="s">
        <v>499</v>
      </c>
      <c r="E49" s="277"/>
      <c r="O49" s="294"/>
      <c r="P49" s="294"/>
      <c r="Q49" s="294"/>
      <c r="R49" s="294"/>
      <c r="S49" s="294"/>
      <c r="T49" s="294"/>
      <c r="U49" s="294"/>
      <c r="V49" s="294"/>
      <c r="W49" s="294"/>
      <c r="X49" s="294"/>
      <c r="Y49" s="294"/>
      <c r="Z49" s="294"/>
      <c r="AA49" s="294"/>
      <c r="AB49" s="294"/>
      <c r="AC49" s="294"/>
      <c r="AD49" s="294"/>
      <c r="AE49" s="294"/>
      <c r="AF49" s="294"/>
      <c r="AG49" s="294"/>
      <c r="AH49" s="294"/>
    </row>
    <row r="50" spans="2:42" ht="13.5">
      <c r="B50" s="263" t="s">
        <v>15</v>
      </c>
      <c r="C50" s="286" t="s">
        <v>500</v>
      </c>
      <c r="D50" s="286"/>
      <c r="E50" s="286"/>
      <c r="F50" s="286"/>
      <c r="G50" s="286"/>
      <c r="H50" s="286"/>
      <c r="I50" s="286"/>
      <c r="J50" s="286"/>
      <c r="K50" s="286"/>
      <c r="L50" s="286"/>
      <c r="M50" s="286"/>
      <c r="N50" s="286"/>
      <c r="O50" s="288"/>
      <c r="P50" s="288"/>
      <c r="Q50" s="288"/>
      <c r="R50" s="288"/>
      <c r="S50" s="288"/>
      <c r="T50" s="288"/>
      <c r="U50" s="288"/>
      <c r="V50" s="288"/>
      <c r="W50" s="288"/>
      <c r="X50" s="288"/>
      <c r="Y50" s="288"/>
      <c r="Z50" s="288"/>
      <c r="AA50" s="288"/>
      <c r="AB50" s="288"/>
      <c r="AC50" s="288"/>
      <c r="AD50" s="288"/>
      <c r="AE50" s="288"/>
      <c r="AF50" s="288"/>
      <c r="AG50" s="288"/>
      <c r="AH50" s="288"/>
      <c r="AI50" s="286"/>
      <c r="AJ50" s="286"/>
      <c r="AK50" s="286"/>
      <c r="AL50" s="293"/>
      <c r="AM50" s="293"/>
      <c r="AN50" s="293"/>
      <c r="AO50" s="293"/>
      <c r="AP50" s="293"/>
    </row>
    <row r="51" spans="2:42" ht="13.5">
      <c r="B51" s="295"/>
      <c r="C51" s="286" t="s">
        <v>501</v>
      </c>
      <c r="D51" s="286"/>
      <c r="E51" s="286"/>
      <c r="F51" s="286"/>
      <c r="G51" s="286"/>
      <c r="H51" s="286"/>
      <c r="I51" s="286"/>
      <c r="J51" s="286"/>
      <c r="K51" s="286"/>
      <c r="L51" s="286"/>
      <c r="M51" s="286"/>
      <c r="N51" s="286"/>
      <c r="O51" s="288"/>
      <c r="P51" s="288"/>
      <c r="Q51" s="288"/>
      <c r="R51" s="288"/>
      <c r="S51" s="288"/>
      <c r="T51" s="288"/>
      <c r="U51" s="288"/>
      <c r="V51" s="288"/>
      <c r="W51" s="288"/>
      <c r="X51" s="288"/>
      <c r="Y51" s="288"/>
      <c r="Z51" s="288"/>
      <c r="AA51" s="288"/>
      <c r="AB51" s="288"/>
      <c r="AC51" s="288"/>
      <c r="AD51" s="288"/>
      <c r="AE51" s="288"/>
      <c r="AF51" s="288"/>
      <c r="AG51" s="288"/>
      <c r="AH51" s="288"/>
      <c r="AI51" s="286"/>
      <c r="AJ51" s="286"/>
      <c r="AK51" s="286"/>
      <c r="AL51" s="293"/>
      <c r="AM51" s="293"/>
      <c r="AN51" s="293"/>
      <c r="AO51" s="293"/>
      <c r="AP51" s="293"/>
    </row>
    <row r="52" spans="2:42" ht="13.5">
      <c r="B52" s="263" t="s">
        <v>15</v>
      </c>
      <c r="C52" s="286" t="s">
        <v>502</v>
      </c>
      <c r="D52" s="286"/>
      <c r="E52" s="286"/>
      <c r="F52" s="286"/>
      <c r="G52" s="286"/>
      <c r="H52" s="286"/>
      <c r="I52" s="286"/>
      <c r="J52" s="286"/>
      <c r="K52" s="286"/>
      <c r="L52" s="286"/>
      <c r="M52" s="286"/>
      <c r="N52" s="286"/>
      <c r="O52" s="288"/>
      <c r="P52" s="288"/>
      <c r="Q52" s="288"/>
      <c r="R52" s="288"/>
      <c r="S52" s="288"/>
      <c r="T52" s="288"/>
      <c r="U52" s="288"/>
      <c r="V52" s="288"/>
      <c r="W52" s="288"/>
      <c r="X52" s="288"/>
      <c r="Y52" s="288"/>
      <c r="Z52" s="288"/>
      <c r="AA52" s="288"/>
      <c r="AB52" s="288"/>
      <c r="AC52" s="288"/>
      <c r="AD52" s="288"/>
      <c r="AE52" s="288"/>
      <c r="AF52" s="288"/>
      <c r="AG52" s="288"/>
      <c r="AH52" s="288"/>
      <c r="AI52" s="286"/>
      <c r="AJ52" s="286"/>
      <c r="AK52" s="286"/>
      <c r="AL52" s="293"/>
      <c r="AM52" s="293"/>
      <c r="AN52" s="293"/>
      <c r="AO52" s="293"/>
      <c r="AP52" s="293"/>
    </row>
    <row r="53" spans="2:42" ht="13.5">
      <c r="B53" s="295"/>
      <c r="C53" s="286" t="s">
        <v>503</v>
      </c>
      <c r="D53" s="286"/>
      <c r="E53" s="286"/>
      <c r="F53" s="286"/>
      <c r="G53" s="286"/>
      <c r="H53" s="286"/>
      <c r="I53" s="286"/>
      <c r="J53" s="286"/>
      <c r="K53" s="286"/>
      <c r="L53" s="286"/>
      <c r="M53" s="286"/>
      <c r="N53" s="286"/>
      <c r="O53" s="288"/>
      <c r="P53" s="288"/>
      <c r="Q53" s="288"/>
      <c r="R53" s="288"/>
      <c r="S53" s="288"/>
      <c r="T53" s="288"/>
      <c r="U53" s="288"/>
      <c r="V53" s="288"/>
      <c r="W53" s="288"/>
      <c r="X53" s="288"/>
      <c r="Y53" s="288"/>
      <c r="Z53" s="288"/>
      <c r="AA53" s="288"/>
      <c r="AB53" s="288"/>
      <c r="AC53" s="288"/>
      <c r="AD53" s="288"/>
      <c r="AE53" s="288"/>
      <c r="AF53" s="288"/>
      <c r="AG53" s="288"/>
      <c r="AH53" s="288"/>
      <c r="AI53" s="286"/>
      <c r="AJ53" s="286"/>
      <c r="AK53" s="286"/>
      <c r="AL53" s="293"/>
      <c r="AM53" s="293"/>
      <c r="AN53" s="293"/>
      <c r="AO53" s="293"/>
      <c r="AP53" s="293"/>
    </row>
    <row r="54" spans="2:42" ht="13.5">
      <c r="B54" s="295"/>
      <c r="C54" s="286" t="s">
        <v>504</v>
      </c>
      <c r="D54" s="286"/>
      <c r="E54" s="286"/>
      <c r="F54" s="286"/>
      <c r="G54" s="286"/>
      <c r="H54" s="286"/>
      <c r="I54" s="286"/>
      <c r="J54" s="286"/>
      <c r="K54" s="286"/>
      <c r="L54" s="286"/>
      <c r="M54" s="286"/>
      <c r="N54" s="286"/>
      <c r="O54" s="288"/>
      <c r="P54" s="288"/>
      <c r="Q54" s="288"/>
      <c r="R54" s="288"/>
      <c r="S54" s="288"/>
      <c r="T54" s="288"/>
      <c r="U54" s="288"/>
      <c r="V54" s="288"/>
      <c r="W54" s="288"/>
      <c r="X54" s="288"/>
      <c r="Y54" s="288"/>
      <c r="Z54" s="288"/>
      <c r="AA54" s="288"/>
      <c r="AB54" s="288"/>
      <c r="AC54" s="288"/>
      <c r="AD54" s="288"/>
      <c r="AE54" s="288"/>
      <c r="AF54" s="288"/>
      <c r="AG54" s="288"/>
      <c r="AH54" s="288"/>
      <c r="AI54" s="286"/>
      <c r="AJ54" s="286"/>
      <c r="AK54" s="286"/>
      <c r="AL54" s="293"/>
      <c r="AM54" s="293"/>
      <c r="AN54" s="293"/>
      <c r="AO54" s="293"/>
      <c r="AP54" s="293"/>
    </row>
    <row r="55" spans="2:5" ht="13.5">
      <c r="B55" s="824" t="s">
        <v>505</v>
      </c>
      <c r="C55" s="825"/>
      <c r="D55" s="277" t="s">
        <v>506</v>
      </c>
      <c r="E55" s="277"/>
    </row>
    <row r="56" spans="3:39" ht="13.4" customHeight="1">
      <c r="C56" s="830" t="s">
        <v>507</v>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row>
    <row r="57" spans="3:39" ht="13.4" customHeight="1">
      <c r="C57" s="830"/>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c r="AC57" s="830"/>
      <c r="AD57" s="830"/>
      <c r="AE57" s="830"/>
      <c r="AF57" s="830"/>
      <c r="AG57" s="830"/>
      <c r="AH57" s="830"/>
      <c r="AI57" s="830"/>
      <c r="AJ57" s="830"/>
      <c r="AK57" s="830"/>
      <c r="AL57" s="830"/>
      <c r="AM57" s="830"/>
    </row>
    <row r="58" spans="3:39" ht="13.5">
      <c r="C58" s="830"/>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row>
    <row r="59" spans="2:7" ht="13.5">
      <c r="B59" s="824" t="s">
        <v>508</v>
      </c>
      <c r="C59" s="825"/>
      <c r="D59" s="277" t="s">
        <v>509</v>
      </c>
      <c r="E59" s="277"/>
      <c r="F59" s="277"/>
      <c r="G59" s="277"/>
    </row>
    <row r="60" ht="13.5">
      <c r="B60" s="263" t="s">
        <v>510</v>
      </c>
    </row>
    <row r="61" spans="2:33" ht="13.5">
      <c r="B61" s="263" t="s">
        <v>15</v>
      </c>
      <c r="C61" s="263" t="s">
        <v>511</v>
      </c>
      <c r="F61" s="283" t="s">
        <v>512</v>
      </c>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2:34" ht="13.5">
      <c r="B62" s="263" t="s">
        <v>15</v>
      </c>
      <c r="C62" s="263" t="s">
        <v>513</v>
      </c>
      <c r="F62" s="831" t="s">
        <v>514</v>
      </c>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285"/>
    </row>
    <row r="63" spans="6:34" ht="13.5">
      <c r="F63" s="831" t="s">
        <v>515</v>
      </c>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285"/>
    </row>
    <row r="64" spans="2:15" ht="13.5">
      <c r="B64" s="263" t="s">
        <v>15</v>
      </c>
      <c r="C64" s="263" t="s">
        <v>516</v>
      </c>
      <c r="J64" s="822" t="s">
        <v>517</v>
      </c>
      <c r="K64" s="822"/>
      <c r="L64" s="822"/>
      <c r="M64" s="822"/>
      <c r="N64" s="822"/>
      <c r="O64" s="822"/>
    </row>
    <row r="65" ht="13.5">
      <c r="B65" s="263" t="s">
        <v>518</v>
      </c>
    </row>
    <row r="66" spans="2:6" ht="13.5">
      <c r="B66" s="263" t="s">
        <v>15</v>
      </c>
      <c r="C66" s="263" t="s">
        <v>511</v>
      </c>
      <c r="F66" s="263" t="s">
        <v>519</v>
      </c>
    </row>
    <row r="67" spans="2:15" ht="13.5">
      <c r="B67" s="263" t="s">
        <v>15</v>
      </c>
      <c r="C67" s="263" t="s">
        <v>516</v>
      </c>
      <c r="J67" s="822" t="s">
        <v>520</v>
      </c>
      <c r="K67" s="822"/>
      <c r="L67" s="822"/>
      <c r="M67" s="822"/>
      <c r="N67" s="822"/>
      <c r="O67" s="822"/>
    </row>
    <row r="68" spans="2:39" ht="13.4" customHeight="1">
      <c r="B68" s="263" t="s">
        <v>15</v>
      </c>
      <c r="C68" s="263" t="s">
        <v>521</v>
      </c>
      <c r="F68" s="832" t="s">
        <v>522</v>
      </c>
      <c r="G68" s="832"/>
      <c r="H68" s="832"/>
      <c r="I68" s="832"/>
      <c r="J68" s="832"/>
      <c r="K68" s="832"/>
      <c r="L68" s="832"/>
      <c r="M68" s="832"/>
      <c r="N68" s="832"/>
      <c r="O68" s="832"/>
      <c r="P68" s="832"/>
      <c r="Q68" s="832"/>
      <c r="R68" s="832"/>
      <c r="S68" s="832"/>
      <c r="T68" s="832"/>
      <c r="U68" s="832"/>
      <c r="V68" s="832"/>
      <c r="W68" s="832"/>
      <c r="X68" s="832"/>
      <c r="Y68" s="832"/>
      <c r="Z68" s="832"/>
      <c r="AA68" s="832"/>
      <c r="AB68" s="832"/>
      <c r="AC68" s="832"/>
      <c r="AD68" s="832"/>
      <c r="AE68" s="832"/>
      <c r="AF68" s="832"/>
      <c r="AG68" s="832"/>
      <c r="AH68" s="832"/>
      <c r="AI68" s="832"/>
      <c r="AJ68" s="832"/>
      <c r="AK68" s="832"/>
      <c r="AL68" s="832"/>
      <c r="AM68" s="832"/>
    </row>
    <row r="69" spans="6:39" ht="13.5">
      <c r="F69" s="832"/>
      <c r="G69" s="832"/>
      <c r="H69" s="832"/>
      <c r="I69" s="832"/>
      <c r="J69" s="832"/>
      <c r="K69" s="832"/>
      <c r="L69" s="832"/>
      <c r="M69" s="832"/>
      <c r="N69" s="83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2"/>
      <c r="AM69" s="832"/>
    </row>
    <row r="70" spans="2:5" ht="13.5">
      <c r="B70" s="824" t="s">
        <v>523</v>
      </c>
      <c r="C70" s="825"/>
      <c r="D70" s="277" t="s">
        <v>524</v>
      </c>
      <c r="E70" s="277"/>
    </row>
    <row r="71" spans="3:39" ht="13.4" customHeight="1">
      <c r="C71" s="832" t="s">
        <v>525</v>
      </c>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row>
    <row r="72" spans="3:39" ht="13.5">
      <c r="C72" s="832"/>
      <c r="D72" s="832"/>
      <c r="E72" s="832"/>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row>
    <row r="73" spans="2:5" ht="13.5">
      <c r="B73" s="824" t="s">
        <v>526</v>
      </c>
      <c r="C73" s="825"/>
      <c r="D73" s="277" t="s">
        <v>527</v>
      </c>
      <c r="E73" s="277"/>
    </row>
    <row r="74" spans="2:39" ht="13.4" customHeight="1">
      <c r="B74" s="296" t="s">
        <v>15</v>
      </c>
      <c r="C74" s="830" t="s">
        <v>528</v>
      </c>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830"/>
      <c r="AM74" s="830"/>
    </row>
    <row r="75" spans="2:39" ht="13.4" customHeight="1">
      <c r="B75" s="297" t="s">
        <v>15</v>
      </c>
      <c r="C75" s="830" t="s">
        <v>529</v>
      </c>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830"/>
      <c r="AM75" s="830"/>
    </row>
    <row r="76" spans="2:39" ht="13.5">
      <c r="B76" s="297"/>
      <c r="C76" s="830"/>
      <c r="D76" s="830"/>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c r="AC76" s="830"/>
      <c r="AD76" s="830"/>
      <c r="AE76" s="830"/>
      <c r="AF76" s="830"/>
      <c r="AG76" s="830"/>
      <c r="AH76" s="830"/>
      <c r="AI76" s="830"/>
      <c r="AJ76" s="830"/>
      <c r="AK76" s="830"/>
      <c r="AL76" s="830"/>
      <c r="AM76" s="830"/>
    </row>
    <row r="77" spans="2:39" ht="13.4" customHeight="1">
      <c r="B77" s="297" t="s">
        <v>15</v>
      </c>
      <c r="C77" s="830" t="s">
        <v>530</v>
      </c>
      <c r="D77" s="830"/>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830"/>
      <c r="AM77" s="830"/>
    </row>
    <row r="78" spans="2:39" ht="13.4" customHeight="1">
      <c r="B78" s="297" t="s">
        <v>15</v>
      </c>
      <c r="C78" s="833" t="s">
        <v>531</v>
      </c>
      <c r="D78" s="833"/>
      <c r="E78" s="833"/>
      <c r="F78" s="833"/>
      <c r="G78" s="833"/>
      <c r="H78" s="833"/>
      <c r="I78" s="833"/>
      <c r="J78" s="833"/>
      <c r="K78" s="833"/>
      <c r="L78" s="833"/>
      <c r="M78" s="833"/>
      <c r="N78" s="833"/>
      <c r="O78" s="833"/>
      <c r="P78" s="833"/>
      <c r="Q78" s="833"/>
      <c r="R78" s="833"/>
      <c r="S78" s="833"/>
      <c r="T78" s="833"/>
      <c r="U78" s="833"/>
      <c r="V78" s="833"/>
      <c r="W78" s="833"/>
      <c r="X78" s="833"/>
      <c r="Y78" s="833"/>
      <c r="Z78" s="833"/>
      <c r="AA78" s="833"/>
      <c r="AB78" s="833"/>
      <c r="AC78" s="833"/>
      <c r="AD78" s="833"/>
      <c r="AE78" s="833"/>
      <c r="AF78" s="833"/>
      <c r="AG78" s="833"/>
      <c r="AH78" s="833"/>
      <c r="AI78" s="833"/>
      <c r="AJ78" s="833"/>
      <c r="AK78" s="833"/>
      <c r="AL78" s="833"/>
      <c r="AM78" s="833"/>
    </row>
    <row r="79" spans="2:39" ht="13.5">
      <c r="B79" s="297"/>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row>
    <row r="80" spans="2:39" ht="13.4" customHeight="1">
      <c r="B80" s="297" t="s">
        <v>15</v>
      </c>
      <c r="C80" s="834" t="s">
        <v>532</v>
      </c>
      <c r="D80" s="834"/>
      <c r="E80" s="834"/>
      <c r="F80" s="834"/>
      <c r="G80" s="834"/>
      <c r="H80" s="834"/>
      <c r="I80" s="834"/>
      <c r="J80" s="834"/>
      <c r="K80" s="834"/>
      <c r="L80" s="834"/>
      <c r="M80" s="834"/>
      <c r="N80" s="834"/>
      <c r="O80" s="834"/>
      <c r="P80" s="834"/>
      <c r="Q80" s="834"/>
      <c r="R80" s="834"/>
      <c r="S80" s="834"/>
      <c r="T80" s="834"/>
      <c r="U80" s="834"/>
      <c r="V80" s="834"/>
      <c r="W80" s="834"/>
      <c r="X80" s="834"/>
      <c r="Y80" s="834"/>
      <c r="Z80" s="834"/>
      <c r="AA80" s="834"/>
      <c r="AB80" s="834"/>
      <c r="AC80" s="834"/>
      <c r="AD80" s="834"/>
      <c r="AE80" s="834"/>
      <c r="AF80" s="834"/>
      <c r="AG80" s="834"/>
      <c r="AH80" s="834"/>
      <c r="AI80" s="834"/>
      <c r="AJ80" s="834"/>
      <c r="AK80" s="834"/>
      <c r="AL80" s="834"/>
      <c r="AM80" s="834"/>
    </row>
    <row r="81" spans="2:39" ht="13.4" customHeight="1">
      <c r="B81" s="297" t="s">
        <v>15</v>
      </c>
      <c r="C81" s="830" t="s">
        <v>533</v>
      </c>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row>
    <row r="82" spans="2:39" ht="13.5">
      <c r="B82" s="297"/>
      <c r="C82" s="830"/>
      <c r="D82" s="830"/>
      <c r="E82" s="830"/>
      <c r="F82" s="830"/>
      <c r="G82" s="830"/>
      <c r="H82" s="830"/>
      <c r="I82" s="830"/>
      <c r="J82" s="830"/>
      <c r="K82" s="830"/>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830"/>
      <c r="AJ82" s="830"/>
      <c r="AK82" s="830"/>
      <c r="AL82" s="830"/>
      <c r="AM82" s="830"/>
    </row>
    <row r="83" spans="2:6" ht="13.5">
      <c r="B83" s="824" t="s">
        <v>534</v>
      </c>
      <c r="C83" s="824"/>
      <c r="D83" s="277" t="s">
        <v>535</v>
      </c>
      <c r="E83" s="277"/>
      <c r="F83" s="277"/>
    </row>
    <row r="84" spans="2:16" ht="13.5">
      <c r="B84" s="263" t="s">
        <v>15</v>
      </c>
      <c r="C84" s="283" t="s">
        <v>536</v>
      </c>
      <c r="D84" s="283"/>
      <c r="E84" s="283"/>
      <c r="F84" s="283"/>
      <c r="G84" s="283"/>
      <c r="H84" s="283"/>
      <c r="I84" s="283"/>
      <c r="J84" s="283"/>
      <c r="K84" s="283"/>
      <c r="L84" s="283"/>
      <c r="M84" s="263" t="s">
        <v>15</v>
      </c>
      <c r="N84" s="283" t="s">
        <v>537</v>
      </c>
      <c r="O84" s="283"/>
      <c r="P84" s="283"/>
    </row>
    <row r="85" spans="2:16" ht="13.5">
      <c r="B85" s="263" t="s">
        <v>15</v>
      </c>
      <c r="C85" s="283" t="s">
        <v>538</v>
      </c>
      <c r="D85" s="283"/>
      <c r="E85" s="283"/>
      <c r="F85" s="283"/>
      <c r="G85" s="283"/>
      <c r="H85" s="283"/>
      <c r="I85" s="283"/>
      <c r="J85" s="283"/>
      <c r="K85" s="283"/>
      <c r="L85" s="283"/>
      <c r="M85" s="263" t="s">
        <v>15</v>
      </c>
      <c r="N85" s="283" t="s">
        <v>539</v>
      </c>
      <c r="O85" s="283"/>
      <c r="P85" s="283"/>
    </row>
    <row r="86" spans="2:35" ht="13.5">
      <c r="B86" s="263" t="s">
        <v>15</v>
      </c>
      <c r="C86" s="283" t="s">
        <v>540</v>
      </c>
      <c r="D86" s="283"/>
      <c r="E86" s="283"/>
      <c r="F86" s="283"/>
      <c r="G86" s="283"/>
      <c r="H86" s="283"/>
      <c r="I86" s="283"/>
      <c r="J86" s="283"/>
      <c r="K86" s="283"/>
      <c r="L86" s="283"/>
      <c r="M86" s="283"/>
      <c r="N86" s="283"/>
      <c r="O86" s="283"/>
      <c r="P86" s="283"/>
      <c r="W86" s="298"/>
      <c r="X86" s="298"/>
      <c r="Y86" s="298"/>
      <c r="Z86" s="298"/>
      <c r="AA86" s="298"/>
      <c r="AB86" s="298"/>
      <c r="AC86" s="298"/>
      <c r="AD86" s="298"/>
      <c r="AE86" s="298"/>
      <c r="AF86" s="298"/>
      <c r="AG86" s="298"/>
      <c r="AH86" s="298"/>
      <c r="AI86" s="298"/>
    </row>
    <row r="87" spans="2:36" ht="13.5">
      <c r="B87" s="824" t="s">
        <v>541</v>
      </c>
      <c r="C87" s="825"/>
      <c r="D87" s="277" t="s">
        <v>542</v>
      </c>
      <c r="E87" s="277"/>
      <c r="G87" s="283" t="s">
        <v>543</v>
      </c>
      <c r="H87" s="835" t="s">
        <v>544</v>
      </c>
      <c r="I87" s="835"/>
      <c r="J87" s="835"/>
      <c r="K87" s="835"/>
      <c r="L87" s="835"/>
      <c r="M87" s="835"/>
      <c r="N87" s="835"/>
      <c r="O87" s="835"/>
      <c r="P87" s="835"/>
      <c r="Q87" s="283" t="s">
        <v>545</v>
      </c>
      <c r="S87" s="283" t="s">
        <v>543</v>
      </c>
      <c r="T87" s="835" t="s">
        <v>546</v>
      </c>
      <c r="U87" s="835"/>
      <c r="V87" s="835"/>
      <c r="W87" s="835"/>
      <c r="X87" s="835"/>
      <c r="Y87" s="835"/>
      <c r="Z87" s="835"/>
      <c r="AA87" s="835"/>
      <c r="AB87" s="835"/>
      <c r="AC87" s="283" t="s">
        <v>545</v>
      </c>
      <c r="AF87" s="298"/>
      <c r="AG87" s="298"/>
      <c r="AH87" s="298"/>
      <c r="AI87" s="298"/>
      <c r="AJ87" s="298"/>
    </row>
    <row r="88" spans="2:9" ht="13.5">
      <c r="B88" s="824" t="s">
        <v>547</v>
      </c>
      <c r="C88" s="825"/>
      <c r="D88" s="277" t="s">
        <v>548</v>
      </c>
      <c r="E88" s="277"/>
      <c r="F88" s="277"/>
      <c r="I88" s="283" t="s">
        <v>549</v>
      </c>
    </row>
    <row r="89" spans="2:9" ht="13.5">
      <c r="B89" s="299" t="s">
        <v>15</v>
      </c>
      <c r="C89" s="270" t="s">
        <v>550</v>
      </c>
      <c r="D89" s="277"/>
      <c r="E89" s="277"/>
      <c r="F89" s="277"/>
      <c r="I89" s="283"/>
    </row>
    <row r="90" spans="2:39" s="299" customFormat="1" ht="13.4" customHeight="1">
      <c r="B90" s="299" t="s">
        <v>479</v>
      </c>
      <c r="C90" s="830" t="s">
        <v>551</v>
      </c>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K90" s="830"/>
      <c r="AL90" s="830"/>
      <c r="AM90" s="830"/>
    </row>
    <row r="91" spans="3:39" s="299" customFormat="1" ht="13.5">
      <c r="C91" s="830"/>
      <c r="D91" s="830"/>
      <c r="E91" s="830"/>
      <c r="F91" s="830"/>
      <c r="G91" s="830"/>
      <c r="H91" s="830"/>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J91" s="830"/>
      <c r="AK91" s="830"/>
      <c r="AL91" s="830"/>
      <c r="AM91" s="830"/>
    </row>
    <row r="92" spans="2:42" s="299" customFormat="1" ht="13.5">
      <c r="B92" s="285" t="s">
        <v>479</v>
      </c>
      <c r="C92" s="284" t="s">
        <v>146</v>
      </c>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5"/>
      <c r="AO92" s="285"/>
      <c r="AP92" s="285"/>
    </row>
    <row r="93" spans="2:42" s="299" customFormat="1" ht="13.5">
      <c r="B93" s="285" t="s">
        <v>479</v>
      </c>
      <c r="C93" s="284" t="s">
        <v>148</v>
      </c>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5"/>
      <c r="AO93" s="285"/>
      <c r="AP93" s="285"/>
    </row>
    <row r="94" spans="2:42" s="299" customFormat="1" ht="13.5">
      <c r="B94" s="285" t="s">
        <v>479</v>
      </c>
      <c r="C94" s="284" t="s">
        <v>156</v>
      </c>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5"/>
      <c r="AO94" s="285"/>
      <c r="AP94" s="285"/>
    </row>
    <row r="95" spans="2:42" s="299" customFormat="1" ht="13.5">
      <c r="B95" s="285" t="s">
        <v>479</v>
      </c>
      <c r="C95" s="284" t="s">
        <v>158</v>
      </c>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5"/>
      <c r="AO95" s="285"/>
      <c r="AP95" s="285"/>
    </row>
    <row r="96" spans="2:42" s="299" customFormat="1" ht="13.5">
      <c r="B96" s="285" t="s">
        <v>479</v>
      </c>
      <c r="C96" s="284" t="s">
        <v>160</v>
      </c>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5"/>
      <c r="AO96" s="285"/>
      <c r="AP96" s="285"/>
    </row>
    <row r="97" spans="2:39" ht="13.5">
      <c r="B97" s="263" t="s">
        <v>479</v>
      </c>
      <c r="C97" s="279" t="s">
        <v>552</v>
      </c>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row>
    <row r="98" spans="2:39" ht="13.5">
      <c r="B98" s="263" t="s">
        <v>479</v>
      </c>
      <c r="C98" s="279" t="s">
        <v>553</v>
      </c>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row>
    <row r="99" spans="2:7" ht="13.5">
      <c r="B99" s="824" t="s">
        <v>554</v>
      </c>
      <c r="C99" s="825"/>
      <c r="D99" s="277" t="s">
        <v>555</v>
      </c>
      <c r="E99" s="277"/>
      <c r="F99" s="277"/>
      <c r="G99" s="277"/>
    </row>
    <row r="100" spans="2:19" ht="13.5">
      <c r="B100" s="263" t="s">
        <v>15</v>
      </c>
      <c r="C100" s="300" t="s">
        <v>556</v>
      </c>
      <c r="J100" s="278"/>
      <c r="K100" s="278"/>
      <c r="L100" s="278"/>
      <c r="M100" s="278"/>
      <c r="N100" s="278"/>
      <c r="O100" s="278"/>
      <c r="P100" s="278"/>
      <c r="Q100" s="278"/>
      <c r="R100" s="278"/>
      <c r="S100" s="278"/>
    </row>
    <row r="101" spans="4:31" s="301" customFormat="1" ht="13.5">
      <c r="D101" s="301" t="s">
        <v>557</v>
      </c>
      <c r="E101" s="837" t="str">
        <f>+D8</f>
        <v>組み合わせ左側チーム</v>
      </c>
      <c r="F101" s="837"/>
      <c r="G101" s="837"/>
      <c r="H101" s="837"/>
      <c r="I101" s="837"/>
      <c r="J101" s="837"/>
      <c r="K101" s="837"/>
      <c r="L101" s="837"/>
      <c r="M101" s="837"/>
      <c r="N101" s="301" t="s">
        <v>558</v>
      </c>
      <c r="O101" s="821" t="s">
        <v>559</v>
      </c>
      <c r="P101" s="821"/>
      <c r="Q101" s="821"/>
      <c r="R101" s="821"/>
      <c r="S101" s="821"/>
      <c r="T101" s="821"/>
      <c r="U101" s="301" t="s">
        <v>557</v>
      </c>
      <c r="V101" s="837" t="str">
        <f>+V8</f>
        <v>組み合わせ右側チーム</v>
      </c>
      <c r="W101" s="837"/>
      <c r="X101" s="837"/>
      <c r="Y101" s="837"/>
      <c r="Z101" s="837"/>
      <c r="AA101" s="837"/>
      <c r="AB101" s="837"/>
      <c r="AC101" s="837"/>
      <c r="AD101" s="837"/>
      <c r="AE101" s="301" t="s">
        <v>558</v>
      </c>
    </row>
    <row r="102" spans="15:20" s="301" customFormat="1" ht="13.5">
      <c r="O102" s="821" t="s">
        <v>560</v>
      </c>
      <c r="P102" s="821"/>
      <c r="Q102" s="821"/>
      <c r="R102" s="821"/>
      <c r="S102" s="821"/>
      <c r="T102" s="821"/>
    </row>
    <row r="104" ht="14.25"/>
    <row r="105" spans="1:4" s="302" customFormat="1" ht="15">
      <c r="A105" s="269">
        <v>3</v>
      </c>
      <c r="B105" s="269" t="s">
        <v>212</v>
      </c>
      <c r="C105" s="269"/>
      <c r="D105" s="269"/>
    </row>
    <row r="106" spans="2:34" ht="14.25">
      <c r="B106" s="836" t="s">
        <v>561</v>
      </c>
      <c r="C106" s="836"/>
      <c r="D106" s="836"/>
      <c r="E106" s="836"/>
      <c r="F106" s="836"/>
      <c r="G106" s="836"/>
      <c r="H106" s="836"/>
      <c r="I106" s="836"/>
      <c r="J106" s="836"/>
      <c r="K106" s="836"/>
      <c r="L106" s="836"/>
      <c r="M106" s="836"/>
      <c r="N106" s="836"/>
      <c r="O106" s="836"/>
      <c r="P106" s="836"/>
      <c r="Q106" s="836"/>
      <c r="R106" s="836"/>
      <c r="S106" s="836"/>
      <c r="T106" s="836"/>
      <c r="U106" s="836"/>
      <c r="V106" s="836"/>
      <c r="W106" s="836"/>
      <c r="X106" s="836"/>
      <c r="Y106" s="836"/>
      <c r="Z106" s="836"/>
      <c r="AA106" s="836"/>
      <c r="AB106" s="836"/>
      <c r="AC106" s="836"/>
      <c r="AD106" s="836"/>
      <c r="AE106" s="836"/>
      <c r="AF106" s="836"/>
      <c r="AG106" s="836"/>
      <c r="AH106" s="836"/>
    </row>
    <row r="107" spans="2:34" ht="14.25">
      <c r="B107" s="836"/>
      <c r="C107" s="836"/>
      <c r="D107" s="836"/>
      <c r="E107" s="836"/>
      <c r="F107" s="836"/>
      <c r="G107" s="836"/>
      <c r="H107" s="836"/>
      <c r="I107" s="836"/>
      <c r="J107" s="836"/>
      <c r="K107" s="836"/>
      <c r="L107" s="836"/>
      <c r="M107" s="836"/>
      <c r="N107" s="836"/>
      <c r="O107" s="836"/>
      <c r="P107" s="836"/>
      <c r="Q107" s="836"/>
      <c r="R107" s="836"/>
      <c r="S107" s="836"/>
      <c r="T107" s="836"/>
      <c r="U107" s="836"/>
      <c r="V107" s="836"/>
      <c r="W107" s="836"/>
      <c r="X107" s="836"/>
      <c r="Y107" s="836"/>
      <c r="Z107" s="836"/>
      <c r="AA107" s="836"/>
      <c r="AB107" s="836"/>
      <c r="AC107" s="836"/>
      <c r="AD107" s="836"/>
      <c r="AE107" s="836"/>
      <c r="AF107" s="836"/>
      <c r="AG107" s="836"/>
      <c r="AH107" s="836"/>
    </row>
  </sheetData>
  <mergeCells count="62">
    <mergeCell ref="B106:AH107"/>
    <mergeCell ref="B99:C99"/>
    <mergeCell ref="E101:M101"/>
    <mergeCell ref="O101:T101"/>
    <mergeCell ref="V101:AD101"/>
    <mergeCell ref="O102:T102"/>
    <mergeCell ref="B87:C87"/>
    <mergeCell ref="H87:P87"/>
    <mergeCell ref="T87:AB87"/>
    <mergeCell ref="B88:C88"/>
    <mergeCell ref="C90:AM91"/>
    <mergeCell ref="C77:AM77"/>
    <mergeCell ref="C78:AM79"/>
    <mergeCell ref="C80:AM80"/>
    <mergeCell ref="C81:AM82"/>
    <mergeCell ref="B83:C83"/>
    <mergeCell ref="B70:C70"/>
    <mergeCell ref="C71:AM72"/>
    <mergeCell ref="B73:C73"/>
    <mergeCell ref="C74:AM74"/>
    <mergeCell ref="C75:AM76"/>
    <mergeCell ref="F62:AG62"/>
    <mergeCell ref="F63:AG63"/>
    <mergeCell ref="J64:O64"/>
    <mergeCell ref="J67:O67"/>
    <mergeCell ref="F68:AM69"/>
    <mergeCell ref="B44:C44"/>
    <mergeCell ref="B49:C49"/>
    <mergeCell ref="B55:C55"/>
    <mergeCell ref="C56:AM58"/>
    <mergeCell ref="B59:C59"/>
    <mergeCell ref="B25:C25"/>
    <mergeCell ref="B27:C27"/>
    <mergeCell ref="B29:C29"/>
    <mergeCell ref="C40:AM41"/>
    <mergeCell ref="C42:AI42"/>
    <mergeCell ref="S21:Y21"/>
    <mergeCell ref="B22:C22"/>
    <mergeCell ref="L22:AH22"/>
    <mergeCell ref="C23:J23"/>
    <mergeCell ref="C24:J24"/>
    <mergeCell ref="B15:D15"/>
    <mergeCell ref="F15:AH15"/>
    <mergeCell ref="B18:C18"/>
    <mergeCell ref="D18:AF18"/>
    <mergeCell ref="B19:C19"/>
    <mergeCell ref="A10:AM10"/>
    <mergeCell ref="A11:AI11"/>
    <mergeCell ref="G13:AG13"/>
    <mergeCell ref="B14:D14"/>
    <mergeCell ref="F14:AH14"/>
    <mergeCell ref="A1:AM1"/>
    <mergeCell ref="A2:AM4"/>
    <mergeCell ref="A5:AM5"/>
    <mergeCell ref="G6:AG6"/>
    <mergeCell ref="D8:L8"/>
    <mergeCell ref="N8:P8"/>
    <mergeCell ref="Q8:R8"/>
    <mergeCell ref="S8:U8"/>
    <mergeCell ref="V8:AD8"/>
    <mergeCell ref="AF8:AH8"/>
    <mergeCell ref="AI8:AJ8"/>
  </mergeCells>
  <printOptions/>
  <pageMargins left="0" right="0" top="0.7480314960629921" bottom="0.7480314960629921" header="0.31496062992125984" footer="0.31496062992125984"/>
  <pageSetup horizontalDpi="65533" verticalDpi="65533" orientation="portrait" paperSize="9" scale="9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28"/>
  <sheetViews>
    <sheetView zoomScale="55" zoomScaleNormal="55" workbookViewId="0" topLeftCell="A1">
      <selection activeCell="A2" sqref="A2"/>
    </sheetView>
  </sheetViews>
  <sheetFormatPr defaultColWidth="9.00390625" defaultRowHeight="13.5"/>
  <cols>
    <col min="1" max="1" width="7.25390625" style="303" bestFit="1" customWidth="1"/>
    <col min="2" max="2" width="9.25390625" style="304" bestFit="1" customWidth="1"/>
    <col min="3" max="3" width="27.00390625" style="303" bestFit="1" customWidth="1"/>
    <col min="4" max="4" width="11.125" style="304" bestFit="1" customWidth="1"/>
    <col min="5" max="5" width="15.625" style="304" customWidth="1"/>
    <col min="6" max="6" width="14.00390625" style="304" bestFit="1" customWidth="1"/>
    <col min="7" max="7" width="9.25390625" style="304" bestFit="1" customWidth="1"/>
    <col min="8" max="8" width="11.125" style="304" bestFit="1" customWidth="1"/>
    <col min="9" max="9" width="15.625" style="304" customWidth="1"/>
    <col min="10" max="10" width="14.00390625" style="304" bestFit="1" customWidth="1"/>
    <col min="11" max="11" width="9.25390625" style="304" bestFit="1" customWidth="1"/>
    <col min="12" max="12" width="11.125" style="304" bestFit="1" customWidth="1"/>
    <col min="13" max="13" width="15.625" style="304" customWidth="1"/>
    <col min="14" max="14" width="28.875" style="304" bestFit="1" customWidth="1"/>
    <col min="15" max="15" width="9.25390625" style="304" bestFit="1" customWidth="1"/>
    <col min="16" max="16" width="11.125" style="304" bestFit="1" customWidth="1"/>
    <col min="17" max="17" width="15.625" style="304" customWidth="1"/>
    <col min="18" max="18" width="14.00390625" style="304" bestFit="1" customWidth="1"/>
    <col min="19" max="19" width="9.25390625" style="304" bestFit="1" customWidth="1"/>
    <col min="20" max="20" width="11.125" style="304" bestFit="1" customWidth="1"/>
    <col min="21" max="21" width="15.625" style="304" customWidth="1"/>
    <col min="22" max="22" width="14.00390625" style="304" bestFit="1" customWidth="1"/>
    <col min="23" max="23" width="9.25390625" style="304" bestFit="1" customWidth="1"/>
    <col min="24" max="24" width="11.125" style="304" bestFit="1" customWidth="1"/>
    <col min="25" max="25" width="15.625" style="304" customWidth="1"/>
    <col min="26" max="26" width="14.00390625" style="304" bestFit="1" customWidth="1"/>
    <col min="27" max="27" width="9.25390625" style="304" bestFit="1" customWidth="1"/>
    <col min="28" max="28" width="8.75390625" style="305" customWidth="1"/>
    <col min="29" max="256" width="8.75390625" style="303" customWidth="1"/>
    <col min="257" max="257" width="7.25390625" style="303" bestFit="1" customWidth="1"/>
    <col min="258" max="258" width="9.25390625" style="303" bestFit="1" customWidth="1"/>
    <col min="259" max="259" width="27.00390625" style="303" bestFit="1" customWidth="1"/>
    <col min="260" max="260" width="11.125" style="303" bestFit="1" customWidth="1"/>
    <col min="261" max="261" width="15.625" style="303" customWidth="1"/>
    <col min="262" max="262" width="14.00390625" style="303" bestFit="1" customWidth="1"/>
    <col min="263" max="263" width="9.25390625" style="303" bestFit="1" customWidth="1"/>
    <col min="264" max="264" width="11.125" style="303" bestFit="1" customWidth="1"/>
    <col min="265" max="265" width="15.625" style="303" customWidth="1"/>
    <col min="266" max="266" width="14.00390625" style="303" bestFit="1" customWidth="1"/>
    <col min="267" max="267" width="9.25390625" style="303" bestFit="1" customWidth="1"/>
    <col min="268" max="268" width="11.125" style="303" bestFit="1" customWidth="1"/>
    <col min="269" max="269" width="15.625" style="303" customWidth="1"/>
    <col min="270" max="270" width="14.00390625" style="303" bestFit="1" customWidth="1"/>
    <col min="271" max="271" width="9.25390625" style="303" bestFit="1" customWidth="1"/>
    <col min="272" max="272" width="11.125" style="303" bestFit="1" customWidth="1"/>
    <col min="273" max="273" width="15.625" style="303" customWidth="1"/>
    <col min="274" max="274" width="14.00390625" style="303" bestFit="1" customWidth="1"/>
    <col min="275" max="275" width="9.25390625" style="303" bestFit="1" customWidth="1"/>
    <col min="276" max="276" width="11.125" style="303" bestFit="1" customWidth="1"/>
    <col min="277" max="277" width="15.625" style="303" customWidth="1"/>
    <col min="278" max="278" width="14.00390625" style="303" bestFit="1" customWidth="1"/>
    <col min="279" max="279" width="9.25390625" style="303" bestFit="1" customWidth="1"/>
    <col min="280" max="512" width="8.75390625" style="303" customWidth="1"/>
    <col min="513" max="513" width="7.25390625" style="303" bestFit="1" customWidth="1"/>
    <col min="514" max="514" width="9.25390625" style="303" bestFit="1" customWidth="1"/>
    <col min="515" max="515" width="27.00390625" style="303" bestFit="1" customWidth="1"/>
    <col min="516" max="516" width="11.125" style="303" bestFit="1" customWidth="1"/>
    <col min="517" max="517" width="15.625" style="303" customWidth="1"/>
    <col min="518" max="518" width="14.00390625" style="303" bestFit="1" customWidth="1"/>
    <col min="519" max="519" width="9.25390625" style="303" bestFit="1" customWidth="1"/>
    <col min="520" max="520" width="11.125" style="303" bestFit="1" customWidth="1"/>
    <col min="521" max="521" width="15.625" style="303" customWidth="1"/>
    <col min="522" max="522" width="14.00390625" style="303" bestFit="1" customWidth="1"/>
    <col min="523" max="523" width="9.25390625" style="303" bestFit="1" customWidth="1"/>
    <col min="524" max="524" width="11.125" style="303" bestFit="1" customWidth="1"/>
    <col min="525" max="525" width="15.625" style="303" customWidth="1"/>
    <col min="526" max="526" width="14.00390625" style="303" bestFit="1" customWidth="1"/>
    <col min="527" max="527" width="9.25390625" style="303" bestFit="1" customWidth="1"/>
    <col min="528" max="528" width="11.125" style="303" bestFit="1" customWidth="1"/>
    <col min="529" max="529" width="15.625" style="303" customWidth="1"/>
    <col min="530" max="530" width="14.00390625" style="303" bestFit="1" customWidth="1"/>
    <col min="531" max="531" width="9.25390625" style="303" bestFit="1" customWidth="1"/>
    <col min="532" max="532" width="11.125" style="303" bestFit="1" customWidth="1"/>
    <col min="533" max="533" width="15.625" style="303" customWidth="1"/>
    <col min="534" max="534" width="14.00390625" style="303" bestFit="1" customWidth="1"/>
    <col min="535" max="535" width="9.25390625" style="303" bestFit="1" customWidth="1"/>
    <col min="536" max="768" width="8.75390625" style="303" customWidth="1"/>
    <col min="769" max="769" width="7.25390625" style="303" bestFit="1" customWidth="1"/>
    <col min="770" max="770" width="9.25390625" style="303" bestFit="1" customWidth="1"/>
    <col min="771" max="771" width="27.00390625" style="303" bestFit="1" customWidth="1"/>
    <col min="772" max="772" width="11.125" style="303" bestFit="1" customWidth="1"/>
    <col min="773" max="773" width="15.625" style="303" customWidth="1"/>
    <col min="774" max="774" width="14.00390625" style="303" bestFit="1" customWidth="1"/>
    <col min="775" max="775" width="9.25390625" style="303" bestFit="1" customWidth="1"/>
    <col min="776" max="776" width="11.125" style="303" bestFit="1" customWidth="1"/>
    <col min="777" max="777" width="15.625" style="303" customWidth="1"/>
    <col min="778" max="778" width="14.00390625" style="303" bestFit="1" customWidth="1"/>
    <col min="779" max="779" width="9.25390625" style="303" bestFit="1" customWidth="1"/>
    <col min="780" max="780" width="11.125" style="303" bestFit="1" customWidth="1"/>
    <col min="781" max="781" width="15.625" style="303" customWidth="1"/>
    <col min="782" max="782" width="14.00390625" style="303" bestFit="1" customWidth="1"/>
    <col min="783" max="783" width="9.25390625" style="303" bestFit="1" customWidth="1"/>
    <col min="784" max="784" width="11.125" style="303" bestFit="1" customWidth="1"/>
    <col min="785" max="785" width="15.625" style="303" customWidth="1"/>
    <col min="786" max="786" width="14.00390625" style="303" bestFit="1" customWidth="1"/>
    <col min="787" max="787" width="9.25390625" style="303" bestFit="1" customWidth="1"/>
    <col min="788" max="788" width="11.125" style="303" bestFit="1" customWidth="1"/>
    <col min="789" max="789" width="15.625" style="303" customWidth="1"/>
    <col min="790" max="790" width="14.00390625" style="303" bestFit="1" customWidth="1"/>
    <col min="791" max="791" width="9.25390625" style="303" bestFit="1" customWidth="1"/>
    <col min="792" max="1024" width="8.75390625" style="303" customWidth="1"/>
    <col min="1025" max="1025" width="7.25390625" style="303" bestFit="1" customWidth="1"/>
    <col min="1026" max="1026" width="9.25390625" style="303" bestFit="1" customWidth="1"/>
    <col min="1027" max="1027" width="27.00390625" style="303" bestFit="1" customWidth="1"/>
    <col min="1028" max="1028" width="11.125" style="303" bestFit="1" customWidth="1"/>
    <col min="1029" max="1029" width="15.625" style="303" customWidth="1"/>
    <col min="1030" max="1030" width="14.00390625" style="303" bestFit="1" customWidth="1"/>
    <col min="1031" max="1031" width="9.25390625" style="303" bestFit="1" customWidth="1"/>
    <col min="1032" max="1032" width="11.125" style="303" bestFit="1" customWidth="1"/>
    <col min="1033" max="1033" width="15.625" style="303" customWidth="1"/>
    <col min="1034" max="1034" width="14.00390625" style="303" bestFit="1" customWidth="1"/>
    <col min="1035" max="1035" width="9.25390625" style="303" bestFit="1" customWidth="1"/>
    <col min="1036" max="1036" width="11.125" style="303" bestFit="1" customWidth="1"/>
    <col min="1037" max="1037" width="15.625" style="303" customWidth="1"/>
    <col min="1038" max="1038" width="14.00390625" style="303" bestFit="1" customWidth="1"/>
    <col min="1039" max="1039" width="9.25390625" style="303" bestFit="1" customWidth="1"/>
    <col min="1040" max="1040" width="11.125" style="303" bestFit="1" customWidth="1"/>
    <col min="1041" max="1041" width="15.625" style="303" customWidth="1"/>
    <col min="1042" max="1042" width="14.00390625" style="303" bestFit="1" customWidth="1"/>
    <col min="1043" max="1043" width="9.25390625" style="303" bestFit="1" customWidth="1"/>
    <col min="1044" max="1044" width="11.125" style="303" bestFit="1" customWidth="1"/>
    <col min="1045" max="1045" width="15.625" style="303" customWidth="1"/>
    <col min="1046" max="1046" width="14.00390625" style="303" bestFit="1" customWidth="1"/>
    <col min="1047" max="1047" width="9.25390625" style="303" bestFit="1" customWidth="1"/>
    <col min="1048" max="1280" width="8.75390625" style="303" customWidth="1"/>
    <col min="1281" max="1281" width="7.25390625" style="303" bestFit="1" customWidth="1"/>
    <col min="1282" max="1282" width="9.25390625" style="303" bestFit="1" customWidth="1"/>
    <col min="1283" max="1283" width="27.00390625" style="303" bestFit="1" customWidth="1"/>
    <col min="1284" max="1284" width="11.125" style="303" bestFit="1" customWidth="1"/>
    <col min="1285" max="1285" width="15.625" style="303" customWidth="1"/>
    <col min="1286" max="1286" width="14.00390625" style="303" bestFit="1" customWidth="1"/>
    <col min="1287" max="1287" width="9.25390625" style="303" bestFit="1" customWidth="1"/>
    <col min="1288" max="1288" width="11.125" style="303" bestFit="1" customWidth="1"/>
    <col min="1289" max="1289" width="15.625" style="303" customWidth="1"/>
    <col min="1290" max="1290" width="14.00390625" style="303" bestFit="1" customWidth="1"/>
    <col min="1291" max="1291" width="9.25390625" style="303" bestFit="1" customWidth="1"/>
    <col min="1292" max="1292" width="11.125" style="303" bestFit="1" customWidth="1"/>
    <col min="1293" max="1293" width="15.625" style="303" customWidth="1"/>
    <col min="1294" max="1294" width="14.00390625" style="303" bestFit="1" customWidth="1"/>
    <col min="1295" max="1295" width="9.25390625" style="303" bestFit="1" customWidth="1"/>
    <col min="1296" max="1296" width="11.125" style="303" bestFit="1" customWidth="1"/>
    <col min="1297" max="1297" width="15.625" style="303" customWidth="1"/>
    <col min="1298" max="1298" width="14.00390625" style="303" bestFit="1" customWidth="1"/>
    <col min="1299" max="1299" width="9.25390625" style="303" bestFit="1" customWidth="1"/>
    <col min="1300" max="1300" width="11.125" style="303" bestFit="1" customWidth="1"/>
    <col min="1301" max="1301" width="15.625" style="303" customWidth="1"/>
    <col min="1302" max="1302" width="14.00390625" style="303" bestFit="1" customWidth="1"/>
    <col min="1303" max="1303" width="9.25390625" style="303" bestFit="1" customWidth="1"/>
    <col min="1304" max="1536" width="8.75390625" style="303" customWidth="1"/>
    <col min="1537" max="1537" width="7.25390625" style="303" bestFit="1" customWidth="1"/>
    <col min="1538" max="1538" width="9.25390625" style="303" bestFit="1" customWidth="1"/>
    <col min="1539" max="1539" width="27.00390625" style="303" bestFit="1" customWidth="1"/>
    <col min="1540" max="1540" width="11.125" style="303" bestFit="1" customWidth="1"/>
    <col min="1541" max="1541" width="15.625" style="303" customWidth="1"/>
    <col min="1542" max="1542" width="14.00390625" style="303" bestFit="1" customWidth="1"/>
    <col min="1543" max="1543" width="9.25390625" style="303" bestFit="1" customWidth="1"/>
    <col min="1544" max="1544" width="11.125" style="303" bestFit="1" customWidth="1"/>
    <col min="1545" max="1545" width="15.625" style="303" customWidth="1"/>
    <col min="1546" max="1546" width="14.00390625" style="303" bestFit="1" customWidth="1"/>
    <col min="1547" max="1547" width="9.25390625" style="303" bestFit="1" customWidth="1"/>
    <col min="1548" max="1548" width="11.125" style="303" bestFit="1" customWidth="1"/>
    <col min="1549" max="1549" width="15.625" style="303" customWidth="1"/>
    <col min="1550" max="1550" width="14.00390625" style="303" bestFit="1" customWidth="1"/>
    <col min="1551" max="1551" width="9.25390625" style="303" bestFit="1" customWidth="1"/>
    <col min="1552" max="1552" width="11.125" style="303" bestFit="1" customWidth="1"/>
    <col min="1553" max="1553" width="15.625" style="303" customWidth="1"/>
    <col min="1554" max="1554" width="14.00390625" style="303" bestFit="1" customWidth="1"/>
    <col min="1555" max="1555" width="9.25390625" style="303" bestFit="1" customWidth="1"/>
    <col min="1556" max="1556" width="11.125" style="303" bestFit="1" customWidth="1"/>
    <col min="1557" max="1557" width="15.625" style="303" customWidth="1"/>
    <col min="1558" max="1558" width="14.00390625" style="303" bestFit="1" customWidth="1"/>
    <col min="1559" max="1559" width="9.25390625" style="303" bestFit="1" customWidth="1"/>
    <col min="1560" max="1792" width="8.75390625" style="303" customWidth="1"/>
    <col min="1793" max="1793" width="7.25390625" style="303" bestFit="1" customWidth="1"/>
    <col min="1794" max="1794" width="9.25390625" style="303" bestFit="1" customWidth="1"/>
    <col min="1795" max="1795" width="27.00390625" style="303" bestFit="1" customWidth="1"/>
    <col min="1796" max="1796" width="11.125" style="303" bestFit="1" customWidth="1"/>
    <col min="1797" max="1797" width="15.625" style="303" customWidth="1"/>
    <col min="1798" max="1798" width="14.00390625" style="303" bestFit="1" customWidth="1"/>
    <col min="1799" max="1799" width="9.25390625" style="303" bestFit="1" customWidth="1"/>
    <col min="1800" max="1800" width="11.125" style="303" bestFit="1" customWidth="1"/>
    <col min="1801" max="1801" width="15.625" style="303" customWidth="1"/>
    <col min="1802" max="1802" width="14.00390625" style="303" bestFit="1" customWidth="1"/>
    <col min="1803" max="1803" width="9.25390625" style="303" bestFit="1" customWidth="1"/>
    <col min="1804" max="1804" width="11.125" style="303" bestFit="1" customWidth="1"/>
    <col min="1805" max="1805" width="15.625" style="303" customWidth="1"/>
    <col min="1806" max="1806" width="14.00390625" style="303" bestFit="1" customWidth="1"/>
    <col min="1807" max="1807" width="9.25390625" style="303" bestFit="1" customWidth="1"/>
    <col min="1808" max="1808" width="11.125" style="303" bestFit="1" customWidth="1"/>
    <col min="1809" max="1809" width="15.625" style="303" customWidth="1"/>
    <col min="1810" max="1810" width="14.00390625" style="303" bestFit="1" customWidth="1"/>
    <col min="1811" max="1811" width="9.25390625" style="303" bestFit="1" customWidth="1"/>
    <col min="1812" max="1812" width="11.125" style="303" bestFit="1" customWidth="1"/>
    <col min="1813" max="1813" width="15.625" style="303" customWidth="1"/>
    <col min="1814" max="1814" width="14.00390625" style="303" bestFit="1" customWidth="1"/>
    <col min="1815" max="1815" width="9.25390625" style="303" bestFit="1" customWidth="1"/>
    <col min="1816" max="2048" width="8.75390625" style="303" customWidth="1"/>
    <col min="2049" max="2049" width="7.25390625" style="303" bestFit="1" customWidth="1"/>
    <col min="2050" max="2050" width="9.25390625" style="303" bestFit="1" customWidth="1"/>
    <col min="2051" max="2051" width="27.00390625" style="303" bestFit="1" customWidth="1"/>
    <col min="2052" max="2052" width="11.125" style="303" bestFit="1" customWidth="1"/>
    <col min="2053" max="2053" width="15.625" style="303" customWidth="1"/>
    <col min="2054" max="2054" width="14.00390625" style="303" bestFit="1" customWidth="1"/>
    <col min="2055" max="2055" width="9.25390625" style="303" bestFit="1" customWidth="1"/>
    <col min="2056" max="2056" width="11.125" style="303" bestFit="1" customWidth="1"/>
    <col min="2057" max="2057" width="15.625" style="303" customWidth="1"/>
    <col min="2058" max="2058" width="14.00390625" style="303" bestFit="1" customWidth="1"/>
    <col min="2059" max="2059" width="9.25390625" style="303" bestFit="1" customWidth="1"/>
    <col min="2060" max="2060" width="11.125" style="303" bestFit="1" customWidth="1"/>
    <col min="2061" max="2061" width="15.625" style="303" customWidth="1"/>
    <col min="2062" max="2062" width="14.00390625" style="303" bestFit="1" customWidth="1"/>
    <col min="2063" max="2063" width="9.25390625" style="303" bestFit="1" customWidth="1"/>
    <col min="2064" max="2064" width="11.125" style="303" bestFit="1" customWidth="1"/>
    <col min="2065" max="2065" width="15.625" style="303" customWidth="1"/>
    <col min="2066" max="2066" width="14.00390625" style="303" bestFit="1" customWidth="1"/>
    <col min="2067" max="2067" width="9.25390625" style="303" bestFit="1" customWidth="1"/>
    <col min="2068" max="2068" width="11.125" style="303" bestFit="1" customWidth="1"/>
    <col min="2069" max="2069" width="15.625" style="303" customWidth="1"/>
    <col min="2070" max="2070" width="14.00390625" style="303" bestFit="1" customWidth="1"/>
    <col min="2071" max="2071" width="9.25390625" style="303" bestFit="1" customWidth="1"/>
    <col min="2072" max="2304" width="8.75390625" style="303" customWidth="1"/>
    <col min="2305" max="2305" width="7.25390625" style="303" bestFit="1" customWidth="1"/>
    <col min="2306" max="2306" width="9.25390625" style="303" bestFit="1" customWidth="1"/>
    <col min="2307" max="2307" width="27.00390625" style="303" bestFit="1" customWidth="1"/>
    <col min="2308" max="2308" width="11.125" style="303" bestFit="1" customWidth="1"/>
    <col min="2309" max="2309" width="15.625" style="303" customWidth="1"/>
    <col min="2310" max="2310" width="14.00390625" style="303" bestFit="1" customWidth="1"/>
    <col min="2311" max="2311" width="9.25390625" style="303" bestFit="1" customWidth="1"/>
    <col min="2312" max="2312" width="11.125" style="303" bestFit="1" customWidth="1"/>
    <col min="2313" max="2313" width="15.625" style="303" customWidth="1"/>
    <col min="2314" max="2314" width="14.00390625" style="303" bestFit="1" customWidth="1"/>
    <col min="2315" max="2315" width="9.25390625" style="303" bestFit="1" customWidth="1"/>
    <col min="2316" max="2316" width="11.125" style="303" bestFit="1" customWidth="1"/>
    <col min="2317" max="2317" width="15.625" style="303" customWidth="1"/>
    <col min="2318" max="2318" width="14.00390625" style="303" bestFit="1" customWidth="1"/>
    <col min="2319" max="2319" width="9.25390625" style="303" bestFit="1" customWidth="1"/>
    <col min="2320" max="2320" width="11.125" style="303" bestFit="1" customWidth="1"/>
    <col min="2321" max="2321" width="15.625" style="303" customWidth="1"/>
    <col min="2322" max="2322" width="14.00390625" style="303" bestFit="1" customWidth="1"/>
    <col min="2323" max="2323" width="9.25390625" style="303" bestFit="1" customWidth="1"/>
    <col min="2324" max="2324" width="11.125" style="303" bestFit="1" customWidth="1"/>
    <col min="2325" max="2325" width="15.625" style="303" customWidth="1"/>
    <col min="2326" max="2326" width="14.00390625" style="303" bestFit="1" customWidth="1"/>
    <col min="2327" max="2327" width="9.25390625" style="303" bestFit="1" customWidth="1"/>
    <col min="2328" max="2560" width="8.75390625" style="303" customWidth="1"/>
    <col min="2561" max="2561" width="7.25390625" style="303" bestFit="1" customWidth="1"/>
    <col min="2562" max="2562" width="9.25390625" style="303" bestFit="1" customWidth="1"/>
    <col min="2563" max="2563" width="27.00390625" style="303" bestFit="1" customWidth="1"/>
    <col min="2564" max="2564" width="11.125" style="303" bestFit="1" customWidth="1"/>
    <col min="2565" max="2565" width="15.625" style="303" customWidth="1"/>
    <col min="2566" max="2566" width="14.00390625" style="303" bestFit="1" customWidth="1"/>
    <col min="2567" max="2567" width="9.25390625" style="303" bestFit="1" customWidth="1"/>
    <col min="2568" max="2568" width="11.125" style="303" bestFit="1" customWidth="1"/>
    <col min="2569" max="2569" width="15.625" style="303" customWidth="1"/>
    <col min="2570" max="2570" width="14.00390625" style="303" bestFit="1" customWidth="1"/>
    <col min="2571" max="2571" width="9.25390625" style="303" bestFit="1" customWidth="1"/>
    <col min="2572" max="2572" width="11.125" style="303" bestFit="1" customWidth="1"/>
    <col min="2573" max="2573" width="15.625" style="303" customWidth="1"/>
    <col min="2574" max="2574" width="14.00390625" style="303" bestFit="1" customWidth="1"/>
    <col min="2575" max="2575" width="9.25390625" style="303" bestFit="1" customWidth="1"/>
    <col min="2576" max="2576" width="11.125" style="303" bestFit="1" customWidth="1"/>
    <col min="2577" max="2577" width="15.625" style="303" customWidth="1"/>
    <col min="2578" max="2578" width="14.00390625" style="303" bestFit="1" customWidth="1"/>
    <col min="2579" max="2579" width="9.25390625" style="303" bestFit="1" customWidth="1"/>
    <col min="2580" max="2580" width="11.125" style="303" bestFit="1" customWidth="1"/>
    <col min="2581" max="2581" width="15.625" style="303" customWidth="1"/>
    <col min="2582" max="2582" width="14.00390625" style="303" bestFit="1" customWidth="1"/>
    <col min="2583" max="2583" width="9.25390625" style="303" bestFit="1" customWidth="1"/>
    <col min="2584" max="2816" width="8.75390625" style="303" customWidth="1"/>
    <col min="2817" max="2817" width="7.25390625" style="303" bestFit="1" customWidth="1"/>
    <col min="2818" max="2818" width="9.25390625" style="303" bestFit="1" customWidth="1"/>
    <col min="2819" max="2819" width="27.00390625" style="303" bestFit="1" customWidth="1"/>
    <col min="2820" max="2820" width="11.125" style="303" bestFit="1" customWidth="1"/>
    <col min="2821" max="2821" width="15.625" style="303" customWidth="1"/>
    <col min="2822" max="2822" width="14.00390625" style="303" bestFit="1" customWidth="1"/>
    <col min="2823" max="2823" width="9.25390625" style="303" bestFit="1" customWidth="1"/>
    <col min="2824" max="2824" width="11.125" style="303" bestFit="1" customWidth="1"/>
    <col min="2825" max="2825" width="15.625" style="303" customWidth="1"/>
    <col min="2826" max="2826" width="14.00390625" style="303" bestFit="1" customWidth="1"/>
    <col min="2827" max="2827" width="9.25390625" style="303" bestFit="1" customWidth="1"/>
    <col min="2828" max="2828" width="11.125" style="303" bestFit="1" customWidth="1"/>
    <col min="2829" max="2829" width="15.625" style="303" customWidth="1"/>
    <col min="2830" max="2830" width="14.00390625" style="303" bestFit="1" customWidth="1"/>
    <col min="2831" max="2831" width="9.25390625" style="303" bestFit="1" customWidth="1"/>
    <col min="2832" max="2832" width="11.125" style="303" bestFit="1" customWidth="1"/>
    <col min="2833" max="2833" width="15.625" style="303" customWidth="1"/>
    <col min="2834" max="2834" width="14.00390625" style="303" bestFit="1" customWidth="1"/>
    <col min="2835" max="2835" width="9.25390625" style="303" bestFit="1" customWidth="1"/>
    <col min="2836" max="2836" width="11.125" style="303" bestFit="1" customWidth="1"/>
    <col min="2837" max="2837" width="15.625" style="303" customWidth="1"/>
    <col min="2838" max="2838" width="14.00390625" style="303" bestFit="1" customWidth="1"/>
    <col min="2839" max="2839" width="9.25390625" style="303" bestFit="1" customWidth="1"/>
    <col min="2840" max="3072" width="8.75390625" style="303" customWidth="1"/>
    <col min="3073" max="3073" width="7.25390625" style="303" bestFit="1" customWidth="1"/>
    <col min="3074" max="3074" width="9.25390625" style="303" bestFit="1" customWidth="1"/>
    <col min="3075" max="3075" width="27.00390625" style="303" bestFit="1" customWidth="1"/>
    <col min="3076" max="3076" width="11.125" style="303" bestFit="1" customWidth="1"/>
    <col min="3077" max="3077" width="15.625" style="303" customWidth="1"/>
    <col min="3078" max="3078" width="14.00390625" style="303" bestFit="1" customWidth="1"/>
    <col min="3079" max="3079" width="9.25390625" style="303" bestFit="1" customWidth="1"/>
    <col min="3080" max="3080" width="11.125" style="303" bestFit="1" customWidth="1"/>
    <col min="3081" max="3081" width="15.625" style="303" customWidth="1"/>
    <col min="3082" max="3082" width="14.00390625" style="303" bestFit="1" customWidth="1"/>
    <col min="3083" max="3083" width="9.25390625" style="303" bestFit="1" customWidth="1"/>
    <col min="3084" max="3084" width="11.125" style="303" bestFit="1" customWidth="1"/>
    <col min="3085" max="3085" width="15.625" style="303" customWidth="1"/>
    <col min="3086" max="3086" width="14.00390625" style="303" bestFit="1" customWidth="1"/>
    <col min="3087" max="3087" width="9.25390625" style="303" bestFit="1" customWidth="1"/>
    <col min="3088" max="3088" width="11.125" style="303" bestFit="1" customWidth="1"/>
    <col min="3089" max="3089" width="15.625" style="303" customWidth="1"/>
    <col min="3090" max="3090" width="14.00390625" style="303" bestFit="1" customWidth="1"/>
    <col min="3091" max="3091" width="9.25390625" style="303" bestFit="1" customWidth="1"/>
    <col min="3092" max="3092" width="11.125" style="303" bestFit="1" customWidth="1"/>
    <col min="3093" max="3093" width="15.625" style="303" customWidth="1"/>
    <col min="3094" max="3094" width="14.00390625" style="303" bestFit="1" customWidth="1"/>
    <col min="3095" max="3095" width="9.25390625" style="303" bestFit="1" customWidth="1"/>
    <col min="3096" max="3328" width="8.75390625" style="303" customWidth="1"/>
    <col min="3329" max="3329" width="7.25390625" style="303" bestFit="1" customWidth="1"/>
    <col min="3330" max="3330" width="9.25390625" style="303" bestFit="1" customWidth="1"/>
    <col min="3331" max="3331" width="27.00390625" style="303" bestFit="1" customWidth="1"/>
    <col min="3332" max="3332" width="11.125" style="303" bestFit="1" customWidth="1"/>
    <col min="3333" max="3333" width="15.625" style="303" customWidth="1"/>
    <col min="3334" max="3334" width="14.00390625" style="303" bestFit="1" customWidth="1"/>
    <col min="3335" max="3335" width="9.25390625" style="303" bestFit="1" customWidth="1"/>
    <col min="3336" max="3336" width="11.125" style="303" bestFit="1" customWidth="1"/>
    <col min="3337" max="3337" width="15.625" style="303" customWidth="1"/>
    <col min="3338" max="3338" width="14.00390625" style="303" bestFit="1" customWidth="1"/>
    <col min="3339" max="3339" width="9.25390625" style="303" bestFit="1" customWidth="1"/>
    <col min="3340" max="3340" width="11.125" style="303" bestFit="1" customWidth="1"/>
    <col min="3341" max="3341" width="15.625" style="303" customWidth="1"/>
    <col min="3342" max="3342" width="14.00390625" style="303" bestFit="1" customWidth="1"/>
    <col min="3343" max="3343" width="9.25390625" style="303" bestFit="1" customWidth="1"/>
    <col min="3344" max="3344" width="11.125" style="303" bestFit="1" customWidth="1"/>
    <col min="3345" max="3345" width="15.625" style="303" customWidth="1"/>
    <col min="3346" max="3346" width="14.00390625" style="303" bestFit="1" customWidth="1"/>
    <col min="3347" max="3347" width="9.25390625" style="303" bestFit="1" customWidth="1"/>
    <col min="3348" max="3348" width="11.125" style="303" bestFit="1" customWidth="1"/>
    <col min="3349" max="3349" width="15.625" style="303" customWidth="1"/>
    <col min="3350" max="3350" width="14.00390625" style="303" bestFit="1" customWidth="1"/>
    <col min="3351" max="3351" width="9.25390625" style="303" bestFit="1" customWidth="1"/>
    <col min="3352" max="3584" width="8.75390625" style="303" customWidth="1"/>
    <col min="3585" max="3585" width="7.25390625" style="303" bestFit="1" customWidth="1"/>
    <col min="3586" max="3586" width="9.25390625" style="303" bestFit="1" customWidth="1"/>
    <col min="3587" max="3587" width="27.00390625" style="303" bestFit="1" customWidth="1"/>
    <col min="3588" max="3588" width="11.125" style="303" bestFit="1" customWidth="1"/>
    <col min="3589" max="3589" width="15.625" style="303" customWidth="1"/>
    <col min="3590" max="3590" width="14.00390625" style="303" bestFit="1" customWidth="1"/>
    <col min="3591" max="3591" width="9.25390625" style="303" bestFit="1" customWidth="1"/>
    <col min="3592" max="3592" width="11.125" style="303" bestFit="1" customWidth="1"/>
    <col min="3593" max="3593" width="15.625" style="303" customWidth="1"/>
    <col min="3594" max="3594" width="14.00390625" style="303" bestFit="1" customWidth="1"/>
    <col min="3595" max="3595" width="9.25390625" style="303" bestFit="1" customWidth="1"/>
    <col min="3596" max="3596" width="11.125" style="303" bestFit="1" customWidth="1"/>
    <col min="3597" max="3597" width="15.625" style="303" customWidth="1"/>
    <col min="3598" max="3598" width="14.00390625" style="303" bestFit="1" customWidth="1"/>
    <col min="3599" max="3599" width="9.25390625" style="303" bestFit="1" customWidth="1"/>
    <col min="3600" max="3600" width="11.125" style="303" bestFit="1" customWidth="1"/>
    <col min="3601" max="3601" width="15.625" style="303" customWidth="1"/>
    <col min="3602" max="3602" width="14.00390625" style="303" bestFit="1" customWidth="1"/>
    <col min="3603" max="3603" width="9.25390625" style="303" bestFit="1" customWidth="1"/>
    <col min="3604" max="3604" width="11.125" style="303" bestFit="1" customWidth="1"/>
    <col min="3605" max="3605" width="15.625" style="303" customWidth="1"/>
    <col min="3606" max="3606" width="14.00390625" style="303" bestFit="1" customWidth="1"/>
    <col min="3607" max="3607" width="9.25390625" style="303" bestFit="1" customWidth="1"/>
    <col min="3608" max="3840" width="8.75390625" style="303" customWidth="1"/>
    <col min="3841" max="3841" width="7.25390625" style="303" bestFit="1" customWidth="1"/>
    <col min="3842" max="3842" width="9.25390625" style="303" bestFit="1" customWidth="1"/>
    <col min="3843" max="3843" width="27.00390625" style="303" bestFit="1" customWidth="1"/>
    <col min="3844" max="3844" width="11.125" style="303" bestFit="1" customWidth="1"/>
    <col min="3845" max="3845" width="15.625" style="303" customWidth="1"/>
    <col min="3846" max="3846" width="14.00390625" style="303" bestFit="1" customWidth="1"/>
    <col min="3847" max="3847" width="9.25390625" style="303" bestFit="1" customWidth="1"/>
    <col min="3848" max="3848" width="11.125" style="303" bestFit="1" customWidth="1"/>
    <col min="3849" max="3849" width="15.625" style="303" customWidth="1"/>
    <col min="3850" max="3850" width="14.00390625" style="303" bestFit="1" customWidth="1"/>
    <col min="3851" max="3851" width="9.25390625" style="303" bestFit="1" customWidth="1"/>
    <col min="3852" max="3852" width="11.125" style="303" bestFit="1" customWidth="1"/>
    <col min="3853" max="3853" width="15.625" style="303" customWidth="1"/>
    <col min="3854" max="3854" width="14.00390625" style="303" bestFit="1" customWidth="1"/>
    <col min="3855" max="3855" width="9.25390625" style="303" bestFit="1" customWidth="1"/>
    <col min="3856" max="3856" width="11.125" style="303" bestFit="1" customWidth="1"/>
    <col min="3857" max="3857" width="15.625" style="303" customWidth="1"/>
    <col min="3858" max="3858" width="14.00390625" style="303" bestFit="1" customWidth="1"/>
    <col min="3859" max="3859" width="9.25390625" style="303" bestFit="1" customWidth="1"/>
    <col min="3860" max="3860" width="11.125" style="303" bestFit="1" customWidth="1"/>
    <col min="3861" max="3861" width="15.625" style="303" customWidth="1"/>
    <col min="3862" max="3862" width="14.00390625" style="303" bestFit="1" customWidth="1"/>
    <col min="3863" max="3863" width="9.25390625" style="303" bestFit="1" customWidth="1"/>
    <col min="3864" max="4096" width="8.75390625" style="303" customWidth="1"/>
    <col min="4097" max="4097" width="7.25390625" style="303" bestFit="1" customWidth="1"/>
    <col min="4098" max="4098" width="9.25390625" style="303" bestFit="1" customWidth="1"/>
    <col min="4099" max="4099" width="27.00390625" style="303" bestFit="1" customWidth="1"/>
    <col min="4100" max="4100" width="11.125" style="303" bestFit="1" customWidth="1"/>
    <col min="4101" max="4101" width="15.625" style="303" customWidth="1"/>
    <col min="4102" max="4102" width="14.00390625" style="303" bestFit="1" customWidth="1"/>
    <col min="4103" max="4103" width="9.25390625" style="303" bestFit="1" customWidth="1"/>
    <col min="4104" max="4104" width="11.125" style="303" bestFit="1" customWidth="1"/>
    <col min="4105" max="4105" width="15.625" style="303" customWidth="1"/>
    <col min="4106" max="4106" width="14.00390625" style="303" bestFit="1" customWidth="1"/>
    <col min="4107" max="4107" width="9.25390625" style="303" bestFit="1" customWidth="1"/>
    <col min="4108" max="4108" width="11.125" style="303" bestFit="1" customWidth="1"/>
    <col min="4109" max="4109" width="15.625" style="303" customWidth="1"/>
    <col min="4110" max="4110" width="14.00390625" style="303" bestFit="1" customWidth="1"/>
    <col min="4111" max="4111" width="9.25390625" style="303" bestFit="1" customWidth="1"/>
    <col min="4112" max="4112" width="11.125" style="303" bestFit="1" customWidth="1"/>
    <col min="4113" max="4113" width="15.625" style="303" customWidth="1"/>
    <col min="4114" max="4114" width="14.00390625" style="303" bestFit="1" customWidth="1"/>
    <col min="4115" max="4115" width="9.25390625" style="303" bestFit="1" customWidth="1"/>
    <col min="4116" max="4116" width="11.125" style="303" bestFit="1" customWidth="1"/>
    <col min="4117" max="4117" width="15.625" style="303" customWidth="1"/>
    <col min="4118" max="4118" width="14.00390625" style="303" bestFit="1" customWidth="1"/>
    <col min="4119" max="4119" width="9.25390625" style="303" bestFit="1" customWidth="1"/>
    <col min="4120" max="4352" width="8.75390625" style="303" customWidth="1"/>
    <col min="4353" max="4353" width="7.25390625" style="303" bestFit="1" customWidth="1"/>
    <col min="4354" max="4354" width="9.25390625" style="303" bestFit="1" customWidth="1"/>
    <col min="4355" max="4355" width="27.00390625" style="303" bestFit="1" customWidth="1"/>
    <col min="4356" max="4356" width="11.125" style="303" bestFit="1" customWidth="1"/>
    <col min="4357" max="4357" width="15.625" style="303" customWidth="1"/>
    <col min="4358" max="4358" width="14.00390625" style="303" bestFit="1" customWidth="1"/>
    <col min="4359" max="4359" width="9.25390625" style="303" bestFit="1" customWidth="1"/>
    <col min="4360" max="4360" width="11.125" style="303" bestFit="1" customWidth="1"/>
    <col min="4361" max="4361" width="15.625" style="303" customWidth="1"/>
    <col min="4362" max="4362" width="14.00390625" style="303" bestFit="1" customWidth="1"/>
    <col min="4363" max="4363" width="9.25390625" style="303" bestFit="1" customWidth="1"/>
    <col min="4364" max="4364" width="11.125" style="303" bestFit="1" customWidth="1"/>
    <col min="4365" max="4365" width="15.625" style="303" customWidth="1"/>
    <col min="4366" max="4366" width="14.00390625" style="303" bestFit="1" customWidth="1"/>
    <col min="4367" max="4367" width="9.25390625" style="303" bestFit="1" customWidth="1"/>
    <col min="4368" max="4368" width="11.125" style="303" bestFit="1" customWidth="1"/>
    <col min="4369" max="4369" width="15.625" style="303" customWidth="1"/>
    <col min="4370" max="4370" width="14.00390625" style="303" bestFit="1" customWidth="1"/>
    <col min="4371" max="4371" width="9.25390625" style="303" bestFit="1" customWidth="1"/>
    <col min="4372" max="4372" width="11.125" style="303" bestFit="1" customWidth="1"/>
    <col min="4373" max="4373" width="15.625" style="303" customWidth="1"/>
    <col min="4374" max="4374" width="14.00390625" style="303" bestFit="1" customWidth="1"/>
    <col min="4375" max="4375" width="9.25390625" style="303" bestFit="1" customWidth="1"/>
    <col min="4376" max="4608" width="8.75390625" style="303" customWidth="1"/>
    <col min="4609" max="4609" width="7.25390625" style="303" bestFit="1" customWidth="1"/>
    <col min="4610" max="4610" width="9.25390625" style="303" bestFit="1" customWidth="1"/>
    <col min="4611" max="4611" width="27.00390625" style="303" bestFit="1" customWidth="1"/>
    <col min="4612" max="4612" width="11.125" style="303" bestFit="1" customWidth="1"/>
    <col min="4613" max="4613" width="15.625" style="303" customWidth="1"/>
    <col min="4614" max="4614" width="14.00390625" style="303" bestFit="1" customWidth="1"/>
    <col min="4615" max="4615" width="9.25390625" style="303" bestFit="1" customWidth="1"/>
    <col min="4616" max="4616" width="11.125" style="303" bestFit="1" customWidth="1"/>
    <col min="4617" max="4617" width="15.625" style="303" customWidth="1"/>
    <col min="4618" max="4618" width="14.00390625" style="303" bestFit="1" customWidth="1"/>
    <col min="4619" max="4619" width="9.25390625" style="303" bestFit="1" customWidth="1"/>
    <col min="4620" max="4620" width="11.125" style="303" bestFit="1" customWidth="1"/>
    <col min="4621" max="4621" width="15.625" style="303" customWidth="1"/>
    <col min="4622" max="4622" width="14.00390625" style="303" bestFit="1" customWidth="1"/>
    <col min="4623" max="4623" width="9.25390625" style="303" bestFit="1" customWidth="1"/>
    <col min="4624" max="4624" width="11.125" style="303" bestFit="1" customWidth="1"/>
    <col min="4625" max="4625" width="15.625" style="303" customWidth="1"/>
    <col min="4626" max="4626" width="14.00390625" style="303" bestFit="1" customWidth="1"/>
    <col min="4627" max="4627" width="9.25390625" style="303" bestFit="1" customWidth="1"/>
    <col min="4628" max="4628" width="11.125" style="303" bestFit="1" customWidth="1"/>
    <col min="4629" max="4629" width="15.625" style="303" customWidth="1"/>
    <col min="4630" max="4630" width="14.00390625" style="303" bestFit="1" customWidth="1"/>
    <col min="4631" max="4631" width="9.25390625" style="303" bestFit="1" customWidth="1"/>
    <col min="4632" max="4864" width="8.75390625" style="303" customWidth="1"/>
    <col min="4865" max="4865" width="7.25390625" style="303" bestFit="1" customWidth="1"/>
    <col min="4866" max="4866" width="9.25390625" style="303" bestFit="1" customWidth="1"/>
    <col min="4867" max="4867" width="27.00390625" style="303" bestFit="1" customWidth="1"/>
    <col min="4868" max="4868" width="11.125" style="303" bestFit="1" customWidth="1"/>
    <col min="4869" max="4869" width="15.625" style="303" customWidth="1"/>
    <col min="4870" max="4870" width="14.00390625" style="303" bestFit="1" customWidth="1"/>
    <col min="4871" max="4871" width="9.25390625" style="303" bestFit="1" customWidth="1"/>
    <col min="4872" max="4872" width="11.125" style="303" bestFit="1" customWidth="1"/>
    <col min="4873" max="4873" width="15.625" style="303" customWidth="1"/>
    <col min="4874" max="4874" width="14.00390625" style="303" bestFit="1" customWidth="1"/>
    <col min="4875" max="4875" width="9.25390625" style="303" bestFit="1" customWidth="1"/>
    <col min="4876" max="4876" width="11.125" style="303" bestFit="1" customWidth="1"/>
    <col min="4877" max="4877" width="15.625" style="303" customWidth="1"/>
    <col min="4878" max="4878" width="14.00390625" style="303" bestFit="1" customWidth="1"/>
    <col min="4879" max="4879" width="9.25390625" style="303" bestFit="1" customWidth="1"/>
    <col min="4880" max="4880" width="11.125" style="303" bestFit="1" customWidth="1"/>
    <col min="4881" max="4881" width="15.625" style="303" customWidth="1"/>
    <col min="4882" max="4882" width="14.00390625" style="303" bestFit="1" customWidth="1"/>
    <col min="4883" max="4883" width="9.25390625" style="303" bestFit="1" customWidth="1"/>
    <col min="4884" max="4884" width="11.125" style="303" bestFit="1" customWidth="1"/>
    <col min="4885" max="4885" width="15.625" style="303" customWidth="1"/>
    <col min="4886" max="4886" width="14.00390625" style="303" bestFit="1" customWidth="1"/>
    <col min="4887" max="4887" width="9.25390625" style="303" bestFit="1" customWidth="1"/>
    <col min="4888" max="5120" width="8.75390625" style="303" customWidth="1"/>
    <col min="5121" max="5121" width="7.25390625" style="303" bestFit="1" customWidth="1"/>
    <col min="5122" max="5122" width="9.25390625" style="303" bestFit="1" customWidth="1"/>
    <col min="5123" max="5123" width="27.00390625" style="303" bestFit="1" customWidth="1"/>
    <col min="5124" max="5124" width="11.125" style="303" bestFit="1" customWidth="1"/>
    <col min="5125" max="5125" width="15.625" style="303" customWidth="1"/>
    <col min="5126" max="5126" width="14.00390625" style="303" bestFit="1" customWidth="1"/>
    <col min="5127" max="5127" width="9.25390625" style="303" bestFit="1" customWidth="1"/>
    <col min="5128" max="5128" width="11.125" style="303" bestFit="1" customWidth="1"/>
    <col min="5129" max="5129" width="15.625" style="303" customWidth="1"/>
    <col min="5130" max="5130" width="14.00390625" style="303" bestFit="1" customWidth="1"/>
    <col min="5131" max="5131" width="9.25390625" style="303" bestFit="1" customWidth="1"/>
    <col min="5132" max="5132" width="11.125" style="303" bestFit="1" customWidth="1"/>
    <col min="5133" max="5133" width="15.625" style="303" customWidth="1"/>
    <col min="5134" max="5134" width="14.00390625" style="303" bestFit="1" customWidth="1"/>
    <col min="5135" max="5135" width="9.25390625" style="303" bestFit="1" customWidth="1"/>
    <col min="5136" max="5136" width="11.125" style="303" bestFit="1" customWidth="1"/>
    <col min="5137" max="5137" width="15.625" style="303" customWidth="1"/>
    <col min="5138" max="5138" width="14.00390625" style="303" bestFit="1" customWidth="1"/>
    <col min="5139" max="5139" width="9.25390625" style="303" bestFit="1" customWidth="1"/>
    <col min="5140" max="5140" width="11.125" style="303" bestFit="1" customWidth="1"/>
    <col min="5141" max="5141" width="15.625" style="303" customWidth="1"/>
    <col min="5142" max="5142" width="14.00390625" style="303" bestFit="1" customWidth="1"/>
    <col min="5143" max="5143" width="9.25390625" style="303" bestFit="1" customWidth="1"/>
    <col min="5144" max="5376" width="8.75390625" style="303" customWidth="1"/>
    <col min="5377" max="5377" width="7.25390625" style="303" bestFit="1" customWidth="1"/>
    <col min="5378" max="5378" width="9.25390625" style="303" bestFit="1" customWidth="1"/>
    <col min="5379" max="5379" width="27.00390625" style="303" bestFit="1" customWidth="1"/>
    <col min="5380" max="5380" width="11.125" style="303" bestFit="1" customWidth="1"/>
    <col min="5381" max="5381" width="15.625" style="303" customWidth="1"/>
    <col min="5382" max="5382" width="14.00390625" style="303" bestFit="1" customWidth="1"/>
    <col min="5383" max="5383" width="9.25390625" style="303" bestFit="1" customWidth="1"/>
    <col min="5384" max="5384" width="11.125" style="303" bestFit="1" customWidth="1"/>
    <col min="5385" max="5385" width="15.625" style="303" customWidth="1"/>
    <col min="5386" max="5386" width="14.00390625" style="303" bestFit="1" customWidth="1"/>
    <col min="5387" max="5387" width="9.25390625" style="303" bestFit="1" customWidth="1"/>
    <col min="5388" max="5388" width="11.125" style="303" bestFit="1" customWidth="1"/>
    <col min="5389" max="5389" width="15.625" style="303" customWidth="1"/>
    <col min="5390" max="5390" width="14.00390625" style="303" bestFit="1" customWidth="1"/>
    <col min="5391" max="5391" width="9.25390625" style="303" bestFit="1" customWidth="1"/>
    <col min="5392" max="5392" width="11.125" style="303" bestFit="1" customWidth="1"/>
    <col min="5393" max="5393" width="15.625" style="303" customWidth="1"/>
    <col min="5394" max="5394" width="14.00390625" style="303" bestFit="1" customWidth="1"/>
    <col min="5395" max="5395" width="9.25390625" style="303" bestFit="1" customWidth="1"/>
    <col min="5396" max="5396" width="11.125" style="303" bestFit="1" customWidth="1"/>
    <col min="5397" max="5397" width="15.625" style="303" customWidth="1"/>
    <col min="5398" max="5398" width="14.00390625" style="303" bestFit="1" customWidth="1"/>
    <col min="5399" max="5399" width="9.25390625" style="303" bestFit="1" customWidth="1"/>
    <col min="5400" max="5632" width="8.75390625" style="303" customWidth="1"/>
    <col min="5633" max="5633" width="7.25390625" style="303" bestFit="1" customWidth="1"/>
    <col min="5634" max="5634" width="9.25390625" style="303" bestFit="1" customWidth="1"/>
    <col min="5635" max="5635" width="27.00390625" style="303" bestFit="1" customWidth="1"/>
    <col min="5636" max="5636" width="11.125" style="303" bestFit="1" customWidth="1"/>
    <col min="5637" max="5637" width="15.625" style="303" customWidth="1"/>
    <col min="5638" max="5638" width="14.00390625" style="303" bestFit="1" customWidth="1"/>
    <col min="5639" max="5639" width="9.25390625" style="303" bestFit="1" customWidth="1"/>
    <col min="5640" max="5640" width="11.125" style="303" bestFit="1" customWidth="1"/>
    <col min="5641" max="5641" width="15.625" style="303" customWidth="1"/>
    <col min="5642" max="5642" width="14.00390625" style="303" bestFit="1" customWidth="1"/>
    <col min="5643" max="5643" width="9.25390625" style="303" bestFit="1" customWidth="1"/>
    <col min="5644" max="5644" width="11.125" style="303" bestFit="1" customWidth="1"/>
    <col min="5645" max="5645" width="15.625" style="303" customWidth="1"/>
    <col min="5646" max="5646" width="14.00390625" style="303" bestFit="1" customWidth="1"/>
    <col min="5647" max="5647" width="9.25390625" style="303" bestFit="1" customWidth="1"/>
    <col min="5648" max="5648" width="11.125" style="303" bestFit="1" customWidth="1"/>
    <col min="5649" max="5649" width="15.625" style="303" customWidth="1"/>
    <col min="5650" max="5650" width="14.00390625" style="303" bestFit="1" customWidth="1"/>
    <col min="5651" max="5651" width="9.25390625" style="303" bestFit="1" customWidth="1"/>
    <col min="5652" max="5652" width="11.125" style="303" bestFit="1" customWidth="1"/>
    <col min="5653" max="5653" width="15.625" style="303" customWidth="1"/>
    <col min="5654" max="5654" width="14.00390625" style="303" bestFit="1" customWidth="1"/>
    <col min="5655" max="5655" width="9.25390625" style="303" bestFit="1" customWidth="1"/>
    <col min="5656" max="5888" width="8.75390625" style="303" customWidth="1"/>
    <col min="5889" max="5889" width="7.25390625" style="303" bestFit="1" customWidth="1"/>
    <col min="5890" max="5890" width="9.25390625" style="303" bestFit="1" customWidth="1"/>
    <col min="5891" max="5891" width="27.00390625" style="303" bestFit="1" customWidth="1"/>
    <col min="5892" max="5892" width="11.125" style="303" bestFit="1" customWidth="1"/>
    <col min="5893" max="5893" width="15.625" style="303" customWidth="1"/>
    <col min="5894" max="5894" width="14.00390625" style="303" bestFit="1" customWidth="1"/>
    <col min="5895" max="5895" width="9.25390625" style="303" bestFit="1" customWidth="1"/>
    <col min="5896" max="5896" width="11.125" style="303" bestFit="1" customWidth="1"/>
    <col min="5897" max="5897" width="15.625" style="303" customWidth="1"/>
    <col min="5898" max="5898" width="14.00390625" style="303" bestFit="1" customWidth="1"/>
    <col min="5899" max="5899" width="9.25390625" style="303" bestFit="1" customWidth="1"/>
    <col min="5900" max="5900" width="11.125" style="303" bestFit="1" customWidth="1"/>
    <col min="5901" max="5901" width="15.625" style="303" customWidth="1"/>
    <col min="5902" max="5902" width="14.00390625" style="303" bestFit="1" customWidth="1"/>
    <col min="5903" max="5903" width="9.25390625" style="303" bestFit="1" customWidth="1"/>
    <col min="5904" max="5904" width="11.125" style="303" bestFit="1" customWidth="1"/>
    <col min="5905" max="5905" width="15.625" style="303" customWidth="1"/>
    <col min="5906" max="5906" width="14.00390625" style="303" bestFit="1" customWidth="1"/>
    <col min="5907" max="5907" width="9.25390625" style="303" bestFit="1" customWidth="1"/>
    <col min="5908" max="5908" width="11.125" style="303" bestFit="1" customWidth="1"/>
    <col min="5909" max="5909" width="15.625" style="303" customWidth="1"/>
    <col min="5910" max="5910" width="14.00390625" style="303" bestFit="1" customWidth="1"/>
    <col min="5911" max="5911" width="9.25390625" style="303" bestFit="1" customWidth="1"/>
    <col min="5912" max="6144" width="8.75390625" style="303" customWidth="1"/>
    <col min="6145" max="6145" width="7.25390625" style="303" bestFit="1" customWidth="1"/>
    <col min="6146" max="6146" width="9.25390625" style="303" bestFit="1" customWidth="1"/>
    <col min="6147" max="6147" width="27.00390625" style="303" bestFit="1" customWidth="1"/>
    <col min="6148" max="6148" width="11.125" style="303" bestFit="1" customWidth="1"/>
    <col min="6149" max="6149" width="15.625" style="303" customWidth="1"/>
    <col min="6150" max="6150" width="14.00390625" style="303" bestFit="1" customWidth="1"/>
    <col min="6151" max="6151" width="9.25390625" style="303" bestFit="1" customWidth="1"/>
    <col min="6152" max="6152" width="11.125" style="303" bestFit="1" customWidth="1"/>
    <col min="6153" max="6153" width="15.625" style="303" customWidth="1"/>
    <col min="6154" max="6154" width="14.00390625" style="303" bestFit="1" customWidth="1"/>
    <col min="6155" max="6155" width="9.25390625" style="303" bestFit="1" customWidth="1"/>
    <col min="6156" max="6156" width="11.125" style="303" bestFit="1" customWidth="1"/>
    <col min="6157" max="6157" width="15.625" style="303" customWidth="1"/>
    <col min="6158" max="6158" width="14.00390625" style="303" bestFit="1" customWidth="1"/>
    <col min="6159" max="6159" width="9.25390625" style="303" bestFit="1" customWidth="1"/>
    <col min="6160" max="6160" width="11.125" style="303" bestFit="1" customWidth="1"/>
    <col min="6161" max="6161" width="15.625" style="303" customWidth="1"/>
    <col min="6162" max="6162" width="14.00390625" style="303" bestFit="1" customWidth="1"/>
    <col min="6163" max="6163" width="9.25390625" style="303" bestFit="1" customWidth="1"/>
    <col min="6164" max="6164" width="11.125" style="303" bestFit="1" customWidth="1"/>
    <col min="6165" max="6165" width="15.625" style="303" customWidth="1"/>
    <col min="6166" max="6166" width="14.00390625" style="303" bestFit="1" customWidth="1"/>
    <col min="6167" max="6167" width="9.25390625" style="303" bestFit="1" customWidth="1"/>
    <col min="6168" max="6400" width="8.75390625" style="303" customWidth="1"/>
    <col min="6401" max="6401" width="7.25390625" style="303" bestFit="1" customWidth="1"/>
    <col min="6402" max="6402" width="9.25390625" style="303" bestFit="1" customWidth="1"/>
    <col min="6403" max="6403" width="27.00390625" style="303" bestFit="1" customWidth="1"/>
    <col min="6404" max="6404" width="11.125" style="303" bestFit="1" customWidth="1"/>
    <col min="6405" max="6405" width="15.625" style="303" customWidth="1"/>
    <col min="6406" max="6406" width="14.00390625" style="303" bestFit="1" customWidth="1"/>
    <col min="6407" max="6407" width="9.25390625" style="303" bestFit="1" customWidth="1"/>
    <col min="6408" max="6408" width="11.125" style="303" bestFit="1" customWidth="1"/>
    <col min="6409" max="6409" width="15.625" style="303" customWidth="1"/>
    <col min="6410" max="6410" width="14.00390625" style="303" bestFit="1" customWidth="1"/>
    <col min="6411" max="6411" width="9.25390625" style="303" bestFit="1" customWidth="1"/>
    <col min="6412" max="6412" width="11.125" style="303" bestFit="1" customWidth="1"/>
    <col min="6413" max="6413" width="15.625" style="303" customWidth="1"/>
    <col min="6414" max="6414" width="14.00390625" style="303" bestFit="1" customWidth="1"/>
    <col min="6415" max="6415" width="9.25390625" style="303" bestFit="1" customWidth="1"/>
    <col min="6416" max="6416" width="11.125" style="303" bestFit="1" customWidth="1"/>
    <col min="6417" max="6417" width="15.625" style="303" customWidth="1"/>
    <col min="6418" max="6418" width="14.00390625" style="303" bestFit="1" customWidth="1"/>
    <col min="6419" max="6419" width="9.25390625" style="303" bestFit="1" customWidth="1"/>
    <col min="6420" max="6420" width="11.125" style="303" bestFit="1" customWidth="1"/>
    <col min="6421" max="6421" width="15.625" style="303" customWidth="1"/>
    <col min="6422" max="6422" width="14.00390625" style="303" bestFit="1" customWidth="1"/>
    <col min="6423" max="6423" width="9.25390625" style="303" bestFit="1" customWidth="1"/>
    <col min="6424" max="6656" width="8.75390625" style="303" customWidth="1"/>
    <col min="6657" max="6657" width="7.25390625" style="303" bestFit="1" customWidth="1"/>
    <col min="6658" max="6658" width="9.25390625" style="303" bestFit="1" customWidth="1"/>
    <col min="6659" max="6659" width="27.00390625" style="303" bestFit="1" customWidth="1"/>
    <col min="6660" max="6660" width="11.125" style="303" bestFit="1" customWidth="1"/>
    <col min="6661" max="6661" width="15.625" style="303" customWidth="1"/>
    <col min="6662" max="6662" width="14.00390625" style="303" bestFit="1" customWidth="1"/>
    <col min="6663" max="6663" width="9.25390625" style="303" bestFit="1" customWidth="1"/>
    <col min="6664" max="6664" width="11.125" style="303" bestFit="1" customWidth="1"/>
    <col min="6665" max="6665" width="15.625" style="303" customWidth="1"/>
    <col min="6666" max="6666" width="14.00390625" style="303" bestFit="1" customWidth="1"/>
    <col min="6667" max="6667" width="9.25390625" style="303" bestFit="1" customWidth="1"/>
    <col min="6668" max="6668" width="11.125" style="303" bestFit="1" customWidth="1"/>
    <col min="6669" max="6669" width="15.625" style="303" customWidth="1"/>
    <col min="6670" max="6670" width="14.00390625" style="303" bestFit="1" customWidth="1"/>
    <col min="6671" max="6671" width="9.25390625" style="303" bestFit="1" customWidth="1"/>
    <col min="6672" max="6672" width="11.125" style="303" bestFit="1" customWidth="1"/>
    <col min="6673" max="6673" width="15.625" style="303" customWidth="1"/>
    <col min="6674" max="6674" width="14.00390625" style="303" bestFit="1" customWidth="1"/>
    <col min="6675" max="6675" width="9.25390625" style="303" bestFit="1" customWidth="1"/>
    <col min="6676" max="6676" width="11.125" style="303" bestFit="1" customWidth="1"/>
    <col min="6677" max="6677" width="15.625" style="303" customWidth="1"/>
    <col min="6678" max="6678" width="14.00390625" style="303" bestFit="1" customWidth="1"/>
    <col min="6679" max="6679" width="9.25390625" style="303" bestFit="1" customWidth="1"/>
    <col min="6680" max="6912" width="8.75390625" style="303" customWidth="1"/>
    <col min="6913" max="6913" width="7.25390625" style="303" bestFit="1" customWidth="1"/>
    <col min="6914" max="6914" width="9.25390625" style="303" bestFit="1" customWidth="1"/>
    <col min="6915" max="6915" width="27.00390625" style="303" bestFit="1" customWidth="1"/>
    <col min="6916" max="6916" width="11.125" style="303" bestFit="1" customWidth="1"/>
    <col min="6917" max="6917" width="15.625" style="303" customWidth="1"/>
    <col min="6918" max="6918" width="14.00390625" style="303" bestFit="1" customWidth="1"/>
    <col min="6919" max="6919" width="9.25390625" style="303" bestFit="1" customWidth="1"/>
    <col min="6920" max="6920" width="11.125" style="303" bestFit="1" customWidth="1"/>
    <col min="6921" max="6921" width="15.625" style="303" customWidth="1"/>
    <col min="6922" max="6922" width="14.00390625" style="303" bestFit="1" customWidth="1"/>
    <col min="6923" max="6923" width="9.25390625" style="303" bestFit="1" customWidth="1"/>
    <col min="6924" max="6924" width="11.125" style="303" bestFit="1" customWidth="1"/>
    <col min="6925" max="6925" width="15.625" style="303" customWidth="1"/>
    <col min="6926" max="6926" width="14.00390625" style="303" bestFit="1" customWidth="1"/>
    <col min="6927" max="6927" width="9.25390625" style="303" bestFit="1" customWidth="1"/>
    <col min="6928" max="6928" width="11.125" style="303" bestFit="1" customWidth="1"/>
    <col min="6929" max="6929" width="15.625" style="303" customWidth="1"/>
    <col min="6930" max="6930" width="14.00390625" style="303" bestFit="1" customWidth="1"/>
    <col min="6931" max="6931" width="9.25390625" style="303" bestFit="1" customWidth="1"/>
    <col min="6932" max="6932" width="11.125" style="303" bestFit="1" customWidth="1"/>
    <col min="6933" max="6933" width="15.625" style="303" customWidth="1"/>
    <col min="6934" max="6934" width="14.00390625" style="303" bestFit="1" customWidth="1"/>
    <col min="6935" max="6935" width="9.25390625" style="303" bestFit="1" customWidth="1"/>
    <col min="6936" max="7168" width="8.75390625" style="303" customWidth="1"/>
    <col min="7169" max="7169" width="7.25390625" style="303" bestFit="1" customWidth="1"/>
    <col min="7170" max="7170" width="9.25390625" style="303" bestFit="1" customWidth="1"/>
    <col min="7171" max="7171" width="27.00390625" style="303" bestFit="1" customWidth="1"/>
    <col min="7172" max="7172" width="11.125" style="303" bestFit="1" customWidth="1"/>
    <col min="7173" max="7173" width="15.625" style="303" customWidth="1"/>
    <col min="7174" max="7174" width="14.00390625" style="303" bestFit="1" customWidth="1"/>
    <col min="7175" max="7175" width="9.25390625" style="303" bestFit="1" customWidth="1"/>
    <col min="7176" max="7176" width="11.125" style="303" bestFit="1" customWidth="1"/>
    <col min="7177" max="7177" width="15.625" style="303" customWidth="1"/>
    <col min="7178" max="7178" width="14.00390625" style="303" bestFit="1" customWidth="1"/>
    <col min="7179" max="7179" width="9.25390625" style="303" bestFit="1" customWidth="1"/>
    <col min="7180" max="7180" width="11.125" style="303" bestFit="1" customWidth="1"/>
    <col min="7181" max="7181" width="15.625" style="303" customWidth="1"/>
    <col min="7182" max="7182" width="14.00390625" style="303" bestFit="1" customWidth="1"/>
    <col min="7183" max="7183" width="9.25390625" style="303" bestFit="1" customWidth="1"/>
    <col min="7184" max="7184" width="11.125" style="303" bestFit="1" customWidth="1"/>
    <col min="7185" max="7185" width="15.625" style="303" customWidth="1"/>
    <col min="7186" max="7186" width="14.00390625" style="303" bestFit="1" customWidth="1"/>
    <col min="7187" max="7187" width="9.25390625" style="303" bestFit="1" customWidth="1"/>
    <col min="7188" max="7188" width="11.125" style="303" bestFit="1" customWidth="1"/>
    <col min="7189" max="7189" width="15.625" style="303" customWidth="1"/>
    <col min="7190" max="7190" width="14.00390625" style="303" bestFit="1" customWidth="1"/>
    <col min="7191" max="7191" width="9.25390625" style="303" bestFit="1" customWidth="1"/>
    <col min="7192" max="7424" width="8.75390625" style="303" customWidth="1"/>
    <col min="7425" max="7425" width="7.25390625" style="303" bestFit="1" customWidth="1"/>
    <col min="7426" max="7426" width="9.25390625" style="303" bestFit="1" customWidth="1"/>
    <col min="7427" max="7427" width="27.00390625" style="303" bestFit="1" customWidth="1"/>
    <col min="7428" max="7428" width="11.125" style="303" bestFit="1" customWidth="1"/>
    <col min="7429" max="7429" width="15.625" style="303" customWidth="1"/>
    <col min="7430" max="7430" width="14.00390625" style="303" bestFit="1" customWidth="1"/>
    <col min="7431" max="7431" width="9.25390625" style="303" bestFit="1" customWidth="1"/>
    <col min="7432" max="7432" width="11.125" style="303" bestFit="1" customWidth="1"/>
    <col min="7433" max="7433" width="15.625" style="303" customWidth="1"/>
    <col min="7434" max="7434" width="14.00390625" style="303" bestFit="1" customWidth="1"/>
    <col min="7435" max="7435" width="9.25390625" style="303" bestFit="1" customWidth="1"/>
    <col min="7436" max="7436" width="11.125" style="303" bestFit="1" customWidth="1"/>
    <col min="7437" max="7437" width="15.625" style="303" customWidth="1"/>
    <col min="7438" max="7438" width="14.00390625" style="303" bestFit="1" customWidth="1"/>
    <col min="7439" max="7439" width="9.25390625" style="303" bestFit="1" customWidth="1"/>
    <col min="7440" max="7440" width="11.125" style="303" bestFit="1" customWidth="1"/>
    <col min="7441" max="7441" width="15.625" style="303" customWidth="1"/>
    <col min="7442" max="7442" width="14.00390625" style="303" bestFit="1" customWidth="1"/>
    <col min="7443" max="7443" width="9.25390625" style="303" bestFit="1" customWidth="1"/>
    <col min="7444" max="7444" width="11.125" style="303" bestFit="1" customWidth="1"/>
    <col min="7445" max="7445" width="15.625" style="303" customWidth="1"/>
    <col min="7446" max="7446" width="14.00390625" style="303" bestFit="1" customWidth="1"/>
    <col min="7447" max="7447" width="9.25390625" style="303" bestFit="1" customWidth="1"/>
    <col min="7448" max="7680" width="8.75390625" style="303" customWidth="1"/>
    <col min="7681" max="7681" width="7.25390625" style="303" bestFit="1" customWidth="1"/>
    <col min="7682" max="7682" width="9.25390625" style="303" bestFit="1" customWidth="1"/>
    <col min="7683" max="7683" width="27.00390625" style="303" bestFit="1" customWidth="1"/>
    <col min="7684" max="7684" width="11.125" style="303" bestFit="1" customWidth="1"/>
    <col min="7685" max="7685" width="15.625" style="303" customWidth="1"/>
    <col min="7686" max="7686" width="14.00390625" style="303" bestFit="1" customWidth="1"/>
    <col min="7687" max="7687" width="9.25390625" style="303" bestFit="1" customWidth="1"/>
    <col min="7688" max="7688" width="11.125" style="303" bestFit="1" customWidth="1"/>
    <col min="7689" max="7689" width="15.625" style="303" customWidth="1"/>
    <col min="7690" max="7690" width="14.00390625" style="303" bestFit="1" customWidth="1"/>
    <col min="7691" max="7691" width="9.25390625" style="303" bestFit="1" customWidth="1"/>
    <col min="7692" max="7692" width="11.125" style="303" bestFit="1" customWidth="1"/>
    <col min="7693" max="7693" width="15.625" style="303" customWidth="1"/>
    <col min="7694" max="7694" width="14.00390625" style="303" bestFit="1" customWidth="1"/>
    <col min="7695" max="7695" width="9.25390625" style="303" bestFit="1" customWidth="1"/>
    <col min="7696" max="7696" width="11.125" style="303" bestFit="1" customWidth="1"/>
    <col min="7697" max="7697" width="15.625" style="303" customWidth="1"/>
    <col min="7698" max="7698" width="14.00390625" style="303" bestFit="1" customWidth="1"/>
    <col min="7699" max="7699" width="9.25390625" style="303" bestFit="1" customWidth="1"/>
    <col min="7700" max="7700" width="11.125" style="303" bestFit="1" customWidth="1"/>
    <col min="7701" max="7701" width="15.625" style="303" customWidth="1"/>
    <col min="7702" max="7702" width="14.00390625" style="303" bestFit="1" customWidth="1"/>
    <col min="7703" max="7703" width="9.25390625" style="303" bestFit="1" customWidth="1"/>
    <col min="7704" max="7936" width="8.75390625" style="303" customWidth="1"/>
    <col min="7937" max="7937" width="7.25390625" style="303" bestFit="1" customWidth="1"/>
    <col min="7938" max="7938" width="9.25390625" style="303" bestFit="1" customWidth="1"/>
    <col min="7939" max="7939" width="27.00390625" style="303" bestFit="1" customWidth="1"/>
    <col min="7940" max="7940" width="11.125" style="303" bestFit="1" customWidth="1"/>
    <col min="7941" max="7941" width="15.625" style="303" customWidth="1"/>
    <col min="7942" max="7942" width="14.00390625" style="303" bestFit="1" customWidth="1"/>
    <col min="7943" max="7943" width="9.25390625" style="303" bestFit="1" customWidth="1"/>
    <col min="7944" max="7944" width="11.125" style="303" bestFit="1" customWidth="1"/>
    <col min="7945" max="7945" width="15.625" style="303" customWidth="1"/>
    <col min="7946" max="7946" width="14.00390625" style="303" bestFit="1" customWidth="1"/>
    <col min="7947" max="7947" width="9.25390625" style="303" bestFit="1" customWidth="1"/>
    <col min="7948" max="7948" width="11.125" style="303" bestFit="1" customWidth="1"/>
    <col min="7949" max="7949" width="15.625" style="303" customWidth="1"/>
    <col min="7950" max="7950" width="14.00390625" style="303" bestFit="1" customWidth="1"/>
    <col min="7951" max="7951" width="9.25390625" style="303" bestFit="1" customWidth="1"/>
    <col min="7952" max="7952" width="11.125" style="303" bestFit="1" customWidth="1"/>
    <col min="7953" max="7953" width="15.625" style="303" customWidth="1"/>
    <col min="7954" max="7954" width="14.00390625" style="303" bestFit="1" customWidth="1"/>
    <col min="7955" max="7955" width="9.25390625" style="303" bestFit="1" customWidth="1"/>
    <col min="7956" max="7956" width="11.125" style="303" bestFit="1" customWidth="1"/>
    <col min="7957" max="7957" width="15.625" style="303" customWidth="1"/>
    <col min="7958" max="7958" width="14.00390625" style="303" bestFit="1" customWidth="1"/>
    <col min="7959" max="7959" width="9.25390625" style="303" bestFit="1" customWidth="1"/>
    <col min="7960" max="8192" width="8.75390625" style="303" customWidth="1"/>
    <col min="8193" max="8193" width="7.25390625" style="303" bestFit="1" customWidth="1"/>
    <col min="8194" max="8194" width="9.25390625" style="303" bestFit="1" customWidth="1"/>
    <col min="8195" max="8195" width="27.00390625" style="303" bestFit="1" customWidth="1"/>
    <col min="8196" max="8196" width="11.125" style="303" bestFit="1" customWidth="1"/>
    <col min="8197" max="8197" width="15.625" style="303" customWidth="1"/>
    <col min="8198" max="8198" width="14.00390625" style="303" bestFit="1" customWidth="1"/>
    <col min="8199" max="8199" width="9.25390625" style="303" bestFit="1" customWidth="1"/>
    <col min="8200" max="8200" width="11.125" style="303" bestFit="1" customWidth="1"/>
    <col min="8201" max="8201" width="15.625" style="303" customWidth="1"/>
    <col min="8202" max="8202" width="14.00390625" style="303" bestFit="1" customWidth="1"/>
    <col min="8203" max="8203" width="9.25390625" style="303" bestFit="1" customWidth="1"/>
    <col min="8204" max="8204" width="11.125" style="303" bestFit="1" customWidth="1"/>
    <col min="8205" max="8205" width="15.625" style="303" customWidth="1"/>
    <col min="8206" max="8206" width="14.00390625" style="303" bestFit="1" customWidth="1"/>
    <col min="8207" max="8207" width="9.25390625" style="303" bestFit="1" customWidth="1"/>
    <col min="8208" max="8208" width="11.125" style="303" bestFit="1" customWidth="1"/>
    <col min="8209" max="8209" width="15.625" style="303" customWidth="1"/>
    <col min="8210" max="8210" width="14.00390625" style="303" bestFit="1" customWidth="1"/>
    <col min="8211" max="8211" width="9.25390625" style="303" bestFit="1" customWidth="1"/>
    <col min="8212" max="8212" width="11.125" style="303" bestFit="1" customWidth="1"/>
    <col min="8213" max="8213" width="15.625" style="303" customWidth="1"/>
    <col min="8214" max="8214" width="14.00390625" style="303" bestFit="1" customWidth="1"/>
    <col min="8215" max="8215" width="9.25390625" style="303" bestFit="1" customWidth="1"/>
    <col min="8216" max="8448" width="8.75390625" style="303" customWidth="1"/>
    <col min="8449" max="8449" width="7.25390625" style="303" bestFit="1" customWidth="1"/>
    <col min="8450" max="8450" width="9.25390625" style="303" bestFit="1" customWidth="1"/>
    <col min="8451" max="8451" width="27.00390625" style="303" bestFit="1" customWidth="1"/>
    <col min="8452" max="8452" width="11.125" style="303" bestFit="1" customWidth="1"/>
    <col min="8453" max="8453" width="15.625" style="303" customWidth="1"/>
    <col min="8454" max="8454" width="14.00390625" style="303" bestFit="1" customWidth="1"/>
    <col min="8455" max="8455" width="9.25390625" style="303" bestFit="1" customWidth="1"/>
    <col min="8456" max="8456" width="11.125" style="303" bestFit="1" customWidth="1"/>
    <col min="8457" max="8457" width="15.625" style="303" customWidth="1"/>
    <col min="8458" max="8458" width="14.00390625" style="303" bestFit="1" customWidth="1"/>
    <col min="8459" max="8459" width="9.25390625" style="303" bestFit="1" customWidth="1"/>
    <col min="8460" max="8460" width="11.125" style="303" bestFit="1" customWidth="1"/>
    <col min="8461" max="8461" width="15.625" style="303" customWidth="1"/>
    <col min="8462" max="8462" width="14.00390625" style="303" bestFit="1" customWidth="1"/>
    <col min="8463" max="8463" width="9.25390625" style="303" bestFit="1" customWidth="1"/>
    <col min="8464" max="8464" width="11.125" style="303" bestFit="1" customWidth="1"/>
    <col min="8465" max="8465" width="15.625" style="303" customWidth="1"/>
    <col min="8466" max="8466" width="14.00390625" style="303" bestFit="1" customWidth="1"/>
    <col min="8467" max="8467" width="9.25390625" style="303" bestFit="1" customWidth="1"/>
    <col min="8468" max="8468" width="11.125" style="303" bestFit="1" customWidth="1"/>
    <col min="8469" max="8469" width="15.625" style="303" customWidth="1"/>
    <col min="8470" max="8470" width="14.00390625" style="303" bestFit="1" customWidth="1"/>
    <col min="8471" max="8471" width="9.25390625" style="303" bestFit="1" customWidth="1"/>
    <col min="8472" max="8704" width="8.75390625" style="303" customWidth="1"/>
    <col min="8705" max="8705" width="7.25390625" style="303" bestFit="1" customWidth="1"/>
    <col min="8706" max="8706" width="9.25390625" style="303" bestFit="1" customWidth="1"/>
    <col min="8707" max="8707" width="27.00390625" style="303" bestFit="1" customWidth="1"/>
    <col min="8708" max="8708" width="11.125" style="303" bestFit="1" customWidth="1"/>
    <col min="8709" max="8709" width="15.625" style="303" customWidth="1"/>
    <col min="8710" max="8710" width="14.00390625" style="303" bestFit="1" customWidth="1"/>
    <col min="8711" max="8711" width="9.25390625" style="303" bestFit="1" customWidth="1"/>
    <col min="8712" max="8712" width="11.125" style="303" bestFit="1" customWidth="1"/>
    <col min="8713" max="8713" width="15.625" style="303" customWidth="1"/>
    <col min="8714" max="8714" width="14.00390625" style="303" bestFit="1" customWidth="1"/>
    <col min="8715" max="8715" width="9.25390625" style="303" bestFit="1" customWidth="1"/>
    <col min="8716" max="8716" width="11.125" style="303" bestFit="1" customWidth="1"/>
    <col min="8717" max="8717" width="15.625" style="303" customWidth="1"/>
    <col min="8718" max="8718" width="14.00390625" style="303" bestFit="1" customWidth="1"/>
    <col min="8719" max="8719" width="9.25390625" style="303" bestFit="1" customWidth="1"/>
    <col min="8720" max="8720" width="11.125" style="303" bestFit="1" customWidth="1"/>
    <col min="8721" max="8721" width="15.625" style="303" customWidth="1"/>
    <col min="8722" max="8722" width="14.00390625" style="303" bestFit="1" customWidth="1"/>
    <col min="8723" max="8723" width="9.25390625" style="303" bestFit="1" customWidth="1"/>
    <col min="8724" max="8724" width="11.125" style="303" bestFit="1" customWidth="1"/>
    <col min="8725" max="8725" width="15.625" style="303" customWidth="1"/>
    <col min="8726" max="8726" width="14.00390625" style="303" bestFit="1" customWidth="1"/>
    <col min="8727" max="8727" width="9.25390625" style="303" bestFit="1" customWidth="1"/>
    <col min="8728" max="8960" width="8.75390625" style="303" customWidth="1"/>
    <col min="8961" max="8961" width="7.25390625" style="303" bestFit="1" customWidth="1"/>
    <col min="8962" max="8962" width="9.25390625" style="303" bestFit="1" customWidth="1"/>
    <col min="8963" max="8963" width="27.00390625" style="303" bestFit="1" customWidth="1"/>
    <col min="8964" max="8964" width="11.125" style="303" bestFit="1" customWidth="1"/>
    <col min="8965" max="8965" width="15.625" style="303" customWidth="1"/>
    <col min="8966" max="8966" width="14.00390625" style="303" bestFit="1" customWidth="1"/>
    <col min="8967" max="8967" width="9.25390625" style="303" bestFit="1" customWidth="1"/>
    <col min="8968" max="8968" width="11.125" style="303" bestFit="1" customWidth="1"/>
    <col min="8969" max="8969" width="15.625" style="303" customWidth="1"/>
    <col min="8970" max="8970" width="14.00390625" style="303" bestFit="1" customWidth="1"/>
    <col min="8971" max="8971" width="9.25390625" style="303" bestFit="1" customWidth="1"/>
    <col min="8972" max="8972" width="11.125" style="303" bestFit="1" customWidth="1"/>
    <col min="8973" max="8973" width="15.625" style="303" customWidth="1"/>
    <col min="8974" max="8974" width="14.00390625" style="303" bestFit="1" customWidth="1"/>
    <col min="8975" max="8975" width="9.25390625" style="303" bestFit="1" customWidth="1"/>
    <col min="8976" max="8976" width="11.125" style="303" bestFit="1" customWidth="1"/>
    <col min="8977" max="8977" width="15.625" style="303" customWidth="1"/>
    <col min="8978" max="8978" width="14.00390625" style="303" bestFit="1" customWidth="1"/>
    <col min="8979" max="8979" width="9.25390625" style="303" bestFit="1" customWidth="1"/>
    <col min="8980" max="8980" width="11.125" style="303" bestFit="1" customWidth="1"/>
    <col min="8981" max="8981" width="15.625" style="303" customWidth="1"/>
    <col min="8982" max="8982" width="14.00390625" style="303" bestFit="1" customWidth="1"/>
    <col min="8983" max="8983" width="9.25390625" style="303" bestFit="1" customWidth="1"/>
    <col min="8984" max="9216" width="8.75390625" style="303" customWidth="1"/>
    <col min="9217" max="9217" width="7.25390625" style="303" bestFit="1" customWidth="1"/>
    <col min="9218" max="9218" width="9.25390625" style="303" bestFit="1" customWidth="1"/>
    <col min="9219" max="9219" width="27.00390625" style="303" bestFit="1" customWidth="1"/>
    <col min="9220" max="9220" width="11.125" style="303" bestFit="1" customWidth="1"/>
    <col min="9221" max="9221" width="15.625" style="303" customWidth="1"/>
    <col min="9222" max="9222" width="14.00390625" style="303" bestFit="1" customWidth="1"/>
    <col min="9223" max="9223" width="9.25390625" style="303" bestFit="1" customWidth="1"/>
    <col min="9224" max="9224" width="11.125" style="303" bestFit="1" customWidth="1"/>
    <col min="9225" max="9225" width="15.625" style="303" customWidth="1"/>
    <col min="9226" max="9226" width="14.00390625" style="303" bestFit="1" customWidth="1"/>
    <col min="9227" max="9227" width="9.25390625" style="303" bestFit="1" customWidth="1"/>
    <col min="9228" max="9228" width="11.125" style="303" bestFit="1" customWidth="1"/>
    <col min="9229" max="9229" width="15.625" style="303" customWidth="1"/>
    <col min="9230" max="9230" width="14.00390625" style="303" bestFit="1" customWidth="1"/>
    <col min="9231" max="9231" width="9.25390625" style="303" bestFit="1" customWidth="1"/>
    <col min="9232" max="9232" width="11.125" style="303" bestFit="1" customWidth="1"/>
    <col min="9233" max="9233" width="15.625" style="303" customWidth="1"/>
    <col min="9234" max="9234" width="14.00390625" style="303" bestFit="1" customWidth="1"/>
    <col min="9235" max="9235" width="9.25390625" style="303" bestFit="1" customWidth="1"/>
    <col min="9236" max="9236" width="11.125" style="303" bestFit="1" customWidth="1"/>
    <col min="9237" max="9237" width="15.625" style="303" customWidth="1"/>
    <col min="9238" max="9238" width="14.00390625" style="303" bestFit="1" customWidth="1"/>
    <col min="9239" max="9239" width="9.25390625" style="303" bestFit="1" customWidth="1"/>
    <col min="9240" max="9472" width="8.75390625" style="303" customWidth="1"/>
    <col min="9473" max="9473" width="7.25390625" style="303" bestFit="1" customWidth="1"/>
    <col min="9474" max="9474" width="9.25390625" style="303" bestFit="1" customWidth="1"/>
    <col min="9475" max="9475" width="27.00390625" style="303" bestFit="1" customWidth="1"/>
    <col min="9476" max="9476" width="11.125" style="303" bestFit="1" customWidth="1"/>
    <col min="9477" max="9477" width="15.625" style="303" customWidth="1"/>
    <col min="9478" max="9478" width="14.00390625" style="303" bestFit="1" customWidth="1"/>
    <col min="9479" max="9479" width="9.25390625" style="303" bestFit="1" customWidth="1"/>
    <col min="9480" max="9480" width="11.125" style="303" bestFit="1" customWidth="1"/>
    <col min="9481" max="9481" width="15.625" style="303" customWidth="1"/>
    <col min="9482" max="9482" width="14.00390625" style="303" bestFit="1" customWidth="1"/>
    <col min="9483" max="9483" width="9.25390625" style="303" bestFit="1" customWidth="1"/>
    <col min="9484" max="9484" width="11.125" style="303" bestFit="1" customWidth="1"/>
    <col min="9485" max="9485" width="15.625" style="303" customWidth="1"/>
    <col min="9486" max="9486" width="14.00390625" style="303" bestFit="1" customWidth="1"/>
    <col min="9487" max="9487" width="9.25390625" style="303" bestFit="1" customWidth="1"/>
    <col min="9488" max="9488" width="11.125" style="303" bestFit="1" customWidth="1"/>
    <col min="9489" max="9489" width="15.625" style="303" customWidth="1"/>
    <col min="9490" max="9490" width="14.00390625" style="303" bestFit="1" customWidth="1"/>
    <col min="9491" max="9491" width="9.25390625" style="303" bestFit="1" customWidth="1"/>
    <col min="9492" max="9492" width="11.125" style="303" bestFit="1" customWidth="1"/>
    <col min="9493" max="9493" width="15.625" style="303" customWidth="1"/>
    <col min="9494" max="9494" width="14.00390625" style="303" bestFit="1" customWidth="1"/>
    <col min="9495" max="9495" width="9.25390625" style="303" bestFit="1" customWidth="1"/>
    <col min="9496" max="9728" width="8.75390625" style="303" customWidth="1"/>
    <col min="9729" max="9729" width="7.25390625" style="303" bestFit="1" customWidth="1"/>
    <col min="9730" max="9730" width="9.25390625" style="303" bestFit="1" customWidth="1"/>
    <col min="9731" max="9731" width="27.00390625" style="303" bestFit="1" customWidth="1"/>
    <col min="9732" max="9732" width="11.125" style="303" bestFit="1" customWidth="1"/>
    <col min="9733" max="9733" width="15.625" style="303" customWidth="1"/>
    <col min="9734" max="9734" width="14.00390625" style="303" bestFit="1" customWidth="1"/>
    <col min="9735" max="9735" width="9.25390625" style="303" bestFit="1" customWidth="1"/>
    <col min="9736" max="9736" width="11.125" style="303" bestFit="1" customWidth="1"/>
    <col min="9737" max="9737" width="15.625" style="303" customWidth="1"/>
    <col min="9738" max="9738" width="14.00390625" style="303" bestFit="1" customWidth="1"/>
    <col min="9739" max="9739" width="9.25390625" style="303" bestFit="1" customWidth="1"/>
    <col min="9740" max="9740" width="11.125" style="303" bestFit="1" customWidth="1"/>
    <col min="9741" max="9741" width="15.625" style="303" customWidth="1"/>
    <col min="9742" max="9742" width="14.00390625" style="303" bestFit="1" customWidth="1"/>
    <col min="9743" max="9743" width="9.25390625" style="303" bestFit="1" customWidth="1"/>
    <col min="9744" max="9744" width="11.125" style="303" bestFit="1" customWidth="1"/>
    <col min="9745" max="9745" width="15.625" style="303" customWidth="1"/>
    <col min="9746" max="9746" width="14.00390625" style="303" bestFit="1" customWidth="1"/>
    <col min="9747" max="9747" width="9.25390625" style="303" bestFit="1" customWidth="1"/>
    <col min="9748" max="9748" width="11.125" style="303" bestFit="1" customWidth="1"/>
    <col min="9749" max="9749" width="15.625" style="303" customWidth="1"/>
    <col min="9750" max="9750" width="14.00390625" style="303" bestFit="1" customWidth="1"/>
    <col min="9751" max="9751" width="9.25390625" style="303" bestFit="1" customWidth="1"/>
    <col min="9752" max="9984" width="8.75390625" style="303" customWidth="1"/>
    <col min="9985" max="9985" width="7.25390625" style="303" bestFit="1" customWidth="1"/>
    <col min="9986" max="9986" width="9.25390625" style="303" bestFit="1" customWidth="1"/>
    <col min="9987" max="9987" width="27.00390625" style="303" bestFit="1" customWidth="1"/>
    <col min="9988" max="9988" width="11.125" style="303" bestFit="1" customWidth="1"/>
    <col min="9989" max="9989" width="15.625" style="303" customWidth="1"/>
    <col min="9990" max="9990" width="14.00390625" style="303" bestFit="1" customWidth="1"/>
    <col min="9991" max="9991" width="9.25390625" style="303" bestFit="1" customWidth="1"/>
    <col min="9992" max="9992" width="11.125" style="303" bestFit="1" customWidth="1"/>
    <col min="9993" max="9993" width="15.625" style="303" customWidth="1"/>
    <col min="9994" max="9994" width="14.00390625" style="303" bestFit="1" customWidth="1"/>
    <col min="9995" max="9995" width="9.25390625" style="303" bestFit="1" customWidth="1"/>
    <col min="9996" max="9996" width="11.125" style="303" bestFit="1" customWidth="1"/>
    <col min="9997" max="9997" width="15.625" style="303" customWidth="1"/>
    <col min="9998" max="9998" width="14.00390625" style="303" bestFit="1" customWidth="1"/>
    <col min="9999" max="9999" width="9.25390625" style="303" bestFit="1" customWidth="1"/>
    <col min="10000" max="10000" width="11.125" style="303" bestFit="1" customWidth="1"/>
    <col min="10001" max="10001" width="15.625" style="303" customWidth="1"/>
    <col min="10002" max="10002" width="14.00390625" style="303" bestFit="1" customWidth="1"/>
    <col min="10003" max="10003" width="9.25390625" style="303" bestFit="1" customWidth="1"/>
    <col min="10004" max="10004" width="11.125" style="303" bestFit="1" customWidth="1"/>
    <col min="10005" max="10005" width="15.625" style="303" customWidth="1"/>
    <col min="10006" max="10006" width="14.00390625" style="303" bestFit="1" customWidth="1"/>
    <col min="10007" max="10007" width="9.25390625" style="303" bestFit="1" customWidth="1"/>
    <col min="10008" max="10240" width="8.75390625" style="303" customWidth="1"/>
    <col min="10241" max="10241" width="7.25390625" style="303" bestFit="1" customWidth="1"/>
    <col min="10242" max="10242" width="9.25390625" style="303" bestFit="1" customWidth="1"/>
    <col min="10243" max="10243" width="27.00390625" style="303" bestFit="1" customWidth="1"/>
    <col min="10244" max="10244" width="11.125" style="303" bestFit="1" customWidth="1"/>
    <col min="10245" max="10245" width="15.625" style="303" customWidth="1"/>
    <col min="10246" max="10246" width="14.00390625" style="303" bestFit="1" customWidth="1"/>
    <col min="10247" max="10247" width="9.25390625" style="303" bestFit="1" customWidth="1"/>
    <col min="10248" max="10248" width="11.125" style="303" bestFit="1" customWidth="1"/>
    <col min="10249" max="10249" width="15.625" style="303" customWidth="1"/>
    <col min="10250" max="10250" width="14.00390625" style="303" bestFit="1" customWidth="1"/>
    <col min="10251" max="10251" width="9.25390625" style="303" bestFit="1" customWidth="1"/>
    <col min="10252" max="10252" width="11.125" style="303" bestFit="1" customWidth="1"/>
    <col min="10253" max="10253" width="15.625" style="303" customWidth="1"/>
    <col min="10254" max="10254" width="14.00390625" style="303" bestFit="1" customWidth="1"/>
    <col min="10255" max="10255" width="9.25390625" style="303" bestFit="1" customWidth="1"/>
    <col min="10256" max="10256" width="11.125" style="303" bestFit="1" customWidth="1"/>
    <col min="10257" max="10257" width="15.625" style="303" customWidth="1"/>
    <col min="10258" max="10258" width="14.00390625" style="303" bestFit="1" customWidth="1"/>
    <col min="10259" max="10259" width="9.25390625" style="303" bestFit="1" customWidth="1"/>
    <col min="10260" max="10260" width="11.125" style="303" bestFit="1" customWidth="1"/>
    <col min="10261" max="10261" width="15.625" style="303" customWidth="1"/>
    <col min="10262" max="10262" width="14.00390625" style="303" bestFit="1" customWidth="1"/>
    <col min="10263" max="10263" width="9.25390625" style="303" bestFit="1" customWidth="1"/>
    <col min="10264" max="10496" width="8.75390625" style="303" customWidth="1"/>
    <col min="10497" max="10497" width="7.25390625" style="303" bestFit="1" customWidth="1"/>
    <col min="10498" max="10498" width="9.25390625" style="303" bestFit="1" customWidth="1"/>
    <col min="10499" max="10499" width="27.00390625" style="303" bestFit="1" customWidth="1"/>
    <col min="10500" max="10500" width="11.125" style="303" bestFit="1" customWidth="1"/>
    <col min="10501" max="10501" width="15.625" style="303" customWidth="1"/>
    <col min="10502" max="10502" width="14.00390625" style="303" bestFit="1" customWidth="1"/>
    <col min="10503" max="10503" width="9.25390625" style="303" bestFit="1" customWidth="1"/>
    <col min="10504" max="10504" width="11.125" style="303" bestFit="1" customWidth="1"/>
    <col min="10505" max="10505" width="15.625" style="303" customWidth="1"/>
    <col min="10506" max="10506" width="14.00390625" style="303" bestFit="1" customWidth="1"/>
    <col min="10507" max="10507" width="9.25390625" style="303" bestFit="1" customWidth="1"/>
    <col min="10508" max="10508" width="11.125" style="303" bestFit="1" customWidth="1"/>
    <col min="10509" max="10509" width="15.625" style="303" customWidth="1"/>
    <col min="10510" max="10510" width="14.00390625" style="303" bestFit="1" customWidth="1"/>
    <col min="10511" max="10511" width="9.25390625" style="303" bestFit="1" customWidth="1"/>
    <col min="10512" max="10512" width="11.125" style="303" bestFit="1" customWidth="1"/>
    <col min="10513" max="10513" width="15.625" style="303" customWidth="1"/>
    <col min="10514" max="10514" width="14.00390625" style="303" bestFit="1" customWidth="1"/>
    <col min="10515" max="10515" width="9.25390625" style="303" bestFit="1" customWidth="1"/>
    <col min="10516" max="10516" width="11.125" style="303" bestFit="1" customWidth="1"/>
    <col min="10517" max="10517" width="15.625" style="303" customWidth="1"/>
    <col min="10518" max="10518" width="14.00390625" style="303" bestFit="1" customWidth="1"/>
    <col min="10519" max="10519" width="9.25390625" style="303" bestFit="1" customWidth="1"/>
    <col min="10520" max="10752" width="8.75390625" style="303" customWidth="1"/>
    <col min="10753" max="10753" width="7.25390625" style="303" bestFit="1" customWidth="1"/>
    <col min="10754" max="10754" width="9.25390625" style="303" bestFit="1" customWidth="1"/>
    <col min="10755" max="10755" width="27.00390625" style="303" bestFit="1" customWidth="1"/>
    <col min="10756" max="10756" width="11.125" style="303" bestFit="1" customWidth="1"/>
    <col min="10757" max="10757" width="15.625" style="303" customWidth="1"/>
    <col min="10758" max="10758" width="14.00390625" style="303" bestFit="1" customWidth="1"/>
    <col min="10759" max="10759" width="9.25390625" style="303" bestFit="1" customWidth="1"/>
    <col min="10760" max="10760" width="11.125" style="303" bestFit="1" customWidth="1"/>
    <col min="10761" max="10761" width="15.625" style="303" customWidth="1"/>
    <col min="10762" max="10762" width="14.00390625" style="303" bestFit="1" customWidth="1"/>
    <col min="10763" max="10763" width="9.25390625" style="303" bestFit="1" customWidth="1"/>
    <col min="10764" max="10764" width="11.125" style="303" bestFit="1" customWidth="1"/>
    <col min="10765" max="10765" width="15.625" style="303" customWidth="1"/>
    <col min="10766" max="10766" width="14.00390625" style="303" bestFit="1" customWidth="1"/>
    <col min="10767" max="10767" width="9.25390625" style="303" bestFit="1" customWidth="1"/>
    <col min="10768" max="10768" width="11.125" style="303" bestFit="1" customWidth="1"/>
    <col min="10769" max="10769" width="15.625" style="303" customWidth="1"/>
    <col min="10770" max="10770" width="14.00390625" style="303" bestFit="1" customWidth="1"/>
    <col min="10771" max="10771" width="9.25390625" style="303" bestFit="1" customWidth="1"/>
    <col min="10772" max="10772" width="11.125" style="303" bestFit="1" customWidth="1"/>
    <col min="10773" max="10773" width="15.625" style="303" customWidth="1"/>
    <col min="10774" max="10774" width="14.00390625" style="303" bestFit="1" customWidth="1"/>
    <col min="10775" max="10775" width="9.25390625" style="303" bestFit="1" customWidth="1"/>
    <col min="10776" max="11008" width="8.75390625" style="303" customWidth="1"/>
    <col min="11009" max="11009" width="7.25390625" style="303" bestFit="1" customWidth="1"/>
    <col min="11010" max="11010" width="9.25390625" style="303" bestFit="1" customWidth="1"/>
    <col min="11011" max="11011" width="27.00390625" style="303" bestFit="1" customWidth="1"/>
    <col min="11012" max="11012" width="11.125" style="303" bestFit="1" customWidth="1"/>
    <col min="11013" max="11013" width="15.625" style="303" customWidth="1"/>
    <col min="11014" max="11014" width="14.00390625" style="303" bestFit="1" customWidth="1"/>
    <col min="11015" max="11015" width="9.25390625" style="303" bestFit="1" customWidth="1"/>
    <col min="11016" max="11016" width="11.125" style="303" bestFit="1" customWidth="1"/>
    <col min="11017" max="11017" width="15.625" style="303" customWidth="1"/>
    <col min="11018" max="11018" width="14.00390625" style="303" bestFit="1" customWidth="1"/>
    <col min="11019" max="11019" width="9.25390625" style="303" bestFit="1" customWidth="1"/>
    <col min="11020" max="11020" width="11.125" style="303" bestFit="1" customWidth="1"/>
    <col min="11021" max="11021" width="15.625" style="303" customWidth="1"/>
    <col min="11022" max="11022" width="14.00390625" style="303" bestFit="1" customWidth="1"/>
    <col min="11023" max="11023" width="9.25390625" style="303" bestFit="1" customWidth="1"/>
    <col min="11024" max="11024" width="11.125" style="303" bestFit="1" customWidth="1"/>
    <col min="11025" max="11025" width="15.625" style="303" customWidth="1"/>
    <col min="11026" max="11026" width="14.00390625" style="303" bestFit="1" customWidth="1"/>
    <col min="11027" max="11027" width="9.25390625" style="303" bestFit="1" customWidth="1"/>
    <col min="11028" max="11028" width="11.125" style="303" bestFit="1" customWidth="1"/>
    <col min="11029" max="11029" width="15.625" style="303" customWidth="1"/>
    <col min="11030" max="11030" width="14.00390625" style="303" bestFit="1" customWidth="1"/>
    <col min="11031" max="11031" width="9.25390625" style="303" bestFit="1" customWidth="1"/>
    <col min="11032" max="11264" width="8.75390625" style="303" customWidth="1"/>
    <col min="11265" max="11265" width="7.25390625" style="303" bestFit="1" customWidth="1"/>
    <col min="11266" max="11266" width="9.25390625" style="303" bestFit="1" customWidth="1"/>
    <col min="11267" max="11267" width="27.00390625" style="303" bestFit="1" customWidth="1"/>
    <col min="11268" max="11268" width="11.125" style="303" bestFit="1" customWidth="1"/>
    <col min="11269" max="11269" width="15.625" style="303" customWidth="1"/>
    <col min="11270" max="11270" width="14.00390625" style="303" bestFit="1" customWidth="1"/>
    <col min="11271" max="11271" width="9.25390625" style="303" bestFit="1" customWidth="1"/>
    <col min="11272" max="11272" width="11.125" style="303" bestFit="1" customWidth="1"/>
    <col min="11273" max="11273" width="15.625" style="303" customWidth="1"/>
    <col min="11274" max="11274" width="14.00390625" style="303" bestFit="1" customWidth="1"/>
    <col min="11275" max="11275" width="9.25390625" style="303" bestFit="1" customWidth="1"/>
    <col min="11276" max="11276" width="11.125" style="303" bestFit="1" customWidth="1"/>
    <col min="11277" max="11277" width="15.625" style="303" customWidth="1"/>
    <col min="11278" max="11278" width="14.00390625" style="303" bestFit="1" customWidth="1"/>
    <col min="11279" max="11279" width="9.25390625" style="303" bestFit="1" customWidth="1"/>
    <col min="11280" max="11280" width="11.125" style="303" bestFit="1" customWidth="1"/>
    <col min="11281" max="11281" width="15.625" style="303" customWidth="1"/>
    <col min="11282" max="11282" width="14.00390625" style="303" bestFit="1" customWidth="1"/>
    <col min="11283" max="11283" width="9.25390625" style="303" bestFit="1" customWidth="1"/>
    <col min="11284" max="11284" width="11.125" style="303" bestFit="1" customWidth="1"/>
    <col min="11285" max="11285" width="15.625" style="303" customWidth="1"/>
    <col min="11286" max="11286" width="14.00390625" style="303" bestFit="1" customWidth="1"/>
    <col min="11287" max="11287" width="9.25390625" style="303" bestFit="1" customWidth="1"/>
    <col min="11288" max="11520" width="8.75390625" style="303" customWidth="1"/>
    <col min="11521" max="11521" width="7.25390625" style="303" bestFit="1" customWidth="1"/>
    <col min="11522" max="11522" width="9.25390625" style="303" bestFit="1" customWidth="1"/>
    <col min="11523" max="11523" width="27.00390625" style="303" bestFit="1" customWidth="1"/>
    <col min="11524" max="11524" width="11.125" style="303" bestFit="1" customWidth="1"/>
    <col min="11525" max="11525" width="15.625" style="303" customWidth="1"/>
    <col min="11526" max="11526" width="14.00390625" style="303" bestFit="1" customWidth="1"/>
    <col min="11527" max="11527" width="9.25390625" style="303" bestFit="1" customWidth="1"/>
    <col min="11528" max="11528" width="11.125" style="303" bestFit="1" customWidth="1"/>
    <col min="11529" max="11529" width="15.625" style="303" customWidth="1"/>
    <col min="11530" max="11530" width="14.00390625" style="303" bestFit="1" customWidth="1"/>
    <col min="11531" max="11531" width="9.25390625" style="303" bestFit="1" customWidth="1"/>
    <col min="11532" max="11532" width="11.125" style="303" bestFit="1" customWidth="1"/>
    <col min="11533" max="11533" width="15.625" style="303" customWidth="1"/>
    <col min="11534" max="11534" width="14.00390625" style="303" bestFit="1" customWidth="1"/>
    <col min="11535" max="11535" width="9.25390625" style="303" bestFit="1" customWidth="1"/>
    <col min="11536" max="11536" width="11.125" style="303" bestFit="1" customWidth="1"/>
    <col min="11537" max="11537" width="15.625" style="303" customWidth="1"/>
    <col min="11538" max="11538" width="14.00390625" style="303" bestFit="1" customWidth="1"/>
    <col min="11539" max="11539" width="9.25390625" style="303" bestFit="1" customWidth="1"/>
    <col min="11540" max="11540" width="11.125" style="303" bestFit="1" customWidth="1"/>
    <col min="11541" max="11541" width="15.625" style="303" customWidth="1"/>
    <col min="11542" max="11542" width="14.00390625" style="303" bestFit="1" customWidth="1"/>
    <col min="11543" max="11543" width="9.25390625" style="303" bestFit="1" customWidth="1"/>
    <col min="11544" max="11776" width="8.75390625" style="303" customWidth="1"/>
    <col min="11777" max="11777" width="7.25390625" style="303" bestFit="1" customWidth="1"/>
    <col min="11778" max="11778" width="9.25390625" style="303" bestFit="1" customWidth="1"/>
    <col min="11779" max="11779" width="27.00390625" style="303" bestFit="1" customWidth="1"/>
    <col min="11780" max="11780" width="11.125" style="303" bestFit="1" customWidth="1"/>
    <col min="11781" max="11781" width="15.625" style="303" customWidth="1"/>
    <col min="11782" max="11782" width="14.00390625" style="303" bestFit="1" customWidth="1"/>
    <col min="11783" max="11783" width="9.25390625" style="303" bestFit="1" customWidth="1"/>
    <col min="11784" max="11784" width="11.125" style="303" bestFit="1" customWidth="1"/>
    <col min="11785" max="11785" width="15.625" style="303" customWidth="1"/>
    <col min="11786" max="11786" width="14.00390625" style="303" bestFit="1" customWidth="1"/>
    <col min="11787" max="11787" width="9.25390625" style="303" bestFit="1" customWidth="1"/>
    <col min="11788" max="11788" width="11.125" style="303" bestFit="1" customWidth="1"/>
    <col min="11789" max="11789" width="15.625" style="303" customWidth="1"/>
    <col min="11790" max="11790" width="14.00390625" style="303" bestFit="1" customWidth="1"/>
    <col min="11791" max="11791" width="9.25390625" style="303" bestFit="1" customWidth="1"/>
    <col min="11792" max="11792" width="11.125" style="303" bestFit="1" customWidth="1"/>
    <col min="11793" max="11793" width="15.625" style="303" customWidth="1"/>
    <col min="11794" max="11794" width="14.00390625" style="303" bestFit="1" customWidth="1"/>
    <col min="11795" max="11795" width="9.25390625" style="303" bestFit="1" customWidth="1"/>
    <col min="11796" max="11796" width="11.125" style="303" bestFit="1" customWidth="1"/>
    <col min="11797" max="11797" width="15.625" style="303" customWidth="1"/>
    <col min="11798" max="11798" width="14.00390625" style="303" bestFit="1" customWidth="1"/>
    <col min="11799" max="11799" width="9.25390625" style="303" bestFit="1" customWidth="1"/>
    <col min="11800" max="12032" width="8.75390625" style="303" customWidth="1"/>
    <col min="12033" max="12033" width="7.25390625" style="303" bestFit="1" customWidth="1"/>
    <col min="12034" max="12034" width="9.25390625" style="303" bestFit="1" customWidth="1"/>
    <col min="12035" max="12035" width="27.00390625" style="303" bestFit="1" customWidth="1"/>
    <col min="12036" max="12036" width="11.125" style="303" bestFit="1" customWidth="1"/>
    <col min="12037" max="12037" width="15.625" style="303" customWidth="1"/>
    <col min="12038" max="12038" width="14.00390625" style="303" bestFit="1" customWidth="1"/>
    <col min="12039" max="12039" width="9.25390625" style="303" bestFit="1" customWidth="1"/>
    <col min="12040" max="12040" width="11.125" style="303" bestFit="1" customWidth="1"/>
    <col min="12041" max="12041" width="15.625" style="303" customWidth="1"/>
    <col min="12042" max="12042" width="14.00390625" style="303" bestFit="1" customWidth="1"/>
    <col min="12043" max="12043" width="9.25390625" style="303" bestFit="1" customWidth="1"/>
    <col min="12044" max="12044" width="11.125" style="303" bestFit="1" customWidth="1"/>
    <col min="12045" max="12045" width="15.625" style="303" customWidth="1"/>
    <col min="12046" max="12046" width="14.00390625" style="303" bestFit="1" customWidth="1"/>
    <col min="12047" max="12047" width="9.25390625" style="303" bestFit="1" customWidth="1"/>
    <col min="12048" max="12048" width="11.125" style="303" bestFit="1" customWidth="1"/>
    <col min="12049" max="12049" width="15.625" style="303" customWidth="1"/>
    <col min="12050" max="12050" width="14.00390625" style="303" bestFit="1" customWidth="1"/>
    <col min="12051" max="12051" width="9.25390625" style="303" bestFit="1" customWidth="1"/>
    <col min="12052" max="12052" width="11.125" style="303" bestFit="1" customWidth="1"/>
    <col min="12053" max="12053" width="15.625" style="303" customWidth="1"/>
    <col min="12054" max="12054" width="14.00390625" style="303" bestFit="1" customWidth="1"/>
    <col min="12055" max="12055" width="9.25390625" style="303" bestFit="1" customWidth="1"/>
    <col min="12056" max="12288" width="8.75390625" style="303" customWidth="1"/>
    <col min="12289" max="12289" width="7.25390625" style="303" bestFit="1" customWidth="1"/>
    <col min="12290" max="12290" width="9.25390625" style="303" bestFit="1" customWidth="1"/>
    <col min="12291" max="12291" width="27.00390625" style="303" bestFit="1" customWidth="1"/>
    <col min="12292" max="12292" width="11.125" style="303" bestFit="1" customWidth="1"/>
    <col min="12293" max="12293" width="15.625" style="303" customWidth="1"/>
    <col min="12294" max="12294" width="14.00390625" style="303" bestFit="1" customWidth="1"/>
    <col min="12295" max="12295" width="9.25390625" style="303" bestFit="1" customWidth="1"/>
    <col min="12296" max="12296" width="11.125" style="303" bestFit="1" customWidth="1"/>
    <col min="12297" max="12297" width="15.625" style="303" customWidth="1"/>
    <col min="12298" max="12298" width="14.00390625" style="303" bestFit="1" customWidth="1"/>
    <col min="12299" max="12299" width="9.25390625" style="303" bestFit="1" customWidth="1"/>
    <col min="12300" max="12300" width="11.125" style="303" bestFit="1" customWidth="1"/>
    <col min="12301" max="12301" width="15.625" style="303" customWidth="1"/>
    <col min="12302" max="12302" width="14.00390625" style="303" bestFit="1" customWidth="1"/>
    <col min="12303" max="12303" width="9.25390625" style="303" bestFit="1" customWidth="1"/>
    <col min="12304" max="12304" width="11.125" style="303" bestFit="1" customWidth="1"/>
    <col min="12305" max="12305" width="15.625" style="303" customWidth="1"/>
    <col min="12306" max="12306" width="14.00390625" style="303" bestFit="1" customWidth="1"/>
    <col min="12307" max="12307" width="9.25390625" style="303" bestFit="1" customWidth="1"/>
    <col min="12308" max="12308" width="11.125" style="303" bestFit="1" customWidth="1"/>
    <col min="12309" max="12309" width="15.625" style="303" customWidth="1"/>
    <col min="12310" max="12310" width="14.00390625" style="303" bestFit="1" customWidth="1"/>
    <col min="12311" max="12311" width="9.25390625" style="303" bestFit="1" customWidth="1"/>
    <col min="12312" max="12544" width="8.75390625" style="303" customWidth="1"/>
    <col min="12545" max="12545" width="7.25390625" style="303" bestFit="1" customWidth="1"/>
    <col min="12546" max="12546" width="9.25390625" style="303" bestFit="1" customWidth="1"/>
    <col min="12547" max="12547" width="27.00390625" style="303" bestFit="1" customWidth="1"/>
    <col min="12548" max="12548" width="11.125" style="303" bestFit="1" customWidth="1"/>
    <col min="12549" max="12549" width="15.625" style="303" customWidth="1"/>
    <col min="12550" max="12550" width="14.00390625" style="303" bestFit="1" customWidth="1"/>
    <col min="12551" max="12551" width="9.25390625" style="303" bestFit="1" customWidth="1"/>
    <col min="12552" max="12552" width="11.125" style="303" bestFit="1" customWidth="1"/>
    <col min="12553" max="12553" width="15.625" style="303" customWidth="1"/>
    <col min="12554" max="12554" width="14.00390625" style="303" bestFit="1" customWidth="1"/>
    <col min="12555" max="12555" width="9.25390625" style="303" bestFit="1" customWidth="1"/>
    <col min="12556" max="12556" width="11.125" style="303" bestFit="1" customWidth="1"/>
    <col min="12557" max="12557" width="15.625" style="303" customWidth="1"/>
    <col min="12558" max="12558" width="14.00390625" style="303" bestFit="1" customWidth="1"/>
    <col min="12559" max="12559" width="9.25390625" style="303" bestFit="1" customWidth="1"/>
    <col min="12560" max="12560" width="11.125" style="303" bestFit="1" customWidth="1"/>
    <col min="12561" max="12561" width="15.625" style="303" customWidth="1"/>
    <col min="12562" max="12562" width="14.00390625" style="303" bestFit="1" customWidth="1"/>
    <col min="12563" max="12563" width="9.25390625" style="303" bestFit="1" customWidth="1"/>
    <col min="12564" max="12564" width="11.125" style="303" bestFit="1" customWidth="1"/>
    <col min="12565" max="12565" width="15.625" style="303" customWidth="1"/>
    <col min="12566" max="12566" width="14.00390625" style="303" bestFit="1" customWidth="1"/>
    <col min="12567" max="12567" width="9.25390625" style="303" bestFit="1" customWidth="1"/>
    <col min="12568" max="12800" width="8.75390625" style="303" customWidth="1"/>
    <col min="12801" max="12801" width="7.25390625" style="303" bestFit="1" customWidth="1"/>
    <col min="12802" max="12802" width="9.25390625" style="303" bestFit="1" customWidth="1"/>
    <col min="12803" max="12803" width="27.00390625" style="303" bestFit="1" customWidth="1"/>
    <col min="12804" max="12804" width="11.125" style="303" bestFit="1" customWidth="1"/>
    <col min="12805" max="12805" width="15.625" style="303" customWidth="1"/>
    <col min="12806" max="12806" width="14.00390625" style="303" bestFit="1" customWidth="1"/>
    <col min="12807" max="12807" width="9.25390625" style="303" bestFit="1" customWidth="1"/>
    <col min="12808" max="12808" width="11.125" style="303" bestFit="1" customWidth="1"/>
    <col min="12809" max="12809" width="15.625" style="303" customWidth="1"/>
    <col min="12810" max="12810" width="14.00390625" style="303" bestFit="1" customWidth="1"/>
    <col min="12811" max="12811" width="9.25390625" style="303" bestFit="1" customWidth="1"/>
    <col min="12812" max="12812" width="11.125" style="303" bestFit="1" customWidth="1"/>
    <col min="12813" max="12813" width="15.625" style="303" customWidth="1"/>
    <col min="12814" max="12814" width="14.00390625" style="303" bestFit="1" customWidth="1"/>
    <col min="12815" max="12815" width="9.25390625" style="303" bestFit="1" customWidth="1"/>
    <col min="12816" max="12816" width="11.125" style="303" bestFit="1" customWidth="1"/>
    <col min="12817" max="12817" width="15.625" style="303" customWidth="1"/>
    <col min="12818" max="12818" width="14.00390625" style="303" bestFit="1" customWidth="1"/>
    <col min="12819" max="12819" width="9.25390625" style="303" bestFit="1" customWidth="1"/>
    <col min="12820" max="12820" width="11.125" style="303" bestFit="1" customWidth="1"/>
    <col min="12821" max="12821" width="15.625" style="303" customWidth="1"/>
    <col min="12822" max="12822" width="14.00390625" style="303" bestFit="1" customWidth="1"/>
    <col min="12823" max="12823" width="9.25390625" style="303" bestFit="1" customWidth="1"/>
    <col min="12824" max="13056" width="8.75390625" style="303" customWidth="1"/>
    <col min="13057" max="13057" width="7.25390625" style="303" bestFit="1" customWidth="1"/>
    <col min="13058" max="13058" width="9.25390625" style="303" bestFit="1" customWidth="1"/>
    <col min="13059" max="13059" width="27.00390625" style="303" bestFit="1" customWidth="1"/>
    <col min="13060" max="13060" width="11.125" style="303" bestFit="1" customWidth="1"/>
    <col min="13061" max="13061" width="15.625" style="303" customWidth="1"/>
    <col min="13062" max="13062" width="14.00390625" style="303" bestFit="1" customWidth="1"/>
    <col min="13063" max="13063" width="9.25390625" style="303" bestFit="1" customWidth="1"/>
    <col min="13064" max="13064" width="11.125" style="303" bestFit="1" customWidth="1"/>
    <col min="13065" max="13065" width="15.625" style="303" customWidth="1"/>
    <col min="13066" max="13066" width="14.00390625" style="303" bestFit="1" customWidth="1"/>
    <col min="13067" max="13067" width="9.25390625" style="303" bestFit="1" customWidth="1"/>
    <col min="13068" max="13068" width="11.125" style="303" bestFit="1" customWidth="1"/>
    <col min="13069" max="13069" width="15.625" style="303" customWidth="1"/>
    <col min="13070" max="13070" width="14.00390625" style="303" bestFit="1" customWidth="1"/>
    <col min="13071" max="13071" width="9.25390625" style="303" bestFit="1" customWidth="1"/>
    <col min="13072" max="13072" width="11.125" style="303" bestFit="1" customWidth="1"/>
    <col min="13073" max="13073" width="15.625" style="303" customWidth="1"/>
    <col min="13074" max="13074" width="14.00390625" style="303" bestFit="1" customWidth="1"/>
    <col min="13075" max="13075" width="9.25390625" style="303" bestFit="1" customWidth="1"/>
    <col min="13076" max="13076" width="11.125" style="303" bestFit="1" customWidth="1"/>
    <col min="13077" max="13077" width="15.625" style="303" customWidth="1"/>
    <col min="13078" max="13078" width="14.00390625" style="303" bestFit="1" customWidth="1"/>
    <col min="13079" max="13079" width="9.25390625" style="303" bestFit="1" customWidth="1"/>
    <col min="13080" max="13312" width="8.75390625" style="303" customWidth="1"/>
    <col min="13313" max="13313" width="7.25390625" style="303" bestFit="1" customWidth="1"/>
    <col min="13314" max="13314" width="9.25390625" style="303" bestFit="1" customWidth="1"/>
    <col min="13315" max="13315" width="27.00390625" style="303" bestFit="1" customWidth="1"/>
    <col min="13316" max="13316" width="11.125" style="303" bestFit="1" customWidth="1"/>
    <col min="13317" max="13317" width="15.625" style="303" customWidth="1"/>
    <col min="13318" max="13318" width="14.00390625" style="303" bestFit="1" customWidth="1"/>
    <col min="13319" max="13319" width="9.25390625" style="303" bestFit="1" customWidth="1"/>
    <col min="13320" max="13320" width="11.125" style="303" bestFit="1" customWidth="1"/>
    <col min="13321" max="13321" width="15.625" style="303" customWidth="1"/>
    <col min="13322" max="13322" width="14.00390625" style="303" bestFit="1" customWidth="1"/>
    <col min="13323" max="13323" width="9.25390625" style="303" bestFit="1" customWidth="1"/>
    <col min="13324" max="13324" width="11.125" style="303" bestFit="1" customWidth="1"/>
    <col min="13325" max="13325" width="15.625" style="303" customWidth="1"/>
    <col min="13326" max="13326" width="14.00390625" style="303" bestFit="1" customWidth="1"/>
    <col min="13327" max="13327" width="9.25390625" style="303" bestFit="1" customWidth="1"/>
    <col min="13328" max="13328" width="11.125" style="303" bestFit="1" customWidth="1"/>
    <col min="13329" max="13329" width="15.625" style="303" customWidth="1"/>
    <col min="13330" max="13330" width="14.00390625" style="303" bestFit="1" customWidth="1"/>
    <col min="13331" max="13331" width="9.25390625" style="303" bestFit="1" customWidth="1"/>
    <col min="13332" max="13332" width="11.125" style="303" bestFit="1" customWidth="1"/>
    <col min="13333" max="13333" width="15.625" style="303" customWidth="1"/>
    <col min="13334" max="13334" width="14.00390625" style="303" bestFit="1" customWidth="1"/>
    <col min="13335" max="13335" width="9.25390625" style="303" bestFit="1" customWidth="1"/>
    <col min="13336" max="13568" width="8.75390625" style="303" customWidth="1"/>
    <col min="13569" max="13569" width="7.25390625" style="303" bestFit="1" customWidth="1"/>
    <col min="13570" max="13570" width="9.25390625" style="303" bestFit="1" customWidth="1"/>
    <col min="13571" max="13571" width="27.00390625" style="303" bestFit="1" customWidth="1"/>
    <col min="13572" max="13572" width="11.125" style="303" bestFit="1" customWidth="1"/>
    <col min="13573" max="13573" width="15.625" style="303" customWidth="1"/>
    <col min="13574" max="13574" width="14.00390625" style="303" bestFit="1" customWidth="1"/>
    <col min="13575" max="13575" width="9.25390625" style="303" bestFit="1" customWidth="1"/>
    <col min="13576" max="13576" width="11.125" style="303" bestFit="1" customWidth="1"/>
    <col min="13577" max="13577" width="15.625" style="303" customWidth="1"/>
    <col min="13578" max="13578" width="14.00390625" style="303" bestFit="1" customWidth="1"/>
    <col min="13579" max="13579" width="9.25390625" style="303" bestFit="1" customWidth="1"/>
    <col min="13580" max="13580" width="11.125" style="303" bestFit="1" customWidth="1"/>
    <col min="13581" max="13581" width="15.625" style="303" customWidth="1"/>
    <col min="13582" max="13582" width="14.00390625" style="303" bestFit="1" customWidth="1"/>
    <col min="13583" max="13583" width="9.25390625" style="303" bestFit="1" customWidth="1"/>
    <col min="13584" max="13584" width="11.125" style="303" bestFit="1" customWidth="1"/>
    <col min="13585" max="13585" width="15.625" style="303" customWidth="1"/>
    <col min="13586" max="13586" width="14.00390625" style="303" bestFit="1" customWidth="1"/>
    <col min="13587" max="13587" width="9.25390625" style="303" bestFit="1" customWidth="1"/>
    <col min="13588" max="13588" width="11.125" style="303" bestFit="1" customWidth="1"/>
    <col min="13589" max="13589" width="15.625" style="303" customWidth="1"/>
    <col min="13590" max="13590" width="14.00390625" style="303" bestFit="1" customWidth="1"/>
    <col min="13591" max="13591" width="9.25390625" style="303" bestFit="1" customWidth="1"/>
    <col min="13592" max="13824" width="8.75390625" style="303" customWidth="1"/>
    <col min="13825" max="13825" width="7.25390625" style="303" bestFit="1" customWidth="1"/>
    <col min="13826" max="13826" width="9.25390625" style="303" bestFit="1" customWidth="1"/>
    <col min="13827" max="13827" width="27.00390625" style="303" bestFit="1" customWidth="1"/>
    <col min="13828" max="13828" width="11.125" style="303" bestFit="1" customWidth="1"/>
    <col min="13829" max="13829" width="15.625" style="303" customWidth="1"/>
    <col min="13830" max="13830" width="14.00390625" style="303" bestFit="1" customWidth="1"/>
    <col min="13831" max="13831" width="9.25390625" style="303" bestFit="1" customWidth="1"/>
    <col min="13832" max="13832" width="11.125" style="303" bestFit="1" customWidth="1"/>
    <col min="13833" max="13833" width="15.625" style="303" customWidth="1"/>
    <col min="13834" max="13834" width="14.00390625" style="303" bestFit="1" customWidth="1"/>
    <col min="13835" max="13835" width="9.25390625" style="303" bestFit="1" customWidth="1"/>
    <col min="13836" max="13836" width="11.125" style="303" bestFit="1" customWidth="1"/>
    <col min="13837" max="13837" width="15.625" style="303" customWidth="1"/>
    <col min="13838" max="13838" width="14.00390625" style="303" bestFit="1" customWidth="1"/>
    <col min="13839" max="13839" width="9.25390625" style="303" bestFit="1" customWidth="1"/>
    <col min="13840" max="13840" width="11.125" style="303" bestFit="1" customWidth="1"/>
    <col min="13841" max="13841" width="15.625" style="303" customWidth="1"/>
    <col min="13842" max="13842" width="14.00390625" style="303" bestFit="1" customWidth="1"/>
    <col min="13843" max="13843" width="9.25390625" style="303" bestFit="1" customWidth="1"/>
    <col min="13844" max="13844" width="11.125" style="303" bestFit="1" customWidth="1"/>
    <col min="13845" max="13845" width="15.625" style="303" customWidth="1"/>
    <col min="13846" max="13846" width="14.00390625" style="303" bestFit="1" customWidth="1"/>
    <col min="13847" max="13847" width="9.25390625" style="303" bestFit="1" customWidth="1"/>
    <col min="13848" max="14080" width="8.75390625" style="303" customWidth="1"/>
    <col min="14081" max="14081" width="7.25390625" style="303" bestFit="1" customWidth="1"/>
    <col min="14082" max="14082" width="9.25390625" style="303" bestFit="1" customWidth="1"/>
    <col min="14083" max="14083" width="27.00390625" style="303" bestFit="1" customWidth="1"/>
    <col min="14084" max="14084" width="11.125" style="303" bestFit="1" customWidth="1"/>
    <col min="14085" max="14085" width="15.625" style="303" customWidth="1"/>
    <col min="14086" max="14086" width="14.00390625" style="303" bestFit="1" customWidth="1"/>
    <col min="14087" max="14087" width="9.25390625" style="303" bestFit="1" customWidth="1"/>
    <col min="14088" max="14088" width="11.125" style="303" bestFit="1" customWidth="1"/>
    <col min="14089" max="14089" width="15.625" style="303" customWidth="1"/>
    <col min="14090" max="14090" width="14.00390625" style="303" bestFit="1" customWidth="1"/>
    <col min="14091" max="14091" width="9.25390625" style="303" bestFit="1" customWidth="1"/>
    <col min="14092" max="14092" width="11.125" style="303" bestFit="1" customWidth="1"/>
    <col min="14093" max="14093" width="15.625" style="303" customWidth="1"/>
    <col min="14094" max="14094" width="14.00390625" style="303" bestFit="1" customWidth="1"/>
    <col min="14095" max="14095" width="9.25390625" style="303" bestFit="1" customWidth="1"/>
    <col min="14096" max="14096" width="11.125" style="303" bestFit="1" customWidth="1"/>
    <col min="14097" max="14097" width="15.625" style="303" customWidth="1"/>
    <col min="14098" max="14098" width="14.00390625" style="303" bestFit="1" customWidth="1"/>
    <col min="14099" max="14099" width="9.25390625" style="303" bestFit="1" customWidth="1"/>
    <col min="14100" max="14100" width="11.125" style="303" bestFit="1" customWidth="1"/>
    <col min="14101" max="14101" width="15.625" style="303" customWidth="1"/>
    <col min="14102" max="14102" width="14.00390625" style="303" bestFit="1" customWidth="1"/>
    <col min="14103" max="14103" width="9.25390625" style="303" bestFit="1" customWidth="1"/>
    <col min="14104" max="14336" width="8.75390625" style="303" customWidth="1"/>
    <col min="14337" max="14337" width="7.25390625" style="303" bestFit="1" customWidth="1"/>
    <col min="14338" max="14338" width="9.25390625" style="303" bestFit="1" customWidth="1"/>
    <col min="14339" max="14339" width="27.00390625" style="303" bestFit="1" customWidth="1"/>
    <col min="14340" max="14340" width="11.125" style="303" bestFit="1" customWidth="1"/>
    <col min="14341" max="14341" width="15.625" style="303" customWidth="1"/>
    <col min="14342" max="14342" width="14.00390625" style="303" bestFit="1" customWidth="1"/>
    <col min="14343" max="14343" width="9.25390625" style="303" bestFit="1" customWidth="1"/>
    <col min="14344" max="14344" width="11.125" style="303" bestFit="1" customWidth="1"/>
    <col min="14345" max="14345" width="15.625" style="303" customWidth="1"/>
    <col min="14346" max="14346" width="14.00390625" style="303" bestFit="1" customWidth="1"/>
    <col min="14347" max="14347" width="9.25390625" style="303" bestFit="1" customWidth="1"/>
    <col min="14348" max="14348" width="11.125" style="303" bestFit="1" customWidth="1"/>
    <col min="14349" max="14349" width="15.625" style="303" customWidth="1"/>
    <col min="14350" max="14350" width="14.00390625" style="303" bestFit="1" customWidth="1"/>
    <col min="14351" max="14351" width="9.25390625" style="303" bestFit="1" customWidth="1"/>
    <col min="14352" max="14352" width="11.125" style="303" bestFit="1" customWidth="1"/>
    <col min="14353" max="14353" width="15.625" style="303" customWidth="1"/>
    <col min="14354" max="14354" width="14.00390625" style="303" bestFit="1" customWidth="1"/>
    <col min="14355" max="14355" width="9.25390625" style="303" bestFit="1" customWidth="1"/>
    <col min="14356" max="14356" width="11.125" style="303" bestFit="1" customWidth="1"/>
    <col min="14357" max="14357" width="15.625" style="303" customWidth="1"/>
    <col min="14358" max="14358" width="14.00390625" style="303" bestFit="1" customWidth="1"/>
    <col min="14359" max="14359" width="9.25390625" style="303" bestFit="1" customWidth="1"/>
    <col min="14360" max="14592" width="8.75390625" style="303" customWidth="1"/>
    <col min="14593" max="14593" width="7.25390625" style="303" bestFit="1" customWidth="1"/>
    <col min="14594" max="14594" width="9.25390625" style="303" bestFit="1" customWidth="1"/>
    <col min="14595" max="14595" width="27.00390625" style="303" bestFit="1" customWidth="1"/>
    <col min="14596" max="14596" width="11.125" style="303" bestFit="1" customWidth="1"/>
    <col min="14597" max="14597" width="15.625" style="303" customWidth="1"/>
    <col min="14598" max="14598" width="14.00390625" style="303" bestFit="1" customWidth="1"/>
    <col min="14599" max="14599" width="9.25390625" style="303" bestFit="1" customWidth="1"/>
    <col min="14600" max="14600" width="11.125" style="303" bestFit="1" customWidth="1"/>
    <col min="14601" max="14601" width="15.625" style="303" customWidth="1"/>
    <col min="14602" max="14602" width="14.00390625" style="303" bestFit="1" customWidth="1"/>
    <col min="14603" max="14603" width="9.25390625" style="303" bestFit="1" customWidth="1"/>
    <col min="14604" max="14604" width="11.125" style="303" bestFit="1" customWidth="1"/>
    <col min="14605" max="14605" width="15.625" style="303" customWidth="1"/>
    <col min="14606" max="14606" width="14.00390625" style="303" bestFit="1" customWidth="1"/>
    <col min="14607" max="14607" width="9.25390625" style="303" bestFit="1" customWidth="1"/>
    <col min="14608" max="14608" width="11.125" style="303" bestFit="1" customWidth="1"/>
    <col min="14609" max="14609" width="15.625" style="303" customWidth="1"/>
    <col min="14610" max="14610" width="14.00390625" style="303" bestFit="1" customWidth="1"/>
    <col min="14611" max="14611" width="9.25390625" style="303" bestFit="1" customWidth="1"/>
    <col min="14612" max="14612" width="11.125" style="303" bestFit="1" customWidth="1"/>
    <col min="14613" max="14613" width="15.625" style="303" customWidth="1"/>
    <col min="14614" max="14614" width="14.00390625" style="303" bestFit="1" customWidth="1"/>
    <col min="14615" max="14615" width="9.25390625" style="303" bestFit="1" customWidth="1"/>
    <col min="14616" max="14848" width="8.75390625" style="303" customWidth="1"/>
    <col min="14849" max="14849" width="7.25390625" style="303" bestFit="1" customWidth="1"/>
    <col min="14850" max="14850" width="9.25390625" style="303" bestFit="1" customWidth="1"/>
    <col min="14851" max="14851" width="27.00390625" style="303" bestFit="1" customWidth="1"/>
    <col min="14852" max="14852" width="11.125" style="303" bestFit="1" customWidth="1"/>
    <col min="14853" max="14853" width="15.625" style="303" customWidth="1"/>
    <col min="14854" max="14854" width="14.00390625" style="303" bestFit="1" customWidth="1"/>
    <col min="14855" max="14855" width="9.25390625" style="303" bestFit="1" customWidth="1"/>
    <col min="14856" max="14856" width="11.125" style="303" bestFit="1" customWidth="1"/>
    <col min="14857" max="14857" width="15.625" style="303" customWidth="1"/>
    <col min="14858" max="14858" width="14.00390625" style="303" bestFit="1" customWidth="1"/>
    <col min="14859" max="14859" width="9.25390625" style="303" bestFit="1" customWidth="1"/>
    <col min="14860" max="14860" width="11.125" style="303" bestFit="1" customWidth="1"/>
    <col min="14861" max="14861" width="15.625" style="303" customWidth="1"/>
    <col min="14862" max="14862" width="14.00390625" style="303" bestFit="1" customWidth="1"/>
    <col min="14863" max="14863" width="9.25390625" style="303" bestFit="1" customWidth="1"/>
    <col min="14864" max="14864" width="11.125" style="303" bestFit="1" customWidth="1"/>
    <col min="14865" max="14865" width="15.625" style="303" customWidth="1"/>
    <col min="14866" max="14866" width="14.00390625" style="303" bestFit="1" customWidth="1"/>
    <col min="14867" max="14867" width="9.25390625" style="303" bestFit="1" customWidth="1"/>
    <col min="14868" max="14868" width="11.125" style="303" bestFit="1" customWidth="1"/>
    <col min="14869" max="14869" width="15.625" style="303" customWidth="1"/>
    <col min="14870" max="14870" width="14.00390625" style="303" bestFit="1" customWidth="1"/>
    <col min="14871" max="14871" width="9.25390625" style="303" bestFit="1" customWidth="1"/>
    <col min="14872" max="15104" width="8.75390625" style="303" customWidth="1"/>
    <col min="15105" max="15105" width="7.25390625" style="303" bestFit="1" customWidth="1"/>
    <col min="15106" max="15106" width="9.25390625" style="303" bestFit="1" customWidth="1"/>
    <col min="15107" max="15107" width="27.00390625" style="303" bestFit="1" customWidth="1"/>
    <col min="15108" max="15108" width="11.125" style="303" bestFit="1" customWidth="1"/>
    <col min="15109" max="15109" width="15.625" style="303" customWidth="1"/>
    <col min="15110" max="15110" width="14.00390625" style="303" bestFit="1" customWidth="1"/>
    <col min="15111" max="15111" width="9.25390625" style="303" bestFit="1" customWidth="1"/>
    <col min="15112" max="15112" width="11.125" style="303" bestFit="1" customWidth="1"/>
    <col min="15113" max="15113" width="15.625" style="303" customWidth="1"/>
    <col min="15114" max="15114" width="14.00390625" style="303" bestFit="1" customWidth="1"/>
    <col min="15115" max="15115" width="9.25390625" style="303" bestFit="1" customWidth="1"/>
    <col min="15116" max="15116" width="11.125" style="303" bestFit="1" customWidth="1"/>
    <col min="15117" max="15117" width="15.625" style="303" customWidth="1"/>
    <col min="15118" max="15118" width="14.00390625" style="303" bestFit="1" customWidth="1"/>
    <col min="15119" max="15119" width="9.25390625" style="303" bestFit="1" customWidth="1"/>
    <col min="15120" max="15120" width="11.125" style="303" bestFit="1" customWidth="1"/>
    <col min="15121" max="15121" width="15.625" style="303" customWidth="1"/>
    <col min="15122" max="15122" width="14.00390625" style="303" bestFit="1" customWidth="1"/>
    <col min="15123" max="15123" width="9.25390625" style="303" bestFit="1" customWidth="1"/>
    <col min="15124" max="15124" width="11.125" style="303" bestFit="1" customWidth="1"/>
    <col min="15125" max="15125" width="15.625" style="303" customWidth="1"/>
    <col min="15126" max="15126" width="14.00390625" style="303" bestFit="1" customWidth="1"/>
    <col min="15127" max="15127" width="9.25390625" style="303" bestFit="1" customWidth="1"/>
    <col min="15128" max="15360" width="8.75390625" style="303" customWidth="1"/>
    <col min="15361" max="15361" width="7.25390625" style="303" bestFit="1" customWidth="1"/>
    <col min="15362" max="15362" width="9.25390625" style="303" bestFit="1" customWidth="1"/>
    <col min="15363" max="15363" width="27.00390625" style="303" bestFit="1" customWidth="1"/>
    <col min="15364" max="15364" width="11.125" style="303" bestFit="1" customWidth="1"/>
    <col min="15365" max="15365" width="15.625" style="303" customWidth="1"/>
    <col min="15366" max="15366" width="14.00390625" style="303" bestFit="1" customWidth="1"/>
    <col min="15367" max="15367" width="9.25390625" style="303" bestFit="1" customWidth="1"/>
    <col min="15368" max="15368" width="11.125" style="303" bestFit="1" customWidth="1"/>
    <col min="15369" max="15369" width="15.625" style="303" customWidth="1"/>
    <col min="15370" max="15370" width="14.00390625" style="303" bestFit="1" customWidth="1"/>
    <col min="15371" max="15371" width="9.25390625" style="303" bestFit="1" customWidth="1"/>
    <col min="15372" max="15372" width="11.125" style="303" bestFit="1" customWidth="1"/>
    <col min="15373" max="15373" width="15.625" style="303" customWidth="1"/>
    <col min="15374" max="15374" width="14.00390625" style="303" bestFit="1" customWidth="1"/>
    <col min="15375" max="15375" width="9.25390625" style="303" bestFit="1" customWidth="1"/>
    <col min="15376" max="15376" width="11.125" style="303" bestFit="1" customWidth="1"/>
    <col min="15377" max="15377" width="15.625" style="303" customWidth="1"/>
    <col min="15378" max="15378" width="14.00390625" style="303" bestFit="1" customWidth="1"/>
    <col min="15379" max="15379" width="9.25390625" style="303" bestFit="1" customWidth="1"/>
    <col min="15380" max="15380" width="11.125" style="303" bestFit="1" customWidth="1"/>
    <col min="15381" max="15381" width="15.625" style="303" customWidth="1"/>
    <col min="15382" max="15382" width="14.00390625" style="303" bestFit="1" customWidth="1"/>
    <col min="15383" max="15383" width="9.25390625" style="303" bestFit="1" customWidth="1"/>
    <col min="15384" max="15616" width="8.75390625" style="303" customWidth="1"/>
    <col min="15617" max="15617" width="7.25390625" style="303" bestFit="1" customWidth="1"/>
    <col min="15618" max="15618" width="9.25390625" style="303" bestFit="1" customWidth="1"/>
    <col min="15619" max="15619" width="27.00390625" style="303" bestFit="1" customWidth="1"/>
    <col min="15620" max="15620" width="11.125" style="303" bestFit="1" customWidth="1"/>
    <col min="15621" max="15621" width="15.625" style="303" customWidth="1"/>
    <col min="15622" max="15622" width="14.00390625" style="303" bestFit="1" customWidth="1"/>
    <col min="15623" max="15623" width="9.25390625" style="303" bestFit="1" customWidth="1"/>
    <col min="15624" max="15624" width="11.125" style="303" bestFit="1" customWidth="1"/>
    <col min="15625" max="15625" width="15.625" style="303" customWidth="1"/>
    <col min="15626" max="15626" width="14.00390625" style="303" bestFit="1" customWidth="1"/>
    <col min="15627" max="15627" width="9.25390625" style="303" bestFit="1" customWidth="1"/>
    <col min="15628" max="15628" width="11.125" style="303" bestFit="1" customWidth="1"/>
    <col min="15629" max="15629" width="15.625" style="303" customWidth="1"/>
    <col min="15630" max="15630" width="14.00390625" style="303" bestFit="1" customWidth="1"/>
    <col min="15631" max="15631" width="9.25390625" style="303" bestFit="1" customWidth="1"/>
    <col min="15632" max="15632" width="11.125" style="303" bestFit="1" customWidth="1"/>
    <col min="15633" max="15633" width="15.625" style="303" customWidth="1"/>
    <col min="15634" max="15634" width="14.00390625" style="303" bestFit="1" customWidth="1"/>
    <col min="15635" max="15635" width="9.25390625" style="303" bestFit="1" customWidth="1"/>
    <col min="15636" max="15636" width="11.125" style="303" bestFit="1" customWidth="1"/>
    <col min="15637" max="15637" width="15.625" style="303" customWidth="1"/>
    <col min="15638" max="15638" width="14.00390625" style="303" bestFit="1" customWidth="1"/>
    <col min="15639" max="15639" width="9.25390625" style="303" bestFit="1" customWidth="1"/>
    <col min="15640" max="15872" width="8.75390625" style="303" customWidth="1"/>
    <col min="15873" max="15873" width="7.25390625" style="303" bestFit="1" customWidth="1"/>
    <col min="15874" max="15874" width="9.25390625" style="303" bestFit="1" customWidth="1"/>
    <col min="15875" max="15875" width="27.00390625" style="303" bestFit="1" customWidth="1"/>
    <col min="15876" max="15876" width="11.125" style="303" bestFit="1" customWidth="1"/>
    <col min="15877" max="15877" width="15.625" style="303" customWidth="1"/>
    <col min="15878" max="15878" width="14.00390625" style="303" bestFit="1" customWidth="1"/>
    <col min="15879" max="15879" width="9.25390625" style="303" bestFit="1" customWidth="1"/>
    <col min="15880" max="15880" width="11.125" style="303" bestFit="1" customWidth="1"/>
    <col min="15881" max="15881" width="15.625" style="303" customWidth="1"/>
    <col min="15882" max="15882" width="14.00390625" style="303" bestFit="1" customWidth="1"/>
    <col min="15883" max="15883" width="9.25390625" style="303" bestFit="1" customWidth="1"/>
    <col min="15884" max="15884" width="11.125" style="303" bestFit="1" customWidth="1"/>
    <col min="15885" max="15885" width="15.625" style="303" customWidth="1"/>
    <col min="15886" max="15886" width="14.00390625" style="303" bestFit="1" customWidth="1"/>
    <col min="15887" max="15887" width="9.25390625" style="303" bestFit="1" customWidth="1"/>
    <col min="15888" max="15888" width="11.125" style="303" bestFit="1" customWidth="1"/>
    <col min="15889" max="15889" width="15.625" style="303" customWidth="1"/>
    <col min="15890" max="15890" width="14.00390625" style="303" bestFit="1" customWidth="1"/>
    <col min="15891" max="15891" width="9.25390625" style="303" bestFit="1" customWidth="1"/>
    <col min="15892" max="15892" width="11.125" style="303" bestFit="1" customWidth="1"/>
    <col min="15893" max="15893" width="15.625" style="303" customWidth="1"/>
    <col min="15894" max="15894" width="14.00390625" style="303" bestFit="1" customWidth="1"/>
    <col min="15895" max="15895" width="9.25390625" style="303" bestFit="1" customWidth="1"/>
    <col min="15896" max="16128" width="8.75390625" style="303" customWidth="1"/>
    <col min="16129" max="16129" width="7.25390625" style="303" bestFit="1" customWidth="1"/>
    <col min="16130" max="16130" width="9.25390625" style="303" bestFit="1" customWidth="1"/>
    <col min="16131" max="16131" width="27.00390625" style="303" bestFit="1" customWidth="1"/>
    <col min="16132" max="16132" width="11.125" style="303" bestFit="1" customWidth="1"/>
    <col min="16133" max="16133" width="15.625" style="303" customWidth="1"/>
    <col min="16134" max="16134" width="14.00390625" style="303" bestFit="1" customWidth="1"/>
    <col min="16135" max="16135" width="9.25390625" style="303" bestFit="1" customWidth="1"/>
    <col min="16136" max="16136" width="11.125" style="303" bestFit="1" customWidth="1"/>
    <col min="16137" max="16137" width="15.625" style="303" customWidth="1"/>
    <col min="16138" max="16138" width="14.00390625" style="303" bestFit="1" customWidth="1"/>
    <col min="16139" max="16139" width="9.25390625" style="303" bestFit="1" customWidth="1"/>
    <col min="16140" max="16140" width="11.125" style="303" bestFit="1" customWidth="1"/>
    <col min="16141" max="16141" width="15.625" style="303" customWidth="1"/>
    <col min="16142" max="16142" width="14.00390625" style="303" bestFit="1" customWidth="1"/>
    <col min="16143" max="16143" width="9.25390625" style="303" bestFit="1" customWidth="1"/>
    <col min="16144" max="16144" width="11.125" style="303" bestFit="1" customWidth="1"/>
    <col min="16145" max="16145" width="15.625" style="303" customWidth="1"/>
    <col min="16146" max="16146" width="14.00390625" style="303" bestFit="1" customWidth="1"/>
    <col min="16147" max="16147" width="9.25390625" style="303" bestFit="1" customWidth="1"/>
    <col min="16148" max="16148" width="11.125" style="303" bestFit="1" customWidth="1"/>
    <col min="16149" max="16149" width="15.625" style="303" customWidth="1"/>
    <col min="16150" max="16150" width="14.00390625" style="303" bestFit="1" customWidth="1"/>
    <col min="16151" max="16151" width="9.25390625" style="303" bestFit="1" customWidth="1"/>
    <col min="16152" max="16384" width="8.75390625" style="303" customWidth="1"/>
  </cols>
  <sheetData>
    <row r="1" spans="1:6" ht="13.5">
      <c r="A1" s="303" t="s">
        <v>562</v>
      </c>
      <c r="C1" s="303" t="str">
        <f>'要項'!C2</f>
        <v>OFA 第 34 回 大分県U-11サッカー選手権大会</v>
      </c>
      <c r="F1" s="304" t="s">
        <v>563</v>
      </c>
    </row>
    <row r="2" ht="13.5">
      <c r="C2" s="303" t="str">
        <f>'要項'!C8</f>
        <v>2022年12月3日(土)～4日(日)＊監督会議：3日(土)9:00より</v>
      </c>
    </row>
    <row r="3" spans="4:24" s="306" customFormat="1" ht="16.25" thickBot="1">
      <c r="D3" s="303" t="s">
        <v>564</v>
      </c>
      <c r="H3" s="303" t="s">
        <v>565</v>
      </c>
      <c r="L3" s="306" t="s">
        <v>566</v>
      </c>
      <c r="P3" s="306" t="s">
        <v>567</v>
      </c>
      <c r="T3" s="306" t="s">
        <v>568</v>
      </c>
      <c r="X3" s="306" t="s">
        <v>10031</v>
      </c>
    </row>
    <row r="4" spans="1:27" ht="16.25" thickBot="1">
      <c r="A4" s="303" t="s">
        <v>569</v>
      </c>
      <c r="B4" s="307" t="s">
        <v>570</v>
      </c>
      <c r="C4" s="308" t="s">
        <v>9</v>
      </c>
      <c r="D4" s="307" t="s">
        <v>571</v>
      </c>
      <c r="E4" s="309" t="s">
        <v>572</v>
      </c>
      <c r="F4" s="309" t="s">
        <v>573</v>
      </c>
      <c r="G4" s="310" t="s">
        <v>574</v>
      </c>
      <c r="H4" s="307" t="s">
        <v>571</v>
      </c>
      <c r="I4" s="309" t="s">
        <v>572</v>
      </c>
      <c r="J4" s="309" t="s">
        <v>573</v>
      </c>
      <c r="K4" s="310" t="s">
        <v>574</v>
      </c>
      <c r="L4" s="307" t="s">
        <v>571</v>
      </c>
      <c r="M4" s="309" t="s">
        <v>572</v>
      </c>
      <c r="N4" s="309" t="s">
        <v>573</v>
      </c>
      <c r="O4" s="310" t="s">
        <v>574</v>
      </c>
      <c r="P4" s="307" t="s">
        <v>571</v>
      </c>
      <c r="Q4" s="309" t="s">
        <v>572</v>
      </c>
      <c r="R4" s="309" t="s">
        <v>573</v>
      </c>
      <c r="S4" s="310" t="s">
        <v>574</v>
      </c>
      <c r="T4" s="307" t="s">
        <v>571</v>
      </c>
      <c r="U4" s="309" t="s">
        <v>572</v>
      </c>
      <c r="V4" s="309" t="s">
        <v>573</v>
      </c>
      <c r="W4" s="310" t="s">
        <v>574</v>
      </c>
      <c r="X4" s="307" t="s">
        <v>571</v>
      </c>
      <c r="Y4" s="309" t="s">
        <v>572</v>
      </c>
      <c r="Z4" s="309" t="s">
        <v>573</v>
      </c>
      <c r="AA4" s="310" t="s">
        <v>574</v>
      </c>
    </row>
    <row r="5" spans="2:27" ht="35.25" customHeight="1">
      <c r="B5" s="838" t="s">
        <v>13</v>
      </c>
      <c r="C5" s="311" t="str">
        <f>'抽選会資料'!C11</f>
        <v>スマイス　セレソン　スポーツクラブ</v>
      </c>
      <c r="D5" s="312"/>
      <c r="E5" s="313" t="str">
        <f>IF(D5="","",VLOOKUP(CONCATENATE(C5,"_",D5),'選手名簿'!$A:$H,5,FALSE))</f>
        <v/>
      </c>
      <c r="F5" s="314"/>
      <c r="G5" s="315"/>
      <c r="H5" s="312"/>
      <c r="I5" s="313" t="str">
        <f>IF(H5="","",VLOOKUP(CONCATENATE(C5,"_",H5),'選手名簿'!$A:$H,5,FALSE))</f>
        <v/>
      </c>
      <c r="J5" s="314"/>
      <c r="K5" s="315"/>
      <c r="L5" s="312"/>
      <c r="M5" s="313" t="str">
        <f>IF(L5="","",VLOOKUP(CONCATENATE(C5,"_",L5),'選手名簿'!$A:$H,5,FALSE))</f>
        <v/>
      </c>
      <c r="N5" s="314"/>
      <c r="O5" s="315"/>
      <c r="P5" s="312"/>
      <c r="Q5" s="313" t="str">
        <f>IF(P5="","",VLOOKUP(CONCATENATE(C5,"_",P5),'選手名簿'!$A:$H,5,FALSE))</f>
        <v/>
      </c>
      <c r="R5" s="314"/>
      <c r="S5" s="315"/>
      <c r="T5" s="312"/>
      <c r="U5" s="313" t="str">
        <f>IF(T5="","",VLOOKUP(CONCATENATE(C5,"_",T5),'選手名簿'!$A:$H,5,FALSE))</f>
        <v/>
      </c>
      <c r="V5" s="314"/>
      <c r="W5" s="315"/>
      <c r="X5" s="312"/>
      <c r="Y5" s="313" t="str">
        <f>IF(X5="","",VLOOKUP(CONCATENATE(G5,"_",X5),'選手名簿'!$A:$H,5,FALSE))</f>
        <v/>
      </c>
      <c r="Z5" s="314"/>
      <c r="AA5" s="315"/>
    </row>
    <row r="6" spans="2:27" ht="35.25" customHeight="1">
      <c r="B6" s="839"/>
      <c r="C6" s="316" t="str">
        <f>'抽選会資料'!C12</f>
        <v>明治サッカースポーツ少年団</v>
      </c>
      <c r="D6" s="317"/>
      <c r="E6" s="318" t="str">
        <f>IF(D6="","",VLOOKUP(CONCATENATE(C6,"_",D6),'選手名簿'!$A:$H,5,FALSE))</f>
        <v/>
      </c>
      <c r="F6" s="319"/>
      <c r="G6" s="320"/>
      <c r="H6" s="317"/>
      <c r="I6" s="318" t="str">
        <f>IF(H6="","",VLOOKUP(CONCATENATE(C6,"_",H6),'選手名簿'!$A:$H,5,FALSE))</f>
        <v/>
      </c>
      <c r="J6" s="319"/>
      <c r="K6" s="320"/>
      <c r="L6" s="317"/>
      <c r="M6" s="318" t="str">
        <f>IF(L6="","",VLOOKUP(CONCATENATE(C6,"_",L6),'選手名簿'!$A:$H,5,FALSE))</f>
        <v/>
      </c>
      <c r="N6" s="319"/>
      <c r="O6" s="320"/>
      <c r="P6" s="317"/>
      <c r="Q6" s="318" t="str">
        <f>IF(P6="","",VLOOKUP(CONCATENATE(C6,"_",P6),'選手名簿'!$A:$H,5,FALSE))</f>
        <v/>
      </c>
      <c r="R6" s="319"/>
      <c r="S6" s="320"/>
      <c r="T6" s="317"/>
      <c r="U6" s="318" t="str">
        <f>IF(T6="","",VLOOKUP(CONCATENATE(C6,"_",T6),'選手名簿'!$A:$H,5,FALSE))</f>
        <v/>
      </c>
      <c r="V6" s="319"/>
      <c r="W6" s="320"/>
      <c r="X6" s="317"/>
      <c r="Y6" s="318" t="str">
        <f>IF(X6="","",VLOOKUP(CONCATENATE(G6,"_",X6),'選手名簿'!$A:$H,5,FALSE))</f>
        <v/>
      </c>
      <c r="Z6" s="319"/>
      <c r="AA6" s="320"/>
    </row>
    <row r="7" spans="2:27" ht="35.25" customHeight="1">
      <c r="B7" s="839"/>
      <c r="C7" s="316" t="str">
        <f>'抽選会資料'!C13</f>
        <v>桃園サッカースポーツ少年団</v>
      </c>
      <c r="D7" s="317"/>
      <c r="E7" s="318" t="str">
        <f>IF(D7="","",VLOOKUP(CONCATENATE(C7,"_",D7),'選手名簿'!$A:$H,5,FALSE))</f>
        <v/>
      </c>
      <c r="F7" s="319"/>
      <c r="G7" s="320"/>
      <c r="H7" s="317"/>
      <c r="I7" s="318" t="str">
        <f>IF(H7="","",VLOOKUP(CONCATENATE(C7,"_",H7),'選手名簿'!$A:$H,5,FALSE))</f>
        <v/>
      </c>
      <c r="J7" s="319"/>
      <c r="K7" s="320"/>
      <c r="L7" s="317"/>
      <c r="M7" s="318" t="str">
        <f>IF(L7="","",VLOOKUP(CONCATENATE(C7,"_",L7),'選手名簿'!$A:$H,5,FALSE))</f>
        <v/>
      </c>
      <c r="N7" s="319"/>
      <c r="O7" s="320"/>
      <c r="P7" s="317"/>
      <c r="Q7" s="318" t="str">
        <f>IF(P7="","",VLOOKUP(CONCATENATE(C7,"_",P7),'選手名簿'!$A:$H,5,FALSE))</f>
        <v/>
      </c>
      <c r="R7" s="319"/>
      <c r="S7" s="320"/>
      <c r="T7" s="317"/>
      <c r="U7" s="318" t="str">
        <f>IF(T7="","",VLOOKUP(CONCATENATE(C7,"_",T7),'選手名簿'!$A:$H,5,FALSE))</f>
        <v/>
      </c>
      <c r="V7" s="319"/>
      <c r="W7" s="320"/>
      <c r="X7" s="317"/>
      <c r="Y7" s="318" t="str">
        <f>IF(X7="","",VLOOKUP(CONCATENATE(G7,"_",X7),'選手名簿'!$A:$H,5,FALSE))</f>
        <v/>
      </c>
      <c r="Z7" s="319"/>
      <c r="AA7" s="320"/>
    </row>
    <row r="8" spans="2:27" ht="35.25" customHeight="1">
      <c r="B8" s="839"/>
      <c r="C8" s="316" t="str">
        <f>'抽選会資料'!C14</f>
        <v>北郡坂ノ市サッカースポーツ少年団</v>
      </c>
      <c r="D8" s="317"/>
      <c r="E8" s="318" t="str">
        <f>IF(D8="","",VLOOKUP(CONCATENATE(C8,"_",D8),'選手名簿'!$A:$H,5,FALSE))</f>
        <v/>
      </c>
      <c r="F8" s="319"/>
      <c r="G8" s="320"/>
      <c r="H8" s="317"/>
      <c r="I8" s="318" t="str">
        <f>IF(H8="","",VLOOKUP(CONCATENATE(C8,"_",H8),'選手名簿'!$A:$H,5,FALSE))</f>
        <v/>
      </c>
      <c r="J8" s="319"/>
      <c r="K8" s="320"/>
      <c r="L8" s="317"/>
      <c r="M8" s="318" t="str">
        <f>IF(L8="","",VLOOKUP(CONCATENATE(C8,"_",L8),'選手名簿'!$A:$H,5,FALSE))</f>
        <v/>
      </c>
      <c r="N8" s="319"/>
      <c r="O8" s="320"/>
      <c r="P8" s="317"/>
      <c r="Q8" s="318" t="str">
        <f>IF(P8="","",VLOOKUP(CONCATENATE(C8,"_",P8),'選手名簿'!$A:$H,5,FALSE))</f>
        <v/>
      </c>
      <c r="R8" s="319"/>
      <c r="S8" s="320"/>
      <c r="T8" s="317"/>
      <c r="U8" s="318" t="str">
        <f>IF(T8="","",VLOOKUP(CONCATENATE(C8,"_",T8),'選手名簿'!$A:$H,5,FALSE))</f>
        <v/>
      </c>
      <c r="V8" s="319"/>
      <c r="W8" s="320"/>
      <c r="X8" s="317"/>
      <c r="Y8" s="318" t="str">
        <f>IF(X8="","",VLOOKUP(CONCATENATE(G8,"_",X8),'選手名簿'!$A:$H,5,FALSE))</f>
        <v/>
      </c>
      <c r="Z8" s="319"/>
      <c r="AA8" s="320"/>
    </row>
    <row r="9" spans="2:27" ht="35.25" customHeight="1">
      <c r="B9" s="839"/>
      <c r="C9" s="316" t="str">
        <f>'抽選会資料'!C15</f>
        <v>ドリームキッズフットボールクラブ</v>
      </c>
      <c r="D9" s="317"/>
      <c r="E9" s="318" t="str">
        <f>IF(D9="","",VLOOKUP(CONCATENATE(C9,"_",D9),'選手名簿'!$A:$H,5,FALSE))</f>
        <v/>
      </c>
      <c r="F9" s="319"/>
      <c r="G9" s="320"/>
      <c r="H9" s="317">
        <v>6</v>
      </c>
      <c r="I9" s="318" t="str">
        <f>IF(H9="","",VLOOKUP(CONCATENATE(C9,"_",H9),'選手名簿'!$A:$H,5,FALSE))</f>
        <v>岩田　遥斗</v>
      </c>
      <c r="J9" s="319" t="s">
        <v>575</v>
      </c>
      <c r="K9" s="320" t="s">
        <v>576</v>
      </c>
      <c r="L9" s="317">
        <v>6</v>
      </c>
      <c r="M9" s="318" t="str">
        <f>IF(L9="","",VLOOKUP(CONCATENATE(C9,"_",L9),'選手名簿'!$A:$H,5,FALSE))</f>
        <v>岩田　遥斗</v>
      </c>
      <c r="N9" s="319" t="s">
        <v>9978</v>
      </c>
      <c r="O9" s="320" t="s">
        <v>578</v>
      </c>
      <c r="P9" s="317"/>
      <c r="Q9" s="318" t="str">
        <f>IF(P9="","",VLOOKUP(CONCATENATE(C9,"_",P9),'選手名簿'!$A:$H,5,FALSE))</f>
        <v/>
      </c>
      <c r="R9" s="319"/>
      <c r="S9" s="320"/>
      <c r="T9" s="317"/>
      <c r="U9" s="318" t="str">
        <f>IF(T9="","",VLOOKUP(CONCATENATE(C9,"_",T9),'選手名簿'!$A:$H,5,FALSE))</f>
        <v/>
      </c>
      <c r="V9" s="319"/>
      <c r="W9" s="320"/>
      <c r="X9" s="317"/>
      <c r="Y9" s="318" t="str">
        <f>IF(X9="","",VLOOKUP(CONCATENATE(G9,"_",X9),'選手名簿'!$A:$H,5,FALSE))</f>
        <v/>
      </c>
      <c r="Z9" s="319"/>
      <c r="AA9" s="320"/>
    </row>
    <row r="10" spans="2:27" ht="35.25" customHeight="1">
      <c r="B10" s="839"/>
      <c r="C10" s="316" t="str">
        <f>'抽選会資料'!C16</f>
        <v>鶴崎ＳＳＳ</v>
      </c>
      <c r="D10" s="317"/>
      <c r="E10" s="318" t="str">
        <f>IF(D10="","",VLOOKUP(CONCATENATE(C10,"_",D10),'選手名簿'!$A:$H,5,FALSE))</f>
        <v/>
      </c>
      <c r="F10" s="319"/>
      <c r="G10" s="320"/>
      <c r="H10" s="317"/>
      <c r="I10" s="318" t="str">
        <f>IF(H10="","",VLOOKUP(CONCATENATE(C10,"_",H10),'選手名簿'!$A:$H,5,FALSE))</f>
        <v/>
      </c>
      <c r="J10" s="319"/>
      <c r="K10" s="320"/>
      <c r="L10" s="317"/>
      <c r="M10" s="318" t="str">
        <f>IF(L10="","",VLOOKUP(CONCATENATE(C10,"_",L10),'選手名簿'!$A:$H,5,FALSE))</f>
        <v/>
      </c>
      <c r="N10" s="319"/>
      <c r="O10" s="320"/>
      <c r="P10" s="317"/>
      <c r="Q10" s="318" t="str">
        <f>IF(P10="","",VLOOKUP(CONCATENATE(C10,"_",P10),'選手名簿'!$A:$H,5,FALSE))</f>
        <v/>
      </c>
      <c r="R10" s="319"/>
      <c r="S10" s="320"/>
      <c r="T10" s="317"/>
      <c r="U10" s="318" t="str">
        <f>IF(T10="","",VLOOKUP(CONCATENATE(C10,"_",T10),'選手名簿'!$A:$H,5,FALSE))</f>
        <v/>
      </c>
      <c r="V10" s="319"/>
      <c r="W10" s="320"/>
      <c r="X10" s="317"/>
      <c r="Y10" s="318" t="str">
        <f>IF(X10="","",VLOOKUP(CONCATENATE(G10,"_",X10),'選手名簿'!$A:$H,5,FALSE))</f>
        <v/>
      </c>
      <c r="Z10" s="319"/>
      <c r="AA10" s="320"/>
    </row>
    <row r="11" spans="2:27" ht="35.25" customHeight="1">
      <c r="B11" s="839"/>
      <c r="C11" s="316" t="str">
        <f>'抽選会資料'!C17</f>
        <v>リノスフットボールクラブ　Ｕ－１２</v>
      </c>
      <c r="D11" s="317"/>
      <c r="E11" s="318" t="str">
        <f>IF(D11="","",VLOOKUP(CONCATENATE(C11,"_",D11),'選手名簿'!$A:$H,5,FALSE))</f>
        <v/>
      </c>
      <c r="F11" s="319"/>
      <c r="G11" s="320"/>
      <c r="H11" s="317"/>
      <c r="I11" s="318" t="str">
        <f>IF(H11="","",VLOOKUP(CONCATENATE(C11,"_",H11),'選手名簿'!$A:$H,5,FALSE))</f>
        <v/>
      </c>
      <c r="J11" s="319"/>
      <c r="K11" s="320"/>
      <c r="L11" s="317"/>
      <c r="M11" s="318" t="str">
        <f>IF(L11="","",VLOOKUP(CONCATENATE(C11,"_",L11),'選手名簿'!$A:$H,5,FALSE))</f>
        <v/>
      </c>
      <c r="N11" s="319"/>
      <c r="O11" s="320"/>
      <c r="P11" s="317"/>
      <c r="Q11" s="318" t="str">
        <f>IF(P11="","",VLOOKUP(CONCATENATE(C11,"_",P11),'選手名簿'!$A:$H,5,FALSE))</f>
        <v/>
      </c>
      <c r="R11" s="319"/>
      <c r="S11" s="320"/>
      <c r="T11" s="317"/>
      <c r="U11" s="318" t="str">
        <f>IF(T11="","",VLOOKUP(CONCATENATE(C11,"_",T11),'選手名簿'!$A:$H,5,FALSE))</f>
        <v/>
      </c>
      <c r="V11" s="319"/>
      <c r="W11" s="320"/>
      <c r="X11" s="317"/>
      <c r="Y11" s="318" t="str">
        <f>IF(X11="","",VLOOKUP(CONCATENATE(G11,"_",X11),'選手名簿'!$A:$H,5,FALSE))</f>
        <v/>
      </c>
      <c r="Z11" s="319"/>
      <c r="AA11" s="320"/>
    </row>
    <row r="12" spans="2:27" ht="35.25" customHeight="1">
      <c r="B12" s="839"/>
      <c r="C12" s="316" t="str">
        <f>'抽選会資料'!C18</f>
        <v>大分トリニータＵ－１２</v>
      </c>
      <c r="D12" s="317"/>
      <c r="E12" s="318" t="str">
        <f>IF(D12="","",VLOOKUP(CONCATENATE(C12,"_",D12),'選手名簿'!$A:$H,5,FALSE))</f>
        <v/>
      </c>
      <c r="F12" s="319"/>
      <c r="G12" s="320"/>
      <c r="H12" s="317"/>
      <c r="I12" s="318" t="str">
        <f>IF(H12="","",VLOOKUP(CONCATENATE(C12,"_",H12),'選手名簿'!$A:$H,5,FALSE))</f>
        <v/>
      </c>
      <c r="J12" s="319"/>
      <c r="K12" s="320"/>
      <c r="L12" s="317">
        <v>3</v>
      </c>
      <c r="M12" s="318" t="str">
        <f>IF(L12="","",VLOOKUP(CONCATENATE(C12,"_",L12),'選手名簿'!$A:$H,5,FALSE))</f>
        <v>橋本　万璃</v>
      </c>
      <c r="N12" s="319" t="s">
        <v>575</v>
      </c>
      <c r="O12" s="320" t="s">
        <v>579</v>
      </c>
      <c r="P12" s="317"/>
      <c r="Q12" s="318" t="str">
        <f>IF(P12="","",VLOOKUP(CONCATENATE(C12,"_",P12),'選手名簿'!$A:$H,5,FALSE))</f>
        <v/>
      </c>
      <c r="R12" s="319"/>
      <c r="S12" s="320"/>
      <c r="T12" s="317"/>
      <c r="U12" s="318" t="str">
        <f>IF(T12="","",VLOOKUP(CONCATENATE(C12,"_",T12),'選手名簿'!$A:$H,5,FALSE))</f>
        <v/>
      </c>
      <c r="V12" s="319"/>
      <c r="W12" s="320"/>
      <c r="X12" s="317">
        <v>5</v>
      </c>
      <c r="Y12" s="318" t="str">
        <f>IF(X12="","",VLOOKUP(CONCATENATE(C12,"_",X12),'選手名簿'!$A:$H,5,FALSE))</f>
        <v>湯之原　旺輔</v>
      </c>
      <c r="Z12" s="319" t="s">
        <v>575</v>
      </c>
      <c r="AA12" s="320" t="s">
        <v>579</v>
      </c>
    </row>
    <row r="13" spans="2:27" ht="35.25" customHeight="1">
      <c r="B13" s="839"/>
      <c r="C13" s="316" t="str">
        <f>'抽選会資料'!C19</f>
        <v>ブルーウイングフットボールクラブ</v>
      </c>
      <c r="D13" s="317"/>
      <c r="E13" s="318" t="str">
        <f>IF(D13="","",VLOOKUP(CONCATENATE(C13,"_",D13),'選手名簿'!$A:$H,5,FALSE))</f>
        <v/>
      </c>
      <c r="F13" s="319"/>
      <c r="G13" s="320"/>
      <c r="H13" s="317"/>
      <c r="I13" s="318" t="str">
        <f>IF(H13="","",VLOOKUP(CONCATENATE(C13,"_",H13),'選手名簿'!$A:$H,5,FALSE))</f>
        <v/>
      </c>
      <c r="J13" s="319"/>
      <c r="K13" s="320"/>
      <c r="L13" s="317"/>
      <c r="M13" s="318" t="str">
        <f>IF(L13="","",VLOOKUP(CONCATENATE(C13,"_",L13),'選手名簿'!$A:$H,5,FALSE))</f>
        <v/>
      </c>
      <c r="N13" s="319"/>
      <c r="O13" s="320"/>
      <c r="P13" s="317"/>
      <c r="Q13" s="318" t="str">
        <f>IF(P13="","",VLOOKUP(CONCATENATE(C13,"_",P13),'選手名簿'!$A:$H,5,FALSE))</f>
        <v/>
      </c>
      <c r="R13" s="319"/>
      <c r="S13" s="320"/>
      <c r="T13" s="317"/>
      <c r="U13" s="318" t="str">
        <f>IF(T13="","",VLOOKUP(CONCATENATE(C13,"_",T13),'選手名簿'!$A:$H,5,FALSE))</f>
        <v/>
      </c>
      <c r="V13" s="319"/>
      <c r="W13" s="320"/>
      <c r="X13" s="317"/>
      <c r="Y13" s="318" t="str">
        <f>IF(X13="","",VLOOKUP(CONCATENATE(G13,"_",X13),'選手名簿'!$A:$H,5,FALSE))</f>
        <v/>
      </c>
      <c r="Z13" s="319"/>
      <c r="AA13" s="320"/>
    </row>
    <row r="14" spans="2:27" ht="35.25" customHeight="1">
      <c r="B14" s="839"/>
      <c r="C14" s="316" t="str">
        <f>'抽選会資料'!C20</f>
        <v>ＫＩＮＧＳ　ＦＯＯＴＢＡＬＬＣＬＵＢ　Ｕ－１２</v>
      </c>
      <c r="D14" s="317"/>
      <c r="E14" s="318" t="str">
        <f>IF(D14="","",VLOOKUP(CONCATENATE(C14,"_",D14),'選手名簿'!$A:$H,5,FALSE))</f>
        <v/>
      </c>
      <c r="F14" s="319"/>
      <c r="G14" s="320"/>
      <c r="H14" s="317"/>
      <c r="I14" s="318" t="str">
        <f>IF(H14="","",VLOOKUP(CONCATENATE(C14,"_",H14),'選手名簿'!$A:$H,5,FALSE))</f>
        <v/>
      </c>
      <c r="J14" s="319"/>
      <c r="K14" s="320"/>
      <c r="L14" s="317"/>
      <c r="M14" s="318" t="str">
        <f>IF(L14="","",VLOOKUP(CONCATENATE(C14,"_",L14),'選手名簿'!$A:$H,5,FALSE))</f>
        <v/>
      </c>
      <c r="N14" s="319"/>
      <c r="O14" s="320"/>
      <c r="P14" s="317"/>
      <c r="Q14" s="318" t="str">
        <f>IF(P14="","",VLOOKUP(CONCATENATE(C14,"_",P14),'選手名簿'!$A:$H,5,FALSE))</f>
        <v/>
      </c>
      <c r="R14" s="319"/>
      <c r="S14" s="320"/>
      <c r="T14" s="317"/>
      <c r="U14" s="318" t="str">
        <f>IF(T14="","",VLOOKUP(CONCATENATE(C14,"_",T14),'選手名簿'!$A:$H,5,FALSE))</f>
        <v/>
      </c>
      <c r="V14" s="319"/>
      <c r="W14" s="320"/>
      <c r="X14" s="317"/>
      <c r="Y14" s="318" t="str">
        <f>IF(X14="","",VLOOKUP(CONCATENATE(G14,"_",X14),'選手名簿'!$A:$H,5,FALSE))</f>
        <v/>
      </c>
      <c r="Z14" s="319"/>
      <c r="AA14" s="320"/>
    </row>
    <row r="15" spans="2:27" ht="35.25" customHeight="1">
      <c r="B15" s="839"/>
      <c r="C15" s="316" t="str">
        <f>'抽選会資料'!C21</f>
        <v>Ｍ．Ｓ．Ｓ</v>
      </c>
      <c r="D15" s="317"/>
      <c r="E15" s="318" t="str">
        <f>IF(D15="","",VLOOKUP(CONCATENATE(C15,"_",D15),'選手名簿'!$A:$H,5,FALSE))</f>
        <v/>
      </c>
      <c r="F15" s="319"/>
      <c r="G15" s="320"/>
      <c r="H15" s="317"/>
      <c r="I15" s="318" t="str">
        <f>IF(H15="","",VLOOKUP(CONCATENATE(C15,"_",H15),'選手名簿'!$A:$H,5,FALSE))</f>
        <v/>
      </c>
      <c r="J15" s="319"/>
      <c r="K15" s="320"/>
      <c r="L15" s="317"/>
      <c r="M15" s="318" t="str">
        <f>IF(L15="","",VLOOKUP(CONCATENATE(C15,"_",L15),'選手名簿'!$A:$H,5,FALSE))</f>
        <v/>
      </c>
      <c r="N15" s="319"/>
      <c r="O15" s="320"/>
      <c r="P15" s="317"/>
      <c r="Q15" s="318" t="str">
        <f>IF(P15="","",VLOOKUP(CONCATENATE(C15,"_",P15),'選手名簿'!$A:$H,5,FALSE))</f>
        <v/>
      </c>
      <c r="R15" s="319"/>
      <c r="S15" s="320"/>
      <c r="T15" s="317"/>
      <c r="U15" s="318" t="str">
        <f>IF(T15="","",VLOOKUP(CONCATENATE(C15,"_",T15),'選手名簿'!$A:$H,5,FALSE))</f>
        <v/>
      </c>
      <c r="V15" s="319"/>
      <c r="W15" s="320"/>
      <c r="X15" s="317"/>
      <c r="Y15" s="318" t="str">
        <f>IF(X15="","",VLOOKUP(CONCATENATE(G15,"_",X15),'選手名簿'!$A:$H,5,FALSE))</f>
        <v/>
      </c>
      <c r="Z15" s="319"/>
      <c r="AA15" s="320"/>
    </row>
    <row r="16" spans="2:27" ht="35.25" customHeight="1">
      <c r="B16" s="840" t="s">
        <v>16</v>
      </c>
      <c r="C16" s="28" t="str">
        <f>'抽選会資料'!J11</f>
        <v>鶴居ＳＳＳ</v>
      </c>
      <c r="D16" s="317"/>
      <c r="E16" s="318" t="str">
        <f>IF(D16="","",VLOOKUP(CONCATENATE(C16,"_",D16),'選手名簿'!$A:$H,5,FALSE))</f>
        <v/>
      </c>
      <c r="F16" s="319"/>
      <c r="G16" s="320"/>
      <c r="H16" s="317"/>
      <c r="I16" s="318" t="str">
        <f>IF(H16="","",VLOOKUP(CONCATENATE(C16,"_",H16),'選手名簿'!$A:$H,5,FALSE))</f>
        <v/>
      </c>
      <c r="J16" s="319"/>
      <c r="K16" s="320"/>
      <c r="L16" s="317"/>
      <c r="M16" s="318" t="str">
        <f>IF(L16="","",VLOOKUP(CONCATENATE(C16,"_",L16),'選手名簿'!$A:$H,5,FALSE))</f>
        <v/>
      </c>
      <c r="N16" s="319"/>
      <c r="O16" s="320"/>
      <c r="P16" s="317"/>
      <c r="Q16" s="318" t="str">
        <f>IF(P16="","",VLOOKUP(CONCATENATE(C16,"_",P16),'選手名簿'!$A:$H,5,FALSE))</f>
        <v/>
      </c>
      <c r="R16" s="319"/>
      <c r="S16" s="320"/>
      <c r="T16" s="317"/>
      <c r="U16" s="318" t="str">
        <f>IF(T16="","",VLOOKUP(CONCATENATE(C16,"_",T16),'選手名簿'!$A:$H,5,FALSE))</f>
        <v/>
      </c>
      <c r="V16" s="319"/>
      <c r="W16" s="320"/>
      <c r="X16" s="317"/>
      <c r="Y16" s="318" t="str">
        <f>IF(X16="","",VLOOKUP(CONCATENATE(G16,"_",X16),'選手名簿'!$A:$H,5,FALSE))</f>
        <v/>
      </c>
      <c r="Z16" s="319"/>
      <c r="AA16" s="320"/>
    </row>
    <row r="17" spans="2:27" ht="35.15" customHeight="1">
      <c r="B17" s="840"/>
      <c r="C17" s="28" t="str">
        <f>'抽選会資料'!J12</f>
        <v>如水ジュニアサッカークラブ</v>
      </c>
      <c r="D17" s="317"/>
      <c r="E17" s="318" t="str">
        <f>IF(D17="","",VLOOKUP(CONCATENATE(C17,"_",D17),'選手名簿'!$A:$H,5,FALSE))</f>
        <v/>
      </c>
      <c r="F17" s="319"/>
      <c r="G17" s="320"/>
      <c r="H17" s="317"/>
      <c r="I17" s="318" t="str">
        <f>IF(H17="","",VLOOKUP(CONCATENATE(C17,"_",H17),'選手名簿'!$A:$H,5,FALSE))</f>
        <v/>
      </c>
      <c r="J17" s="319"/>
      <c r="K17" s="320"/>
      <c r="L17" s="317"/>
      <c r="M17" s="318" t="str">
        <f>IF(L17="","",VLOOKUP(CONCATENATE(C17,"_",L17),'選手名簿'!$A:$H,5,FALSE))</f>
        <v/>
      </c>
      <c r="N17" s="319"/>
      <c r="O17" s="320"/>
      <c r="P17" s="317"/>
      <c r="Q17" s="318" t="str">
        <f>IF(P17="","",VLOOKUP(CONCATENATE(C17,"_",P17),'選手名簿'!$A:$H,5,FALSE))</f>
        <v/>
      </c>
      <c r="R17" s="319"/>
      <c r="S17" s="320"/>
      <c r="T17" s="317"/>
      <c r="U17" s="318" t="str">
        <f>IF(T17="","",VLOOKUP(CONCATENATE(C17,"_",T17),'選手名簿'!$A:$H,5,FALSE))</f>
        <v/>
      </c>
      <c r="V17" s="319"/>
      <c r="W17" s="320"/>
      <c r="X17" s="317"/>
      <c r="Y17" s="318" t="str">
        <f>IF(X17="","",VLOOKUP(CONCATENATE(G17,"_",X17),'選手名簿'!$A:$H,5,FALSE))</f>
        <v/>
      </c>
      <c r="Z17" s="319"/>
      <c r="AA17" s="320"/>
    </row>
    <row r="18" spans="2:27" ht="35.15" customHeight="1">
      <c r="B18" s="840"/>
      <c r="C18" s="28" t="str">
        <f>'抽選会資料'!J13</f>
        <v>下毛ＦＣ</v>
      </c>
      <c r="D18" s="317"/>
      <c r="E18" s="318" t="str">
        <f>IF(D18="","",VLOOKUP(CONCATENATE(C18,"_",D18),'選手名簿'!$A:$H,5,FALSE))</f>
        <v/>
      </c>
      <c r="F18" s="319"/>
      <c r="G18" s="320"/>
      <c r="H18" s="317"/>
      <c r="I18" s="318" t="str">
        <f>IF(H18="","",VLOOKUP(CONCATENATE(C18,"_",H18),'選手名簿'!$A:$H,5,FALSE))</f>
        <v/>
      </c>
      <c r="J18" s="319"/>
      <c r="K18" s="320"/>
      <c r="L18" s="317"/>
      <c r="M18" s="318" t="str">
        <f>IF(L18="","",VLOOKUP(CONCATENATE(C18,"_",L18),'選手名簿'!$A:$H,5,FALSE))</f>
        <v/>
      </c>
      <c r="N18" s="319"/>
      <c r="O18" s="320"/>
      <c r="P18" s="317"/>
      <c r="Q18" s="318" t="str">
        <f>IF(P18="","",VLOOKUP(CONCATENATE(C18,"_",P18),'選手名簿'!$A:$H,5,FALSE))</f>
        <v/>
      </c>
      <c r="R18" s="319"/>
      <c r="S18" s="320"/>
      <c r="T18" s="317"/>
      <c r="U18" s="318" t="str">
        <f>IF(T18="","",VLOOKUP(CONCATENATE(C18,"_",T18),'選手名簿'!$A:$H,5,FALSE))</f>
        <v/>
      </c>
      <c r="V18" s="319"/>
      <c r="W18" s="320"/>
      <c r="X18" s="317"/>
      <c r="Y18" s="318" t="str">
        <f>IF(X18="","",VLOOKUP(CONCATENATE(G18,"_",X18),'選手名簿'!$A:$H,5,FALSE))</f>
        <v/>
      </c>
      <c r="Z18" s="319"/>
      <c r="AA18" s="320"/>
    </row>
    <row r="19" spans="2:27" ht="35.15" customHeight="1">
      <c r="B19" s="840" t="s">
        <v>23</v>
      </c>
      <c r="C19" s="24" t="str">
        <f>'抽選会資料'!J14</f>
        <v>きつきＦＣ</v>
      </c>
      <c r="D19" s="317"/>
      <c r="E19" s="318" t="str">
        <f>IF(D19="","",VLOOKUP(CONCATENATE(C19,"_",D19),'選手名簿'!$A:$H,5,FALSE))</f>
        <v/>
      </c>
      <c r="F19" s="319"/>
      <c r="G19" s="320"/>
      <c r="H19" s="317"/>
      <c r="I19" s="318" t="str">
        <f>IF(H19="","",VLOOKUP(CONCATENATE(C19,"_",H19),'選手名簿'!$A:$H,5,FALSE))</f>
        <v/>
      </c>
      <c r="J19" s="319"/>
      <c r="K19" s="320"/>
      <c r="L19" s="317"/>
      <c r="M19" s="318" t="str">
        <f>IF(L19="","",VLOOKUP(CONCATENATE(C19,"_",L19),'選手名簿'!$A:$H,5,FALSE))</f>
        <v/>
      </c>
      <c r="N19" s="319"/>
      <c r="O19" s="320"/>
      <c r="P19" s="317"/>
      <c r="Q19" s="318" t="str">
        <f>IF(P19="","",VLOOKUP(CONCATENATE(C19,"_",P19),'選手名簿'!$A:$H,5,FALSE))</f>
        <v/>
      </c>
      <c r="R19" s="319"/>
      <c r="S19" s="320"/>
      <c r="T19" s="317"/>
      <c r="U19" s="318" t="str">
        <f>IF(T19="","",VLOOKUP(CONCATENATE(C19,"_",T19),'選手名簿'!$A:$H,5,FALSE))</f>
        <v/>
      </c>
      <c r="V19" s="319"/>
      <c r="W19" s="320"/>
      <c r="X19" s="317"/>
      <c r="Y19" s="318" t="str">
        <f>IF(X19="","",VLOOKUP(CONCATENATE(G19,"_",X19),'選手名簿'!$A:$H,5,FALSE))</f>
        <v/>
      </c>
      <c r="Z19" s="319"/>
      <c r="AA19" s="320"/>
    </row>
    <row r="20" spans="2:27" ht="35.15" customHeight="1">
      <c r="B20" s="840"/>
      <c r="C20" s="24" t="str">
        <f>'抽選会資料'!J15</f>
        <v>ＦＣ安岐</v>
      </c>
      <c r="D20" s="317"/>
      <c r="E20" s="318" t="str">
        <f>IF(D20="","",VLOOKUP(CONCATENATE(C20,"_",D20),'選手名簿'!$A:$H,5,FALSE))</f>
        <v/>
      </c>
      <c r="F20" s="319"/>
      <c r="G20" s="320"/>
      <c r="H20" s="317"/>
      <c r="I20" s="318" t="str">
        <f>IF(H20="","",VLOOKUP(CONCATENATE(C20,"_",H20),'選手名簿'!$A:$H,5,FALSE))</f>
        <v/>
      </c>
      <c r="J20" s="319"/>
      <c r="K20" s="320"/>
      <c r="L20" s="317"/>
      <c r="M20" s="318" t="str">
        <f>IF(L20="","",VLOOKUP(CONCATENATE(C20,"_",L20),'選手名簿'!$A:$H,5,FALSE))</f>
        <v/>
      </c>
      <c r="N20" s="319"/>
      <c r="O20" s="320"/>
      <c r="P20" s="317"/>
      <c r="Q20" s="318" t="str">
        <f>IF(P20="","",VLOOKUP(CONCATENATE(C20,"_",P20),'選手名簿'!$A:$H,5,FALSE))</f>
        <v/>
      </c>
      <c r="R20" s="319"/>
      <c r="S20" s="320"/>
      <c r="T20" s="317"/>
      <c r="U20" s="318" t="str">
        <f>IF(T20="","",VLOOKUP(CONCATENATE(C20,"_",T20),'選手名簿'!$A:$H,5,FALSE))</f>
        <v/>
      </c>
      <c r="V20" s="319"/>
      <c r="W20" s="320"/>
      <c r="X20" s="317"/>
      <c r="Y20" s="318" t="str">
        <f>IF(X20="","",VLOOKUP(CONCATENATE(G20,"_",X20),'選手名簿'!$A:$H,5,FALSE))</f>
        <v/>
      </c>
      <c r="Z20" s="319"/>
      <c r="AA20" s="320"/>
    </row>
    <row r="21" spans="2:27" ht="35.15" customHeight="1">
      <c r="B21" s="840" t="s">
        <v>28</v>
      </c>
      <c r="C21" s="24" t="str">
        <f>'抽選会資料'!J16</f>
        <v>別府フットボールクラブ．ミネルバＵ－１２</v>
      </c>
      <c r="D21" s="317"/>
      <c r="E21" s="318" t="str">
        <f>IF(D21="","",VLOOKUP(CONCATENATE(C21,"_",D21),'選手名簿'!$A:$H,5,FALSE))</f>
        <v/>
      </c>
      <c r="F21" s="319"/>
      <c r="G21" s="320"/>
      <c r="H21" s="317"/>
      <c r="I21" s="318" t="str">
        <f>IF(H21="","",VLOOKUP(CONCATENATE(C21,"_",H21),'選手名簿'!$A:$H,5,FALSE))</f>
        <v/>
      </c>
      <c r="J21" s="319"/>
      <c r="K21" s="320"/>
      <c r="L21" s="317"/>
      <c r="M21" s="318" t="str">
        <f>IF(L21="","",VLOOKUP(CONCATENATE(C21,"_",L21),'選手名簿'!$A:$H,5,FALSE))</f>
        <v/>
      </c>
      <c r="N21" s="319"/>
      <c r="O21" s="320"/>
      <c r="P21" s="317"/>
      <c r="Q21" s="318" t="str">
        <f>IF(P21="","",VLOOKUP(CONCATENATE(C21,"_",P21),'選手名簿'!$A:$H,5,FALSE))</f>
        <v/>
      </c>
      <c r="R21" s="319"/>
      <c r="S21" s="320"/>
      <c r="T21" s="317"/>
      <c r="U21" s="318" t="str">
        <f>IF(T21="","",VLOOKUP(CONCATENATE(C21,"_",T21),'選手名簿'!$A:$H,5,FALSE))</f>
        <v/>
      </c>
      <c r="V21" s="319"/>
      <c r="W21" s="320"/>
      <c r="X21" s="317"/>
      <c r="Y21" s="318" t="str">
        <f>IF(X21="","",VLOOKUP(CONCATENATE(G21,"_",X21),'選手名簿'!$A:$H,5,FALSE))</f>
        <v/>
      </c>
      <c r="Z21" s="319"/>
      <c r="AA21" s="320"/>
    </row>
    <row r="22" spans="2:27" ht="35.15" customHeight="1">
      <c r="B22" s="840"/>
      <c r="C22" s="24" t="str">
        <f>'抽選会資料'!J17</f>
        <v>スマイス・セレソン</v>
      </c>
      <c r="D22" s="317"/>
      <c r="E22" s="318" t="str">
        <f>IF(D22="","",VLOOKUP(CONCATENATE(C22,"_",D22),'選手名簿'!$A:$H,5,FALSE))</f>
        <v/>
      </c>
      <c r="F22" s="319"/>
      <c r="G22" s="320"/>
      <c r="H22" s="317"/>
      <c r="I22" s="318" t="str">
        <f>IF(H22="","",VLOOKUP(CONCATENATE(C22,"_",H22),'選手名簿'!$A:$H,5,FALSE))</f>
        <v/>
      </c>
      <c r="J22" s="319"/>
      <c r="K22" s="320"/>
      <c r="L22" s="317"/>
      <c r="M22" s="318" t="str">
        <f>IF(L22="","",VLOOKUP(CONCATENATE(C22,"_",L22),'選手名簿'!$A:$H,5,FALSE))</f>
        <v/>
      </c>
      <c r="N22" s="319"/>
      <c r="O22" s="320"/>
      <c r="P22" s="317"/>
      <c r="Q22" s="318" t="str">
        <f>IF(P22="","",VLOOKUP(CONCATENATE(C22,"_",P22),'選手名簿'!$A:$H,5,FALSE))</f>
        <v/>
      </c>
      <c r="R22" s="319"/>
      <c r="S22" s="320"/>
      <c r="T22" s="317"/>
      <c r="U22" s="318" t="str">
        <f>IF(T22="","",VLOOKUP(CONCATENATE(C22,"_",T22),'選手名簿'!$A:$H,5,FALSE))</f>
        <v/>
      </c>
      <c r="V22" s="319"/>
      <c r="W22" s="320"/>
      <c r="X22" s="317"/>
      <c r="Y22" s="318" t="str">
        <f>IF(X22="","",VLOOKUP(CONCATENATE(G22,"_",X22),'選手名簿'!$A:$H,5,FALSE))</f>
        <v/>
      </c>
      <c r="Z22" s="319"/>
      <c r="AA22" s="320"/>
    </row>
    <row r="23" spans="2:27" ht="35.15" customHeight="1">
      <c r="B23" s="840" t="s">
        <v>33</v>
      </c>
      <c r="C23" s="24" t="str">
        <f>'抽選会資料'!J18</f>
        <v>玖珠サッカースポーツ少年団</v>
      </c>
      <c r="D23" s="317"/>
      <c r="E23" s="318" t="str">
        <f>IF(D23="","",VLOOKUP(CONCATENATE(C23,"_",D23),'選手名簿'!$A:$H,5,FALSE))</f>
        <v/>
      </c>
      <c r="F23" s="319"/>
      <c r="G23" s="320"/>
      <c r="H23" s="317"/>
      <c r="I23" s="318" t="str">
        <f>IF(H23="","",VLOOKUP(CONCATENATE(C23,"_",H23),'選手名簿'!$A:$H,5,FALSE))</f>
        <v/>
      </c>
      <c r="J23" s="319"/>
      <c r="K23" s="320"/>
      <c r="L23" s="317"/>
      <c r="M23" s="318" t="str">
        <f>IF(L23="","",VLOOKUP(CONCATENATE(C23,"_",L23),'選手名簿'!$A:$H,5,FALSE))</f>
        <v/>
      </c>
      <c r="N23" s="319"/>
      <c r="O23" s="320"/>
      <c r="P23" s="317"/>
      <c r="Q23" s="318" t="str">
        <f>IF(P23="","",VLOOKUP(CONCATENATE(C23,"_",P23),'選手名簿'!$A:$H,5,FALSE))</f>
        <v/>
      </c>
      <c r="R23" s="319"/>
      <c r="S23" s="320"/>
      <c r="T23" s="317"/>
      <c r="U23" s="318" t="str">
        <f>IF(T23="","",VLOOKUP(CONCATENATE(C23,"_",T23),'選手名簿'!$A:$H,5,FALSE))</f>
        <v/>
      </c>
      <c r="V23" s="319"/>
      <c r="W23" s="320"/>
      <c r="X23" s="317"/>
      <c r="Y23" s="318" t="str">
        <f>IF(X23="","",VLOOKUP(CONCATENATE(G23,"_",X23),'選手名簿'!$A:$H,5,FALSE))</f>
        <v/>
      </c>
      <c r="Z23" s="319"/>
      <c r="AA23" s="320"/>
    </row>
    <row r="24" spans="2:27" ht="35.15" customHeight="1">
      <c r="B24" s="840"/>
      <c r="C24" s="24" t="str">
        <f>'抽選会資料'!J19</f>
        <v>太陽スポーツクラブ大分西</v>
      </c>
      <c r="D24" s="317"/>
      <c r="E24" s="318" t="str">
        <f>IF(D24="","",VLOOKUP(CONCATENATE(C24,"_",D24),'選手名簿'!$A:$H,5,FALSE))</f>
        <v/>
      </c>
      <c r="F24" s="319"/>
      <c r="G24" s="320"/>
      <c r="H24" s="317"/>
      <c r="I24" s="318" t="str">
        <f>IF(H24="","",VLOOKUP(CONCATENATE(C24,"_",H24),'選手名簿'!$A:$H,5,FALSE))</f>
        <v/>
      </c>
      <c r="J24" s="319"/>
      <c r="K24" s="320"/>
      <c r="L24" s="317"/>
      <c r="M24" s="318" t="str">
        <f>IF(L24="","",VLOOKUP(CONCATENATE(C24,"_",L24),'選手名簿'!$A:$H,5,FALSE))</f>
        <v/>
      </c>
      <c r="N24" s="319"/>
      <c r="O24" s="320"/>
      <c r="P24" s="317"/>
      <c r="Q24" s="318" t="str">
        <f>IF(P24="","",VLOOKUP(CONCATENATE(C24,"_",P24),'選手名簿'!$A:$H,5,FALSE))</f>
        <v/>
      </c>
      <c r="R24" s="319"/>
      <c r="S24" s="320"/>
      <c r="T24" s="317"/>
      <c r="U24" s="318" t="str">
        <f>IF(T24="","",VLOOKUP(CONCATENATE(C24,"_",T24),'選手名簿'!$A:$H,5,FALSE))</f>
        <v/>
      </c>
      <c r="V24" s="319"/>
      <c r="W24" s="320"/>
      <c r="X24" s="317"/>
      <c r="Y24" s="318" t="str">
        <f>IF(X24="","",VLOOKUP(CONCATENATE(G24,"_",X24),'選手名簿'!$A:$H,5,FALSE))</f>
        <v/>
      </c>
      <c r="Z24" s="319"/>
      <c r="AA24" s="320"/>
    </row>
    <row r="25" spans="2:27" ht="35.15" customHeight="1">
      <c r="B25" s="321" t="s">
        <v>38</v>
      </c>
      <c r="C25" s="24" t="str">
        <f>'抽選会資料'!J20</f>
        <v>ＦＣ　ＷＡＹＳ</v>
      </c>
      <c r="D25" s="317"/>
      <c r="E25" s="318" t="str">
        <f>IF(D25="","",VLOOKUP(CONCATENATE(C25,"_",D25),'選手名簿'!$A:$H,5,FALSE))</f>
        <v/>
      </c>
      <c r="F25" s="319"/>
      <c r="G25" s="320"/>
      <c r="H25" s="317"/>
      <c r="I25" s="318" t="str">
        <f>IF(H25="","",VLOOKUP(CONCATENATE(C25,"_",H25),'選手名簿'!$A:$H,5,FALSE))</f>
        <v/>
      </c>
      <c r="J25" s="319"/>
      <c r="K25" s="320"/>
      <c r="L25" s="317"/>
      <c r="M25" s="318" t="str">
        <f>IF(L25="","",VLOOKUP(CONCATENATE(C25,"_",L25),'選手名簿'!$A:$H,5,FALSE))</f>
        <v/>
      </c>
      <c r="N25" s="319"/>
      <c r="O25" s="320"/>
      <c r="P25" s="317"/>
      <c r="Q25" s="318" t="str">
        <f>IF(P25="","",VLOOKUP(CONCATENATE(C25,"_",P25),'選手名簿'!$A:$H,5,FALSE))</f>
        <v/>
      </c>
      <c r="R25" s="319"/>
      <c r="S25" s="320"/>
      <c r="T25" s="317"/>
      <c r="U25" s="318" t="str">
        <f>IF(T25="","",VLOOKUP(CONCATENATE(C25,"_",T25),'選手名簿'!$A:$H,5,FALSE))</f>
        <v/>
      </c>
      <c r="V25" s="319"/>
      <c r="W25" s="320"/>
      <c r="X25" s="317"/>
      <c r="Y25" s="318" t="str">
        <f>IF(X25="","",VLOOKUP(CONCATENATE(G25,"_",X25),'選手名簿'!$A:$H,5,FALSE))</f>
        <v/>
      </c>
      <c r="Z25" s="319"/>
      <c r="AA25" s="320"/>
    </row>
    <row r="26" spans="2:27" ht="35.15" customHeight="1">
      <c r="B26" s="321" t="s">
        <v>41</v>
      </c>
      <c r="C26" s="24" t="str">
        <f>'抽選会資料'!J21</f>
        <v>鶴見少年サッカークラブ</v>
      </c>
      <c r="D26" s="317"/>
      <c r="E26" s="318" t="str">
        <f>IF(D26="","",VLOOKUP(CONCATENATE(C26,"_",D26),'選手名簿'!$A:$H,5,FALSE))</f>
        <v/>
      </c>
      <c r="F26" s="319"/>
      <c r="G26" s="320"/>
      <c r="H26" s="317"/>
      <c r="I26" s="318" t="str">
        <f>IF(H26="","",VLOOKUP(CONCATENATE(C26,"_",H26),'選手名簿'!$A:$H,5,FALSE))</f>
        <v/>
      </c>
      <c r="J26" s="319"/>
      <c r="K26" s="320"/>
      <c r="L26" s="317"/>
      <c r="M26" s="318" t="str">
        <f>IF(L26="","",VLOOKUP(CONCATENATE(C26,"_",L26),'選手名簿'!$A:$H,5,FALSE))</f>
        <v/>
      </c>
      <c r="N26" s="319"/>
      <c r="O26" s="320"/>
      <c r="P26" s="317"/>
      <c r="Q26" s="318" t="str">
        <f>IF(P26="","",VLOOKUP(CONCATENATE(C26,"_",P26),'選手名簿'!$A:$H,5,FALSE))</f>
        <v/>
      </c>
      <c r="R26" s="319"/>
      <c r="S26" s="320"/>
      <c r="T26" s="317"/>
      <c r="U26" s="318" t="str">
        <f>IF(T26="","",VLOOKUP(CONCATENATE(C26,"_",T26),'選手名簿'!$A:$H,5,FALSE))</f>
        <v/>
      </c>
      <c r="V26" s="319"/>
      <c r="W26" s="320"/>
      <c r="X26" s="317"/>
      <c r="Y26" s="318" t="str">
        <f>IF(X26="","",VLOOKUP(CONCATENATE(G26,"_",X26),'選手名簿'!$A:$H,5,FALSE))</f>
        <v/>
      </c>
      <c r="Z26" s="319"/>
      <c r="AA26" s="320"/>
    </row>
    <row r="27" spans="2:27" ht="35.15" customHeight="1">
      <c r="B27" s="321" t="s">
        <v>43</v>
      </c>
      <c r="C27" s="24" t="str">
        <f>'抽選会資料'!J22</f>
        <v>竹田直入ＦＣ</v>
      </c>
      <c r="D27" s="317"/>
      <c r="E27" s="318" t="str">
        <f>IF(D27="","",VLOOKUP(CONCATENATE(C27,"_",D27),'選手名簿'!$A:$H,5,FALSE))</f>
        <v/>
      </c>
      <c r="F27" s="319"/>
      <c r="G27" s="320"/>
      <c r="H27" s="317"/>
      <c r="I27" s="318" t="str">
        <f>IF(H27="","",VLOOKUP(CONCATENATE(C27,"_",H27),'選手名簿'!$A:$H,5,FALSE))</f>
        <v/>
      </c>
      <c r="J27" s="319"/>
      <c r="K27" s="320"/>
      <c r="L27" s="317"/>
      <c r="M27" s="318" t="str">
        <f>IF(L27="","",VLOOKUP(CONCATENATE(C27,"_",L27),'選手名簿'!$A:$H,5,FALSE))</f>
        <v/>
      </c>
      <c r="N27" s="319"/>
      <c r="O27" s="320"/>
      <c r="P27" s="317"/>
      <c r="Q27" s="318" t="str">
        <f>IF(P27="","",VLOOKUP(CONCATENATE(C27,"_",P27),'選手名簿'!$A:$H,5,FALSE))</f>
        <v/>
      </c>
      <c r="R27" s="319"/>
      <c r="S27" s="320"/>
      <c r="T27" s="317"/>
      <c r="U27" s="318" t="str">
        <f>IF(T27="","",VLOOKUP(CONCATENATE(C27,"_",T27),'選手名簿'!$A:$H,5,FALSE))</f>
        <v/>
      </c>
      <c r="V27" s="319"/>
      <c r="W27" s="320"/>
      <c r="X27" s="317"/>
      <c r="Y27" s="318" t="str">
        <f>IF(X27="","",VLOOKUP(CONCATENATE(G27,"_",X27),'選手名簿'!$A:$H,5,FALSE))</f>
        <v/>
      </c>
      <c r="Z27" s="319"/>
      <c r="AA27" s="320"/>
    </row>
    <row r="28" spans="2:27" ht="35.15" customHeight="1" thickBot="1">
      <c r="B28" s="322" t="s">
        <v>45</v>
      </c>
      <c r="C28" s="37" t="str">
        <f>'抽選会資料'!J23</f>
        <v>臼杵ＳＳＳ</v>
      </c>
      <c r="D28" s="323"/>
      <c r="E28" s="324" t="str">
        <f>IF(D28="","",VLOOKUP(CONCATENATE(C28,"_",D28),'選手名簿'!$A:$H,5,FALSE))</f>
        <v/>
      </c>
      <c r="F28" s="325"/>
      <c r="G28" s="326"/>
      <c r="H28" s="323"/>
      <c r="I28" s="324" t="str">
        <f>IF(H28="","",VLOOKUP(CONCATENATE(C28,"_",H28),'選手名簿'!$A:$H,5,FALSE))</f>
        <v/>
      </c>
      <c r="J28" s="325"/>
      <c r="K28" s="326"/>
      <c r="L28" s="323"/>
      <c r="M28" s="324" t="str">
        <f>IF(L28="","",VLOOKUP(CONCATENATE(C28,"_",L28),'選手名簿'!$A:$H,5,FALSE))</f>
        <v/>
      </c>
      <c r="N28" s="325"/>
      <c r="O28" s="326"/>
      <c r="P28" s="323"/>
      <c r="Q28" s="324" t="str">
        <f>IF(P28="","",VLOOKUP(CONCATENATE(C28,"_",P28),'選手名簿'!$A:$H,5,FALSE))</f>
        <v/>
      </c>
      <c r="R28" s="325"/>
      <c r="S28" s="326"/>
      <c r="T28" s="323"/>
      <c r="U28" s="324" t="str">
        <f>IF(T28="","",VLOOKUP(CONCATENATE(C28,"_",T28),'選手名簿'!$A:$H,5,FALSE))</f>
        <v/>
      </c>
      <c r="V28" s="325"/>
      <c r="W28" s="326"/>
      <c r="X28" s="323"/>
      <c r="Y28" s="324" t="str">
        <f>IF(X28="","",VLOOKUP(CONCATENATE(G28,"_",X28),'選手名簿'!$A:$H,5,FALSE))</f>
        <v/>
      </c>
      <c r="Z28" s="325"/>
      <c r="AA28" s="326"/>
    </row>
  </sheetData>
  <mergeCells count="5">
    <mergeCell ref="B5:B15"/>
    <mergeCell ref="B16:B18"/>
    <mergeCell ref="B19:B20"/>
    <mergeCell ref="B21:B22"/>
    <mergeCell ref="B23:B24"/>
  </mergeCells>
  <conditionalFormatting sqref="AC1:IV21 A1:K4 L2:L4 A5:A28 AC24:IV65522 M1:AA4 A29:AA65522">
    <cfRule type="cellIs" priority="75" dxfId="2" operator="equal" stopIfTrue="1">
      <formula>"警告(累積2枚目次節出場停止）"</formula>
    </cfRule>
  </conditionalFormatting>
  <conditionalFormatting sqref="AC1:IV21 A1:K4 L2:L4 A5:A28 AC24:IV65522 M1:AA4 A29:AA65522">
    <cfRule type="cellIs" priority="74" dxfId="1" operator="equal" stopIfTrue="1">
      <formula>"警告"</formula>
    </cfRule>
  </conditionalFormatting>
  <conditionalFormatting sqref="AC1:IV21 A1:K4 L2:L4 A5:A28 AC24:IV65522 M1:AA4 A29:AA65522">
    <cfRule type="cellIs" priority="73" dxfId="0" operator="equal" stopIfTrue="1">
      <formula>"退場"</formula>
    </cfRule>
  </conditionalFormatting>
  <conditionalFormatting sqref="AC22:IV22">
    <cfRule type="cellIs" priority="66" dxfId="2" operator="equal" stopIfTrue="1">
      <formula>"警告(累積2枚目次節出場停止）"</formula>
    </cfRule>
  </conditionalFormatting>
  <conditionalFormatting sqref="AC22:IV22">
    <cfRule type="cellIs" priority="65" dxfId="1" operator="equal" stopIfTrue="1">
      <formula>"警告"</formula>
    </cfRule>
  </conditionalFormatting>
  <conditionalFormatting sqref="AC22:IV22">
    <cfRule type="cellIs" priority="64" dxfId="0" operator="equal" stopIfTrue="1">
      <formula>"退場"</formula>
    </cfRule>
  </conditionalFormatting>
  <conditionalFormatting sqref="AC23:IV23">
    <cfRule type="cellIs" priority="60" dxfId="2" operator="equal" stopIfTrue="1">
      <formula>"警告(累積2枚目次節出場停止）"</formula>
    </cfRule>
  </conditionalFormatting>
  <conditionalFormatting sqref="AC23:IV23">
    <cfRule type="cellIs" priority="59" dxfId="1" operator="equal" stopIfTrue="1">
      <formula>"警告"</formula>
    </cfRule>
  </conditionalFormatting>
  <conditionalFormatting sqref="AC23:IV23">
    <cfRule type="cellIs" priority="58" dxfId="0" operator="equal" stopIfTrue="1">
      <formula>"退場"</formula>
    </cfRule>
  </conditionalFormatting>
  <conditionalFormatting sqref="B28:C28 B5:B22 B24:B27 C5:C27">
    <cfRule type="cellIs" priority="54" dxfId="2" operator="equal" stopIfTrue="1">
      <formula>"警告(累積2枚目次節出場停止）"</formula>
    </cfRule>
  </conditionalFormatting>
  <conditionalFormatting sqref="B28:C28 B5:B22 B24:B27 C5:C27">
    <cfRule type="cellIs" priority="53" dxfId="1" operator="equal" stopIfTrue="1">
      <formula>"警告"</formula>
    </cfRule>
  </conditionalFormatting>
  <conditionalFormatting sqref="B28:C28 B5:B22 B24:B27 C5:C27">
    <cfRule type="cellIs" priority="52" dxfId="0" operator="equal" stopIfTrue="1">
      <formula>"退場"</formula>
    </cfRule>
  </conditionalFormatting>
  <conditionalFormatting sqref="D5:D28 F5:G28">
    <cfRule type="cellIs" priority="51" dxfId="2" operator="equal" stopIfTrue="1">
      <formula>"警告(累積2枚目次節出場停止）"</formula>
    </cfRule>
  </conditionalFormatting>
  <conditionalFormatting sqref="D5:D28 F5:G28">
    <cfRule type="cellIs" priority="50" dxfId="1" operator="equal" stopIfTrue="1">
      <formula>"警告"</formula>
    </cfRule>
  </conditionalFormatting>
  <conditionalFormatting sqref="D5:D28 F5:G28">
    <cfRule type="cellIs" priority="49" dxfId="0" operator="equal" stopIfTrue="1">
      <formula>"退場"</formula>
    </cfRule>
  </conditionalFormatting>
  <conditionalFormatting sqref="E5">
    <cfRule type="cellIs" priority="48" dxfId="2" operator="equal" stopIfTrue="1">
      <formula>"警告(累積2枚目次節出場停止）"</formula>
    </cfRule>
  </conditionalFormatting>
  <conditionalFormatting sqref="E5">
    <cfRule type="cellIs" priority="47" dxfId="1" operator="equal" stopIfTrue="1">
      <formula>"警告"</formula>
    </cfRule>
  </conditionalFormatting>
  <conditionalFormatting sqref="E5">
    <cfRule type="cellIs" priority="46" dxfId="0" operator="equal" stopIfTrue="1">
      <formula>"退場"</formula>
    </cfRule>
  </conditionalFormatting>
  <conditionalFormatting sqref="E6:E28">
    <cfRule type="cellIs" priority="45" dxfId="2" operator="equal" stopIfTrue="1">
      <formula>"警告(累積2枚目次節出場停止）"</formula>
    </cfRule>
  </conditionalFormatting>
  <conditionalFormatting sqref="E6:E28">
    <cfRule type="cellIs" priority="44" dxfId="1" operator="equal" stopIfTrue="1">
      <formula>"警告"</formula>
    </cfRule>
  </conditionalFormatting>
  <conditionalFormatting sqref="E6:E28">
    <cfRule type="cellIs" priority="43" dxfId="0" operator="equal" stopIfTrue="1">
      <formula>"退場"</formula>
    </cfRule>
  </conditionalFormatting>
  <conditionalFormatting sqref="H5:H28 J5:K28">
    <cfRule type="cellIs" priority="42" dxfId="2" operator="equal" stopIfTrue="1">
      <formula>"警告(累積2枚目次節出場停止）"</formula>
    </cfRule>
  </conditionalFormatting>
  <conditionalFormatting sqref="H5:H28 J5:K28">
    <cfRule type="cellIs" priority="41" dxfId="1" operator="equal" stopIfTrue="1">
      <formula>"警告"</formula>
    </cfRule>
  </conditionalFormatting>
  <conditionalFormatting sqref="H5:H28 J5:K28">
    <cfRule type="cellIs" priority="40" dxfId="0" operator="equal" stopIfTrue="1">
      <formula>"退場"</formula>
    </cfRule>
  </conditionalFormatting>
  <conditionalFormatting sqref="I5:I28">
    <cfRule type="cellIs" priority="39" dxfId="2" operator="equal" stopIfTrue="1">
      <formula>"警告(累積2枚目次節出場停止）"</formula>
    </cfRule>
  </conditionalFormatting>
  <conditionalFormatting sqref="I5:I28">
    <cfRule type="cellIs" priority="38" dxfId="1" operator="equal" stopIfTrue="1">
      <formula>"警告"</formula>
    </cfRule>
  </conditionalFormatting>
  <conditionalFormatting sqref="I5:I28">
    <cfRule type="cellIs" priority="37" dxfId="0" operator="equal" stopIfTrue="1">
      <formula>"退場"</formula>
    </cfRule>
  </conditionalFormatting>
  <conditionalFormatting sqref="L5:L28 N5:O28">
    <cfRule type="cellIs" priority="33" dxfId="2" operator="equal" stopIfTrue="1">
      <formula>"警告(累積2枚目次節出場停止）"</formula>
    </cfRule>
  </conditionalFormatting>
  <conditionalFormatting sqref="L5:L28 N5:O28">
    <cfRule type="cellIs" priority="32" dxfId="1" operator="equal" stopIfTrue="1">
      <formula>"警告"</formula>
    </cfRule>
  </conditionalFormatting>
  <conditionalFormatting sqref="L5:L28 N5:O28">
    <cfRule type="cellIs" priority="31" dxfId="0" operator="equal" stopIfTrue="1">
      <formula>"退場"</formula>
    </cfRule>
  </conditionalFormatting>
  <conditionalFormatting sqref="M5:M28">
    <cfRule type="cellIs" priority="30" dxfId="2" operator="equal" stopIfTrue="1">
      <formula>"警告(累積2枚目次節出場停止）"</formula>
    </cfRule>
  </conditionalFormatting>
  <conditionalFormatting sqref="M5:M28">
    <cfRule type="cellIs" priority="29" dxfId="1" operator="equal" stopIfTrue="1">
      <formula>"警告"</formula>
    </cfRule>
  </conditionalFormatting>
  <conditionalFormatting sqref="M5:M28">
    <cfRule type="cellIs" priority="28" dxfId="0" operator="equal" stopIfTrue="1">
      <formula>"退場"</formula>
    </cfRule>
  </conditionalFormatting>
  <conditionalFormatting sqref="P5:P28 R5:S28">
    <cfRule type="cellIs" priority="24" dxfId="2" operator="equal" stopIfTrue="1">
      <formula>"警告(累積2枚目次節出場停止）"</formula>
    </cfRule>
  </conditionalFormatting>
  <conditionalFormatting sqref="P5:P28 R5:S28">
    <cfRule type="cellIs" priority="23" dxfId="1" operator="equal" stopIfTrue="1">
      <formula>"警告"</formula>
    </cfRule>
  </conditionalFormatting>
  <conditionalFormatting sqref="P5:P28 R5:S28">
    <cfRule type="cellIs" priority="22" dxfId="0" operator="equal" stopIfTrue="1">
      <formula>"退場"</formula>
    </cfRule>
  </conditionalFormatting>
  <conditionalFormatting sqref="Q5:Q28">
    <cfRule type="cellIs" priority="21" dxfId="2" operator="equal" stopIfTrue="1">
      <formula>"警告(累積2枚目次節出場停止）"</formula>
    </cfRule>
  </conditionalFormatting>
  <conditionalFormatting sqref="Q5:Q28">
    <cfRule type="cellIs" priority="20" dxfId="1" operator="equal" stopIfTrue="1">
      <formula>"警告"</formula>
    </cfRule>
  </conditionalFormatting>
  <conditionalFormatting sqref="Q5:Q28">
    <cfRule type="cellIs" priority="19" dxfId="0" operator="equal" stopIfTrue="1">
      <formula>"退場"</formula>
    </cfRule>
  </conditionalFormatting>
  <conditionalFormatting sqref="T5:T28 V5:W28">
    <cfRule type="cellIs" priority="15" dxfId="2" operator="equal" stopIfTrue="1">
      <formula>"警告(累積2枚目次節出場停止）"</formula>
    </cfRule>
  </conditionalFormatting>
  <conditionalFormatting sqref="T5:T28 V5:W28">
    <cfRule type="cellIs" priority="14" dxfId="1" operator="equal" stopIfTrue="1">
      <formula>"警告"</formula>
    </cfRule>
  </conditionalFormatting>
  <conditionalFormatting sqref="T5:T28 V5:W28">
    <cfRule type="cellIs" priority="13" dxfId="0" operator="equal" stopIfTrue="1">
      <formula>"退場"</formula>
    </cfRule>
  </conditionalFormatting>
  <conditionalFormatting sqref="U5:U28">
    <cfRule type="cellIs" priority="12" dxfId="2" operator="equal" stopIfTrue="1">
      <formula>"警告(累積2枚目次節出場停止）"</formula>
    </cfRule>
  </conditionalFormatting>
  <conditionalFormatting sqref="U5:U28">
    <cfRule type="cellIs" priority="11" dxfId="1" operator="equal" stopIfTrue="1">
      <formula>"警告"</formula>
    </cfRule>
  </conditionalFormatting>
  <conditionalFormatting sqref="U5:U28">
    <cfRule type="cellIs" priority="10" dxfId="0" operator="equal" stopIfTrue="1">
      <formula>"退場"</formula>
    </cfRule>
  </conditionalFormatting>
  <conditionalFormatting sqref="X5:X28 Z5:AA28">
    <cfRule type="cellIs" priority="6" dxfId="2" operator="equal" stopIfTrue="1">
      <formula>"警告(累積2枚目次節出場停止）"</formula>
    </cfRule>
  </conditionalFormatting>
  <conditionalFormatting sqref="X5:X28 Z5:AA28">
    <cfRule type="cellIs" priority="5" dxfId="1" operator="equal" stopIfTrue="1">
      <formula>"警告"</formula>
    </cfRule>
  </conditionalFormatting>
  <conditionalFormatting sqref="X5:X28 Z5:AA28">
    <cfRule type="cellIs" priority="4" dxfId="0" operator="equal" stopIfTrue="1">
      <formula>"退場"</formula>
    </cfRule>
  </conditionalFormatting>
  <conditionalFormatting sqref="Y5:Y28">
    <cfRule type="cellIs" priority="3" dxfId="2" operator="equal" stopIfTrue="1">
      <formula>"警告(累積2枚目次節出場停止）"</formula>
    </cfRule>
  </conditionalFormatting>
  <conditionalFormatting sqref="Y5:Y28">
    <cfRule type="cellIs" priority="2" dxfId="1" operator="equal" stopIfTrue="1">
      <formula>"警告"</formula>
    </cfRule>
  </conditionalFormatting>
  <conditionalFormatting sqref="Y5:Y28">
    <cfRule type="cellIs" priority="1" dxfId="0" operator="equal" stopIfTrue="1">
      <formula>"退場"</formula>
    </cfRule>
  </conditionalFormatting>
  <dataValidations count="4">
    <dataValidation type="list" allowBlank="1" showInputMessage="1" showErrorMessage="1" sqref="A5:A28">
      <formula1>$A$1</formula1>
    </dataValidation>
    <dataValidation type="list" allowBlank="1" showInputMessage="1" showErrorMessage="1" sqref="G5:G28 K5:K28 O5:O28 S5:S28 W5:W28 AA5:AA28">
      <formula1>審判員!$K$1:$K$17</formula1>
    </dataValidation>
    <dataValidation type="list" allowBlank="1" showInputMessage="1" showErrorMessage="1" sqref="F5:F28 J5:J28 N5:N8 N10:N28 R5:R28 V5:V28 Z5:Z28">
      <formula1>審判員!$I$1:$I$3</formula1>
    </dataValidation>
    <dataValidation type="list" allowBlank="1" showInputMessage="1" showErrorMessage="1" sqref="N9">
      <formula1>審判員!$I$1:$I$4</formula1>
    </dataValidation>
  </dataValidations>
  <printOptions horizontalCentered="1" verticalCentered="1"/>
  <pageMargins left="0" right="0" top="0" bottom="0" header="0.31496062992125984" footer="0.31496062992125984"/>
  <pageSetup fitToHeight="1" fitToWidth="1" horizontalDpi="600" verticalDpi="600" orientation="landscape" paperSize="9" scale="4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34"/>
  <sheetViews>
    <sheetView showGridLines="0" zoomScale="50" zoomScaleNormal="50" workbookViewId="0" topLeftCell="A1"/>
  </sheetViews>
  <sheetFormatPr defaultColWidth="9.00390625" defaultRowHeight="24.75" customHeight="1"/>
  <cols>
    <col min="1" max="1" width="3.625" style="1" customWidth="1"/>
    <col min="2" max="2" width="10.25390625" style="1" bestFit="1" customWidth="1"/>
    <col min="3" max="3" width="10.125" style="1" customWidth="1"/>
    <col min="4" max="4" width="10.625" style="1" customWidth="1"/>
    <col min="5" max="6" width="10.125" style="1" customWidth="1"/>
    <col min="7" max="7" width="10.625" style="1" customWidth="1"/>
    <col min="8" max="9" width="10.125" style="1" customWidth="1"/>
    <col min="10" max="10" width="10.625" style="1" customWidth="1"/>
    <col min="11" max="12" width="10.125" style="1" customWidth="1"/>
    <col min="13" max="13" width="10.625" style="1" customWidth="1"/>
    <col min="14" max="14" width="10.125" style="1" customWidth="1"/>
    <col min="15" max="26" width="6.875" style="1" customWidth="1"/>
    <col min="27" max="16384" width="9.00390625" style="1" customWidth="1"/>
  </cols>
  <sheetData>
    <row r="1" spans="2:6" ht="39.75" customHeight="1">
      <c r="B1" s="841" t="s">
        <v>580</v>
      </c>
      <c r="C1" s="841"/>
      <c r="D1" s="841"/>
      <c r="E1" s="841"/>
      <c r="F1" s="327" t="s">
        <v>581</v>
      </c>
    </row>
    <row r="2" spans="3:14" ht="39.75" customHeight="1">
      <c r="C2" s="842" t="s">
        <v>582</v>
      </c>
      <c r="D2" s="842"/>
      <c r="E2" s="5" t="s">
        <v>583</v>
      </c>
      <c r="G2" s="842" t="s">
        <v>584</v>
      </c>
      <c r="H2" s="842"/>
      <c r="I2" s="5" t="s">
        <v>585</v>
      </c>
      <c r="K2" s="328"/>
      <c r="L2" s="5"/>
      <c r="M2" s="328"/>
      <c r="N2" s="328"/>
    </row>
    <row r="3" spans="27:29" ht="39.75" customHeight="1">
      <c r="AA3" s="329"/>
      <c r="AB3" s="329"/>
      <c r="AC3" s="329"/>
    </row>
    <row r="4" spans="3:14" s="330" customFormat="1" ht="45" customHeight="1">
      <c r="C4" s="331"/>
      <c r="D4" s="332" t="s">
        <v>358</v>
      </c>
      <c r="E4" s="333"/>
      <c r="F4" s="334"/>
      <c r="G4" s="332" t="s">
        <v>391</v>
      </c>
      <c r="H4" s="333"/>
      <c r="I4" s="331"/>
      <c r="J4" s="332" t="s">
        <v>379</v>
      </c>
      <c r="K4" s="333"/>
      <c r="L4" s="335"/>
      <c r="M4" s="332" t="s">
        <v>404</v>
      </c>
      <c r="N4" s="336"/>
    </row>
    <row r="5" spans="3:14" s="3" customFormat="1" ht="45" customHeight="1">
      <c r="C5" s="337"/>
      <c r="D5" s="338" t="str">
        <f>'組合せ抽選用'!E5</f>
        <v>明治</v>
      </c>
      <c r="E5" s="339"/>
      <c r="F5" s="337"/>
      <c r="G5" s="338" t="str">
        <f>'組合せ抽選用'!E22</f>
        <v>スマイス　スポーツ</v>
      </c>
      <c r="H5" s="339"/>
      <c r="I5" s="337"/>
      <c r="J5" s="338" t="str">
        <f>'組合せ抽選用'!E13</f>
        <v>北郡坂ノ市</v>
      </c>
      <c r="K5" s="339"/>
      <c r="L5" s="337"/>
      <c r="M5" s="338" t="str">
        <f>'組合せ抽選用'!E30</f>
        <v>如水</v>
      </c>
      <c r="N5" s="339"/>
    </row>
    <row r="6" spans="3:14" s="3" customFormat="1" ht="45" customHeight="1">
      <c r="C6" s="340"/>
      <c r="E6" s="339"/>
      <c r="F6" s="340"/>
      <c r="H6" s="339"/>
      <c r="I6" s="340"/>
      <c r="K6" s="339"/>
      <c r="L6" s="340"/>
      <c r="N6" s="339"/>
    </row>
    <row r="7" spans="3:14" s="3" customFormat="1" ht="45" customHeight="1">
      <c r="C7" s="341" t="str">
        <f>'組合せ抽選用'!C9</f>
        <v>スマイス・セレソン</v>
      </c>
      <c r="D7" s="342"/>
      <c r="E7" s="343" t="str">
        <f>'組合せ抽選用'!F9</f>
        <v>鶴崎</v>
      </c>
      <c r="F7" s="341" t="str">
        <f>'組合せ抽選用'!C26</f>
        <v>太陽大分西</v>
      </c>
      <c r="G7" s="342"/>
      <c r="H7" s="343" t="str">
        <f>'組合せ抽選用'!F26</f>
        <v>ＫＩＮＧＳ</v>
      </c>
      <c r="I7" s="341" t="str">
        <f>'組合せ抽選用'!C17</f>
        <v>ＷＡＹＳ</v>
      </c>
      <c r="J7" s="342"/>
      <c r="K7" s="343" t="str">
        <f>'組合せ抽選用'!F17</f>
        <v>きつき</v>
      </c>
      <c r="L7" s="341" t="str">
        <f>'組合せ抽選用'!C34</f>
        <v>鶴見</v>
      </c>
      <c r="M7" s="342"/>
      <c r="N7" s="343" t="str">
        <f>'組合せ抽選用'!F34</f>
        <v>大分トリニータ</v>
      </c>
    </row>
    <row r="8" ht="45" customHeight="1"/>
    <row r="9" spans="3:14" s="330" customFormat="1" ht="45" customHeight="1">
      <c r="C9" s="331"/>
      <c r="D9" s="332" t="s">
        <v>359</v>
      </c>
      <c r="E9" s="333"/>
      <c r="F9" s="334"/>
      <c r="G9" s="332" t="s">
        <v>392</v>
      </c>
      <c r="H9" s="333"/>
      <c r="I9" s="331"/>
      <c r="J9" s="332" t="s">
        <v>380</v>
      </c>
      <c r="K9" s="333"/>
      <c r="L9" s="335"/>
      <c r="M9" s="332" t="s">
        <v>405</v>
      </c>
      <c r="N9" s="336"/>
    </row>
    <row r="10" spans="3:14" s="3" customFormat="1" ht="45" customHeight="1">
      <c r="C10" s="337"/>
      <c r="D10" s="338" t="str">
        <f>'組合せ抽選用'!L5</f>
        <v>鶴居</v>
      </c>
      <c r="E10" s="339"/>
      <c r="F10" s="337"/>
      <c r="G10" s="338" t="str">
        <f>'組合せ抽選用'!L22</f>
        <v>下毛</v>
      </c>
      <c r="H10" s="339"/>
      <c r="I10" s="337"/>
      <c r="J10" s="338" t="str">
        <f>'組合せ抽選用'!L13</f>
        <v>竹田直入</v>
      </c>
      <c r="K10" s="339"/>
      <c r="L10" s="337"/>
      <c r="M10" s="338" t="str">
        <f>'組合せ抽選用'!L30</f>
        <v>臼杵</v>
      </c>
      <c r="N10" s="339"/>
    </row>
    <row r="11" spans="3:14" s="3" customFormat="1" ht="45" customHeight="1">
      <c r="C11" s="340"/>
      <c r="E11" s="339"/>
      <c r="F11" s="340"/>
      <c r="H11" s="339"/>
      <c r="I11" s="340"/>
      <c r="K11" s="339"/>
      <c r="L11" s="340"/>
      <c r="N11" s="339"/>
    </row>
    <row r="12" spans="3:14" s="3" customFormat="1" ht="45" customHeight="1">
      <c r="C12" s="341" t="str">
        <f>'組合せ抽選用'!J9</f>
        <v>リノス</v>
      </c>
      <c r="D12" s="342"/>
      <c r="E12" s="343" t="str">
        <f>'組合せ抽選用'!M9</f>
        <v>ミネルバ</v>
      </c>
      <c r="F12" s="341" t="str">
        <f>'組合せ抽選用'!J26</f>
        <v>ブルーウイング</v>
      </c>
      <c r="G12" s="342"/>
      <c r="H12" s="343" t="str">
        <f>'組合せ抽選用'!M26</f>
        <v>桃園</v>
      </c>
      <c r="I12" s="341" t="str">
        <f>'組合せ抽選用'!J17</f>
        <v>Ｍ．Ｓ．Ｓ</v>
      </c>
      <c r="J12" s="342"/>
      <c r="K12" s="343" t="str">
        <f>'組合せ抽選用'!M17</f>
        <v>玖珠</v>
      </c>
      <c r="L12" s="341" t="str">
        <f>'組合せ抽選用'!J34</f>
        <v>安岐</v>
      </c>
      <c r="M12" s="342"/>
      <c r="N12" s="343" t="str">
        <f>'組合せ抽選用'!M34</f>
        <v>ドリームキッズ</v>
      </c>
    </row>
    <row r="13" spans="3:14" s="3" customFormat="1" ht="45" customHeight="1">
      <c r="C13" s="342"/>
      <c r="D13" s="342"/>
      <c r="E13" s="342"/>
      <c r="F13" s="342"/>
      <c r="G13" s="342"/>
      <c r="H13" s="342"/>
      <c r="I13" s="342"/>
      <c r="J13" s="342"/>
      <c r="K13" s="342"/>
      <c r="L13" s="342"/>
      <c r="M13" s="342"/>
      <c r="N13" s="342"/>
    </row>
    <row r="14" spans="3:14" ht="45" customHeight="1">
      <c r="C14" s="843" t="s">
        <v>586</v>
      </c>
      <c r="D14" s="844"/>
      <c r="E14" s="844"/>
      <c r="F14" s="844"/>
      <c r="G14" s="844"/>
      <c r="H14" s="844"/>
      <c r="I14" s="843" t="s">
        <v>587</v>
      </c>
      <c r="J14" s="844"/>
      <c r="K14" s="844"/>
      <c r="L14" s="844"/>
      <c r="M14" s="844"/>
      <c r="N14" s="845"/>
    </row>
    <row r="15" spans="2:14" ht="45" customHeight="1">
      <c r="B15" s="344" t="s">
        <v>588</v>
      </c>
      <c r="C15" s="846" t="s">
        <v>589</v>
      </c>
      <c r="D15" s="847"/>
      <c r="E15" s="848"/>
      <c r="F15" s="849" t="s">
        <v>590</v>
      </c>
      <c r="G15" s="850"/>
      <c r="H15" s="851"/>
      <c r="I15" s="846" t="s">
        <v>590</v>
      </c>
      <c r="J15" s="847"/>
      <c r="K15" s="848"/>
      <c r="L15" s="849" t="s">
        <v>589</v>
      </c>
      <c r="M15" s="850"/>
      <c r="N15" s="851"/>
    </row>
    <row r="16" spans="2:14" ht="45" customHeight="1">
      <c r="B16" s="345" t="s">
        <v>591</v>
      </c>
      <c r="C16" s="346" t="s">
        <v>364</v>
      </c>
      <c r="D16" s="347" t="s">
        <v>375</v>
      </c>
      <c r="E16" s="348" t="s">
        <v>376</v>
      </c>
      <c r="F16" s="346" t="s">
        <v>592</v>
      </c>
      <c r="G16" s="347" t="s">
        <v>593</v>
      </c>
      <c r="H16" s="348" t="s">
        <v>366</v>
      </c>
      <c r="I16" s="346" t="s">
        <v>385</v>
      </c>
      <c r="J16" s="347" t="s">
        <v>594</v>
      </c>
      <c r="K16" s="348" t="s">
        <v>40</v>
      </c>
      <c r="L16" s="346" t="s">
        <v>595</v>
      </c>
      <c r="M16" s="347" t="s">
        <v>596</v>
      </c>
      <c r="N16" s="348"/>
    </row>
    <row r="17" spans="2:14" ht="45" customHeight="1" hidden="1">
      <c r="B17" s="345" t="s">
        <v>597</v>
      </c>
      <c r="C17" s="852"/>
      <c r="D17" s="853"/>
      <c r="E17" s="853"/>
      <c r="F17" s="854"/>
      <c r="G17" s="855"/>
      <c r="H17" s="856"/>
      <c r="I17" s="854"/>
      <c r="J17" s="855"/>
      <c r="K17" s="856"/>
      <c r="L17" s="854"/>
      <c r="M17" s="855"/>
      <c r="N17" s="856"/>
    </row>
    <row r="18" spans="2:14" ht="45" customHeight="1">
      <c r="B18" s="345" t="s">
        <v>195</v>
      </c>
      <c r="C18" s="349"/>
      <c r="D18" s="350" t="s">
        <v>598</v>
      </c>
      <c r="E18" s="351"/>
      <c r="F18" s="349"/>
      <c r="G18" s="350" t="s">
        <v>598</v>
      </c>
      <c r="H18" s="351"/>
      <c r="I18" s="352"/>
      <c r="J18" s="350" t="s">
        <v>598</v>
      </c>
      <c r="K18" s="351"/>
      <c r="L18" s="352"/>
      <c r="M18" s="350" t="s">
        <v>598</v>
      </c>
      <c r="N18" s="351"/>
    </row>
    <row r="19" spans="1:14" ht="22.5" customHeight="1">
      <c r="A19" s="677" t="s">
        <v>599</v>
      </c>
      <c r="B19" s="857">
        <v>0.4166666666666667</v>
      </c>
      <c r="C19" s="859" t="str">
        <f>D5</f>
        <v>明治</v>
      </c>
      <c r="D19" s="353" t="str">
        <f>E12</f>
        <v>ミネルバ</v>
      </c>
      <c r="E19" s="861" t="str">
        <f>C7</f>
        <v>スマイス・セレソン</v>
      </c>
      <c r="F19" s="859" t="str">
        <f>G5</f>
        <v>スマイス　スポーツ</v>
      </c>
      <c r="G19" s="353" t="str">
        <f>H12</f>
        <v>桃園</v>
      </c>
      <c r="H19" s="861" t="str">
        <f>F7</f>
        <v>太陽大分西</v>
      </c>
      <c r="I19" s="859" t="str">
        <f>J5</f>
        <v>北郡坂ノ市</v>
      </c>
      <c r="J19" s="353" t="str">
        <f>K12</f>
        <v>玖珠</v>
      </c>
      <c r="K19" s="861" t="str">
        <f>I7</f>
        <v>ＷＡＹＳ</v>
      </c>
      <c r="L19" s="859" t="str">
        <f>M5</f>
        <v>如水</v>
      </c>
      <c r="M19" s="353" t="str">
        <f>N12</f>
        <v>ドリームキッズ</v>
      </c>
      <c r="N19" s="861" t="str">
        <f>L7</f>
        <v>鶴見</v>
      </c>
    </row>
    <row r="20" spans="1:14" ht="22.5" customHeight="1">
      <c r="A20" s="677"/>
      <c r="B20" s="858"/>
      <c r="C20" s="860"/>
      <c r="D20" s="354" t="str">
        <f>D10</f>
        <v>鶴居</v>
      </c>
      <c r="E20" s="862"/>
      <c r="F20" s="860"/>
      <c r="G20" s="354" t="str">
        <f>G10</f>
        <v>下毛</v>
      </c>
      <c r="H20" s="862"/>
      <c r="I20" s="860"/>
      <c r="J20" s="354" t="str">
        <f>J10</f>
        <v>竹田直入</v>
      </c>
      <c r="K20" s="862"/>
      <c r="L20" s="860"/>
      <c r="M20" s="354" t="str">
        <f>M10</f>
        <v>臼杵</v>
      </c>
      <c r="N20" s="862"/>
    </row>
    <row r="21" spans="1:14" ht="22.5" customHeight="1">
      <c r="A21" s="677" t="s">
        <v>435</v>
      </c>
      <c r="B21" s="857">
        <v>0.4513888888888889</v>
      </c>
      <c r="C21" s="863" t="str">
        <f>D10</f>
        <v>鶴居</v>
      </c>
      <c r="D21" s="354" t="str">
        <f>D5</f>
        <v>明治</v>
      </c>
      <c r="E21" s="864" t="str">
        <f>C12</f>
        <v>リノス</v>
      </c>
      <c r="F21" s="863" t="str">
        <f>G10</f>
        <v>下毛</v>
      </c>
      <c r="G21" s="354" t="str">
        <f>G5</f>
        <v>スマイス　スポーツ</v>
      </c>
      <c r="H21" s="864" t="str">
        <f>F12</f>
        <v>ブルーウイング</v>
      </c>
      <c r="I21" s="863" t="str">
        <f>J10</f>
        <v>竹田直入</v>
      </c>
      <c r="J21" s="354" t="str">
        <f>J5</f>
        <v>北郡坂ノ市</v>
      </c>
      <c r="K21" s="864" t="str">
        <f>I12</f>
        <v>Ｍ．Ｓ．Ｓ</v>
      </c>
      <c r="L21" s="863" t="str">
        <f>M10</f>
        <v>臼杵</v>
      </c>
      <c r="M21" s="354" t="str">
        <f>M5</f>
        <v>如水</v>
      </c>
      <c r="N21" s="864" t="str">
        <f>L12</f>
        <v>安岐</v>
      </c>
    </row>
    <row r="22" spans="1:15" ht="22.5" customHeight="1">
      <c r="A22" s="677"/>
      <c r="B22" s="858"/>
      <c r="C22" s="860"/>
      <c r="D22" s="354" t="str">
        <f>C7</f>
        <v>スマイス・セレソン</v>
      </c>
      <c r="E22" s="862"/>
      <c r="F22" s="860"/>
      <c r="G22" s="354" t="str">
        <f>F7</f>
        <v>太陽大分西</v>
      </c>
      <c r="H22" s="862"/>
      <c r="I22" s="860"/>
      <c r="J22" s="354" t="str">
        <f>I7</f>
        <v>ＷＡＹＳ</v>
      </c>
      <c r="K22" s="862"/>
      <c r="L22" s="860"/>
      <c r="M22" s="354" t="str">
        <f>L7</f>
        <v>鶴見</v>
      </c>
      <c r="N22" s="862"/>
      <c r="O22" s="355"/>
    </row>
    <row r="23" spans="1:15" ht="22.5" customHeight="1">
      <c r="A23" s="677" t="s">
        <v>600</v>
      </c>
      <c r="B23" s="857">
        <v>0.4861111111111111</v>
      </c>
      <c r="C23" s="863" t="str">
        <f>C7</f>
        <v>スマイス・セレソン</v>
      </c>
      <c r="D23" s="354" t="str">
        <f>D10</f>
        <v>鶴居</v>
      </c>
      <c r="E23" s="864" t="str">
        <f>E7</f>
        <v>鶴崎</v>
      </c>
      <c r="F23" s="863" t="str">
        <f>F7</f>
        <v>太陽大分西</v>
      </c>
      <c r="G23" s="354" t="str">
        <f>G10</f>
        <v>下毛</v>
      </c>
      <c r="H23" s="864" t="str">
        <f>H7</f>
        <v>ＫＩＮＧＳ</v>
      </c>
      <c r="I23" s="863" t="str">
        <f>I7</f>
        <v>ＷＡＹＳ</v>
      </c>
      <c r="J23" s="354" t="str">
        <f>J10</f>
        <v>竹田直入</v>
      </c>
      <c r="K23" s="864" t="str">
        <f>K7</f>
        <v>きつき</v>
      </c>
      <c r="L23" s="863" t="str">
        <f>L7</f>
        <v>鶴見</v>
      </c>
      <c r="M23" s="354" t="str">
        <f>M10</f>
        <v>臼杵</v>
      </c>
      <c r="N23" s="864" t="str">
        <f>N7</f>
        <v>大分トリニータ</v>
      </c>
      <c r="O23" s="355"/>
    </row>
    <row r="24" spans="1:14" ht="22.5" customHeight="1">
      <c r="A24" s="677"/>
      <c r="B24" s="858"/>
      <c r="C24" s="860"/>
      <c r="D24" s="354" t="str">
        <f>C12</f>
        <v>リノス</v>
      </c>
      <c r="E24" s="862"/>
      <c r="F24" s="860"/>
      <c r="G24" s="354" t="str">
        <f>F12</f>
        <v>ブルーウイング</v>
      </c>
      <c r="H24" s="862"/>
      <c r="I24" s="860"/>
      <c r="J24" s="354" t="str">
        <f>I12</f>
        <v>Ｍ．Ｓ．Ｓ</v>
      </c>
      <c r="K24" s="862"/>
      <c r="L24" s="860"/>
      <c r="M24" s="354" t="str">
        <f>L12</f>
        <v>安岐</v>
      </c>
      <c r="N24" s="862"/>
    </row>
    <row r="25" spans="1:15" ht="22.5" customHeight="1">
      <c r="A25" s="677"/>
      <c r="B25" s="857">
        <v>0.5208333333333334</v>
      </c>
      <c r="C25" s="865" t="s">
        <v>601</v>
      </c>
      <c r="D25" s="866"/>
      <c r="E25" s="866"/>
      <c r="F25" s="866"/>
      <c r="G25" s="866"/>
      <c r="H25" s="866"/>
      <c r="I25" s="866"/>
      <c r="J25" s="866"/>
      <c r="K25" s="866"/>
      <c r="L25" s="866"/>
      <c r="M25" s="866"/>
      <c r="N25" s="867"/>
      <c r="O25" s="355"/>
    </row>
    <row r="26" spans="1:15" ht="22.5" customHeight="1">
      <c r="A26" s="677"/>
      <c r="B26" s="858"/>
      <c r="C26" s="868"/>
      <c r="D26" s="869"/>
      <c r="E26" s="869"/>
      <c r="F26" s="869"/>
      <c r="G26" s="869"/>
      <c r="H26" s="869"/>
      <c r="I26" s="869"/>
      <c r="J26" s="869"/>
      <c r="K26" s="869"/>
      <c r="L26" s="869"/>
      <c r="M26" s="869"/>
      <c r="N26" s="870"/>
      <c r="O26" s="355"/>
    </row>
    <row r="27" spans="1:15" ht="22.5" customHeight="1">
      <c r="A27" s="677" t="s">
        <v>602</v>
      </c>
      <c r="B27" s="857">
        <v>0.5555555555555556</v>
      </c>
      <c r="C27" s="863" t="str">
        <f>C12</f>
        <v>リノス</v>
      </c>
      <c r="D27" s="354" t="str">
        <f>C7</f>
        <v>スマイス・セレソン</v>
      </c>
      <c r="E27" s="864" t="str">
        <f>E12</f>
        <v>ミネルバ</v>
      </c>
      <c r="F27" s="863" t="str">
        <f>F12</f>
        <v>ブルーウイング</v>
      </c>
      <c r="G27" s="354" t="str">
        <f>F7</f>
        <v>太陽大分西</v>
      </c>
      <c r="H27" s="864" t="str">
        <f>H12</f>
        <v>桃園</v>
      </c>
      <c r="I27" s="863" t="str">
        <f>I12</f>
        <v>Ｍ．Ｓ．Ｓ</v>
      </c>
      <c r="J27" s="354" t="str">
        <f>I7</f>
        <v>ＷＡＹＳ</v>
      </c>
      <c r="K27" s="864" t="str">
        <f>K12</f>
        <v>玖珠</v>
      </c>
      <c r="L27" s="863" t="str">
        <f>L12</f>
        <v>安岐</v>
      </c>
      <c r="M27" s="354" t="str">
        <f>L7</f>
        <v>鶴見</v>
      </c>
      <c r="N27" s="864" t="str">
        <f>N12</f>
        <v>ドリームキッズ</v>
      </c>
      <c r="O27" s="355"/>
    </row>
    <row r="28" spans="1:15" ht="22.5" customHeight="1">
      <c r="A28" s="677"/>
      <c r="B28" s="858"/>
      <c r="C28" s="860"/>
      <c r="D28" s="354" t="str">
        <f>E7</f>
        <v>鶴崎</v>
      </c>
      <c r="E28" s="862"/>
      <c r="F28" s="860"/>
      <c r="G28" s="354" t="str">
        <f>H7</f>
        <v>ＫＩＮＧＳ</v>
      </c>
      <c r="H28" s="862"/>
      <c r="I28" s="860"/>
      <c r="J28" s="354" t="str">
        <f>K7</f>
        <v>きつき</v>
      </c>
      <c r="K28" s="862"/>
      <c r="L28" s="860"/>
      <c r="M28" s="354" t="str">
        <f>N7</f>
        <v>大分トリニータ</v>
      </c>
      <c r="N28" s="862"/>
      <c r="O28" s="355"/>
    </row>
    <row r="29" spans="1:14" ht="22.5" customHeight="1">
      <c r="A29" s="677" t="s">
        <v>603</v>
      </c>
      <c r="B29" s="857">
        <v>0.5902777777777778</v>
      </c>
      <c r="C29" s="863" t="str">
        <f>E7</f>
        <v>鶴崎</v>
      </c>
      <c r="D29" s="354" t="str">
        <f>C12</f>
        <v>リノス</v>
      </c>
      <c r="E29" s="864" t="str">
        <f>D5</f>
        <v>明治</v>
      </c>
      <c r="F29" s="863" t="str">
        <f>H7</f>
        <v>ＫＩＮＧＳ</v>
      </c>
      <c r="G29" s="354" t="str">
        <f>F12</f>
        <v>ブルーウイング</v>
      </c>
      <c r="H29" s="864" t="str">
        <f>G5</f>
        <v>スマイス　スポーツ</v>
      </c>
      <c r="I29" s="863" t="str">
        <f>K7</f>
        <v>きつき</v>
      </c>
      <c r="J29" s="354" t="str">
        <f>I12</f>
        <v>Ｍ．Ｓ．Ｓ</v>
      </c>
      <c r="K29" s="864" t="str">
        <f>J5</f>
        <v>北郡坂ノ市</v>
      </c>
      <c r="L29" s="863" t="str">
        <f>N7</f>
        <v>大分トリニータ</v>
      </c>
      <c r="M29" s="354" t="str">
        <f>L12</f>
        <v>安岐</v>
      </c>
      <c r="N29" s="864" t="str">
        <f>M5</f>
        <v>如水</v>
      </c>
    </row>
    <row r="30" spans="1:15" ht="22.5" customHeight="1">
      <c r="A30" s="677"/>
      <c r="B30" s="858"/>
      <c r="C30" s="860"/>
      <c r="D30" s="356" t="str">
        <f>E12</f>
        <v>ミネルバ</v>
      </c>
      <c r="E30" s="862"/>
      <c r="F30" s="860"/>
      <c r="G30" s="356" t="str">
        <f>H12</f>
        <v>桃園</v>
      </c>
      <c r="H30" s="862"/>
      <c r="I30" s="860"/>
      <c r="J30" s="356" t="str">
        <f>K12</f>
        <v>玖珠</v>
      </c>
      <c r="K30" s="862"/>
      <c r="L30" s="860"/>
      <c r="M30" s="356" t="str">
        <f>N12</f>
        <v>ドリームキッズ</v>
      </c>
      <c r="N30" s="862"/>
      <c r="O30" s="355"/>
    </row>
    <row r="31" spans="1:21" ht="22.5" customHeight="1">
      <c r="A31" s="677" t="s">
        <v>604</v>
      </c>
      <c r="B31" s="857">
        <v>0.625</v>
      </c>
      <c r="C31" s="863" t="str">
        <f>E12</f>
        <v>ミネルバ</v>
      </c>
      <c r="D31" s="354" t="str">
        <f>E7</f>
        <v>鶴崎</v>
      </c>
      <c r="E31" s="864" t="str">
        <f>D10</f>
        <v>鶴居</v>
      </c>
      <c r="F31" s="863" t="str">
        <f>H12</f>
        <v>桃園</v>
      </c>
      <c r="G31" s="354" t="str">
        <f>H7</f>
        <v>ＫＩＮＧＳ</v>
      </c>
      <c r="H31" s="864" t="str">
        <f>G10</f>
        <v>下毛</v>
      </c>
      <c r="I31" s="863" t="str">
        <f>K12</f>
        <v>玖珠</v>
      </c>
      <c r="J31" s="354" t="str">
        <f>K7</f>
        <v>きつき</v>
      </c>
      <c r="K31" s="864" t="str">
        <f>J10</f>
        <v>竹田直入</v>
      </c>
      <c r="L31" s="863" t="str">
        <f>N12</f>
        <v>ドリームキッズ</v>
      </c>
      <c r="M31" s="354" t="str">
        <f>N7</f>
        <v>大分トリニータ</v>
      </c>
      <c r="N31" s="864" t="str">
        <f>M10</f>
        <v>臼杵</v>
      </c>
      <c r="O31" s="357"/>
      <c r="P31" s="357"/>
      <c r="Q31" s="357"/>
      <c r="R31" s="357"/>
      <c r="S31" s="357"/>
      <c r="T31" s="357"/>
      <c r="U31" s="357"/>
    </row>
    <row r="32" spans="1:26" ht="22.5" customHeight="1">
      <c r="A32" s="677"/>
      <c r="B32" s="858"/>
      <c r="C32" s="871"/>
      <c r="D32" s="358" t="str">
        <f>D5</f>
        <v>明治</v>
      </c>
      <c r="E32" s="872"/>
      <c r="F32" s="871"/>
      <c r="G32" s="358" t="str">
        <f>G5</f>
        <v>スマイス　スポーツ</v>
      </c>
      <c r="H32" s="872"/>
      <c r="I32" s="871"/>
      <c r="J32" s="358" t="str">
        <f>J5</f>
        <v>北郡坂ノ市</v>
      </c>
      <c r="K32" s="872"/>
      <c r="L32" s="871"/>
      <c r="M32" s="358" t="str">
        <f>M5</f>
        <v>如水</v>
      </c>
      <c r="N32" s="872"/>
      <c r="T32" s="2"/>
      <c r="U32" s="2"/>
      <c r="V32" s="359"/>
      <c r="W32" s="2"/>
      <c r="X32" s="2"/>
      <c r="Y32" s="2"/>
      <c r="Z32" s="2"/>
    </row>
    <row r="33" spans="2:26" ht="35.15" customHeight="1">
      <c r="B33" s="355"/>
      <c r="T33" s="2"/>
      <c r="U33" s="2"/>
      <c r="V33" s="359"/>
      <c r="W33" s="2"/>
      <c r="X33" s="2"/>
      <c r="Y33" s="2"/>
      <c r="Z33" s="2"/>
    </row>
    <row r="34" ht="24.75" customHeight="1">
      <c r="B34" s="355"/>
    </row>
    <row r="65" ht="15.5"/>
  </sheetData>
  <mergeCells count="76">
    <mergeCell ref="H31:H32"/>
    <mergeCell ref="I31:I32"/>
    <mergeCell ref="K31:K32"/>
    <mergeCell ref="L31:L32"/>
    <mergeCell ref="N31:N32"/>
    <mergeCell ref="A31:A32"/>
    <mergeCell ref="B31:B32"/>
    <mergeCell ref="C31:C32"/>
    <mergeCell ref="E31:E32"/>
    <mergeCell ref="F31:F32"/>
    <mergeCell ref="H29:H30"/>
    <mergeCell ref="I29:I30"/>
    <mergeCell ref="K29:K30"/>
    <mergeCell ref="L29:L30"/>
    <mergeCell ref="N29:N30"/>
    <mergeCell ref="A29:A30"/>
    <mergeCell ref="B29:B30"/>
    <mergeCell ref="C29:C30"/>
    <mergeCell ref="E29:E30"/>
    <mergeCell ref="F29:F30"/>
    <mergeCell ref="A25:A26"/>
    <mergeCell ref="B25:B26"/>
    <mergeCell ref="C25:N26"/>
    <mergeCell ref="A27:A28"/>
    <mergeCell ref="B27:B28"/>
    <mergeCell ref="C27:C28"/>
    <mergeCell ref="E27:E28"/>
    <mergeCell ref="F27:F28"/>
    <mergeCell ref="H27:H28"/>
    <mergeCell ref="I27:I28"/>
    <mergeCell ref="K27:K28"/>
    <mergeCell ref="L27:L28"/>
    <mergeCell ref="N27:N28"/>
    <mergeCell ref="H23:H24"/>
    <mergeCell ref="I23:I24"/>
    <mergeCell ref="K23:K24"/>
    <mergeCell ref="L23:L24"/>
    <mergeCell ref="N23:N24"/>
    <mergeCell ref="A23:A24"/>
    <mergeCell ref="B23:B24"/>
    <mergeCell ref="C23:C24"/>
    <mergeCell ref="E23:E24"/>
    <mergeCell ref="F23:F24"/>
    <mergeCell ref="H21:H22"/>
    <mergeCell ref="I21:I22"/>
    <mergeCell ref="K21:K22"/>
    <mergeCell ref="L21:L22"/>
    <mergeCell ref="N21:N22"/>
    <mergeCell ref="A21:A22"/>
    <mergeCell ref="B21:B22"/>
    <mergeCell ref="C21:C22"/>
    <mergeCell ref="E21:E22"/>
    <mergeCell ref="F21:F22"/>
    <mergeCell ref="H19:H20"/>
    <mergeCell ref="I19:I20"/>
    <mergeCell ref="K19:K20"/>
    <mergeCell ref="L19:L20"/>
    <mergeCell ref="N19:N20"/>
    <mergeCell ref="A19:A20"/>
    <mergeCell ref="B19:B20"/>
    <mergeCell ref="C19:C20"/>
    <mergeCell ref="E19:E20"/>
    <mergeCell ref="F19:F20"/>
    <mergeCell ref="C15:E15"/>
    <mergeCell ref="F15:H15"/>
    <mergeCell ref="I15:K15"/>
    <mergeCell ref="L15:N15"/>
    <mergeCell ref="C17:E17"/>
    <mergeCell ref="F17:H17"/>
    <mergeCell ref="I17:K17"/>
    <mergeCell ref="L17:N17"/>
    <mergeCell ref="B1:E1"/>
    <mergeCell ref="C2:D2"/>
    <mergeCell ref="G2:H2"/>
    <mergeCell ref="C14:H14"/>
    <mergeCell ref="I14:N14"/>
  </mergeCells>
  <dataValidations count="1">
    <dataValidation type="list" allowBlank="1" showInputMessage="1" showErrorMessage="1" sqref="C14:N14">
      <formula1>項目!$E$1:$E$4</formula1>
    </dataValidation>
  </dataValidations>
  <printOptions/>
  <pageMargins left="0.39370078740157477" right="0.39370078740157477" top="0.39370078740157477" bottom="0.39370078740157477" header="0.4330708661417323" footer="0.31496062992125984"/>
  <pageSetup fitToHeight="1" fitToWidth="1" horizontalDpi="600" verticalDpi="600" orientation="portrait" paperSize="9" scale="7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 校 教 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上野貴士</cp:lastModifiedBy>
  <cp:lastPrinted>2022-12-04T06:38:28Z</cp:lastPrinted>
  <dcterms:created xsi:type="dcterms:W3CDTF">2002-01-31T07:32:19Z</dcterms:created>
  <dcterms:modified xsi:type="dcterms:W3CDTF">2022-12-04T06:44:54Z</dcterms:modified>
  <cp:category/>
  <cp:version/>
  <cp:contentType/>
  <cp:contentStatus/>
  <cp:revision>6</cp:revision>
</cp:coreProperties>
</file>